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nand Yadav\Downloads\NHSRC Official Data\CHC Integration LaQshya MusQan\Final Checklist\"/>
    </mc:Choice>
  </mc:AlternateContent>
  <xr:revisionPtr revIDLastSave="0" documentId="13_ncr:1_{02EC8601-6C1E-4F61-8CE1-6B8DF96B1996}" xr6:coauthVersionLast="47" xr6:coauthVersionMax="47" xr10:uidLastSave="{00000000-0000-0000-0000-000000000000}"/>
  <bookViews>
    <workbookView xWindow="-110" yWindow="-110" windowWidth="19420" windowHeight="11020" xr2:uid="{00000000-000D-0000-FFFF-FFFF00000000}"/>
  </bookViews>
  <sheets>
    <sheet name="Hospital Score" sheetId="1" r:id="rId1"/>
    <sheet name="Emergency" sheetId="2" r:id="rId2"/>
    <sheet name="OPD" sheetId="3" r:id="rId3"/>
    <sheet name="IPD" sheetId="19" r:id="rId4"/>
    <sheet name="Paed OPD_MusQan" sheetId="16" r:id="rId5"/>
    <sheet name="Labour Room_LaQshya" sheetId="21" r:id="rId6"/>
    <sheet name="NBSU_MusQan" sheetId="15" r:id="rId7"/>
    <sheet name="OT" sheetId="7" r:id="rId8"/>
    <sheet name="M-OT_LaQshya" sheetId="20" r:id="rId9"/>
    <sheet name="Lab" sheetId="8" r:id="rId10"/>
    <sheet name="Radio" sheetId="9" r:id="rId11"/>
    <sheet name="Pharmacy" sheetId="10" r:id="rId12"/>
    <sheet name="BSU" sheetId="11" r:id="rId13"/>
    <sheet name="Aux Ser" sheetId="12" r:id="rId14"/>
    <sheet name="Gen Admin" sheetId="13" r:id="rId15"/>
  </sheets>
  <externalReferences>
    <externalReference r:id="rId16"/>
  </externalReferences>
  <definedNames>
    <definedName name="_xlnm._FilterDatabase" localSheetId="13" hidden="1">'Aux Ser'!$A$3:$G$226</definedName>
    <definedName name="_xlnm._FilterDatabase" localSheetId="12" hidden="1">BSU!$A$3:$G$239</definedName>
    <definedName name="_xlnm._FilterDatabase" localSheetId="1" hidden="1">Emergency!$A$3:$G$448</definedName>
    <definedName name="_xlnm._FilterDatabase" localSheetId="14" hidden="1">'Gen Admin'!$A$3:$G$625</definedName>
    <definedName name="_xlnm._FilterDatabase" localSheetId="3" hidden="1">IPD!$A$3:$G$467</definedName>
    <definedName name="_xlnm._FilterDatabase" localSheetId="9" hidden="1">Lab!$A$3:$G$323</definedName>
    <definedName name="_xlnm._FilterDatabase" localSheetId="5" hidden="1">'Labour Room_LaQshya'!$A$41:$G$414</definedName>
    <definedName name="_xlnm._FilterDatabase" localSheetId="8" hidden="1">'M-OT_LaQshya'!$A$41:$G$412</definedName>
    <definedName name="_xlnm._FilterDatabase" localSheetId="6" hidden="1">NBSU_MusQan!$A$48:$P$493</definedName>
    <definedName name="_xlnm._FilterDatabase" localSheetId="2" hidden="1">OPD!$A$3:$Z$512</definedName>
    <definedName name="_xlnm._FilterDatabase" localSheetId="7" hidden="1">OT!$A$3:$G$430</definedName>
    <definedName name="_xlnm._FilterDatabase" localSheetId="4" hidden="1">'Paed OPD_MusQan'!$A$49:$S$522</definedName>
    <definedName name="_xlnm._FilterDatabase" localSheetId="11" hidden="1">Pharmacy!$A$3:$G$265</definedName>
    <definedName name="_xlnm._FilterDatabase" localSheetId="10" hidden="1">Radio!$A$3:$G$249</definedName>
    <definedName name="Area_of_Concern___Patient_Rights">'[1]Summary and Table of Content'!$C$5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20" roundtripDataChecksum="TAtjU7ESDBvWkkh2RuOCC2UOCspHph69C2WuSOoaVKc="/>
    </ext>
  </extLst>
</workbook>
</file>

<file path=xl/calcChain.xml><?xml version="1.0" encoding="utf-8"?>
<calcChain xmlns="http://schemas.openxmlformats.org/spreadsheetml/2006/main">
  <c r="G85" i="1" l="1"/>
  <c r="G104" i="1"/>
  <c r="G103" i="1"/>
  <c r="G102" i="1"/>
  <c r="G101" i="1"/>
  <c r="G100" i="1"/>
  <c r="I212" i="13"/>
  <c r="H212" i="13"/>
  <c r="I151" i="12"/>
  <c r="H151" i="12"/>
  <c r="I208" i="11"/>
  <c r="H208" i="11"/>
  <c r="I185" i="9"/>
  <c r="H185" i="9"/>
  <c r="D509" i="15"/>
  <c r="D508" i="15"/>
  <c r="D507" i="15"/>
  <c r="D506" i="15"/>
  <c r="D505" i="15"/>
  <c r="D504" i="15"/>
  <c r="D503" i="15"/>
  <c r="D502" i="15"/>
  <c r="I277" i="16"/>
  <c r="H277" i="16"/>
  <c r="I229" i="3"/>
  <c r="H229" i="3"/>
  <c r="H428" i="2"/>
  <c r="H197" i="2"/>
  <c r="H209" i="2"/>
  <c r="H218" i="2"/>
  <c r="H229" i="2"/>
  <c r="I241" i="2"/>
  <c r="H241" i="2"/>
  <c r="H247" i="2"/>
  <c r="H259" i="2"/>
  <c r="H268" i="2"/>
  <c r="H277" i="2"/>
  <c r="H303" i="2"/>
  <c r="I209" i="2"/>
  <c r="I218" i="2"/>
  <c r="H309" i="2"/>
  <c r="I418" i="2"/>
  <c r="H418" i="2"/>
  <c r="H421" i="2"/>
  <c r="I412" i="2"/>
  <c r="H412" i="2"/>
  <c r="H437" i="3"/>
  <c r="H446" i="3"/>
  <c r="I466" i="3"/>
  <c r="H466" i="3"/>
  <c r="H341" i="3"/>
  <c r="H230" i="3"/>
  <c r="H243" i="3"/>
  <c r="H251" i="3"/>
  <c r="H261" i="3"/>
  <c r="I277" i="3"/>
  <c r="H277" i="3"/>
  <c r="H363" i="3"/>
  <c r="I341" i="3"/>
  <c r="I251" i="3"/>
  <c r="H37" i="3"/>
  <c r="I397" i="19"/>
  <c r="H397" i="19"/>
  <c r="I430" i="19"/>
  <c r="H430" i="19"/>
  <c r="H204" i="19"/>
  <c r="H324" i="19"/>
  <c r="H313" i="19"/>
  <c r="H196" i="19"/>
  <c r="I324" i="19"/>
  <c r="H298" i="19"/>
  <c r="I240" i="19"/>
  <c r="H240" i="19"/>
  <c r="I217" i="19"/>
  <c r="H217" i="19"/>
  <c r="I204" i="19"/>
  <c r="J374" i="21"/>
  <c r="I374" i="21"/>
  <c r="I473" i="16"/>
  <c r="H473" i="16"/>
  <c r="I454" i="15"/>
  <c r="H454" i="15"/>
  <c r="I181" i="20"/>
  <c r="H181" i="20"/>
  <c r="B459" i="7"/>
  <c r="C459" i="7"/>
  <c r="I408" i="7"/>
  <c r="H408" i="7"/>
  <c r="I388" i="7"/>
  <c r="H388" i="7"/>
  <c r="I209" i="7"/>
  <c r="H209" i="7"/>
  <c r="I382" i="20"/>
  <c r="I378" i="20"/>
  <c r="H382" i="20"/>
  <c r="I280" i="8"/>
  <c r="H280" i="8"/>
  <c r="I215" i="9"/>
  <c r="H215" i="9"/>
  <c r="I232" i="10"/>
  <c r="H232" i="10"/>
  <c r="I204" i="11"/>
  <c r="H204" i="11"/>
  <c r="I194" i="12"/>
  <c r="H194" i="12"/>
  <c r="I586" i="13"/>
  <c r="H586" i="13"/>
  <c r="I545" i="13"/>
  <c r="H545" i="13"/>
  <c r="I17" i="13"/>
  <c r="H17" i="13"/>
  <c r="H187" i="20"/>
  <c r="I199" i="3" l="1"/>
  <c r="H199" i="3"/>
  <c r="I190" i="16"/>
  <c r="H190" i="16"/>
  <c r="I424" i="2"/>
  <c r="H424" i="2"/>
  <c r="I382" i="2"/>
  <c r="H382" i="2"/>
  <c r="G2" i="2"/>
  <c r="G2" i="3"/>
  <c r="I482" i="3"/>
  <c r="H482" i="3"/>
  <c r="I472" i="3"/>
  <c r="H472" i="3"/>
  <c r="I437" i="3"/>
  <c r="I449" i="19"/>
  <c r="H449" i="19"/>
  <c r="I402" i="19"/>
  <c r="H402" i="19"/>
  <c r="G2" i="19"/>
  <c r="G2" i="16"/>
  <c r="G2" i="21"/>
  <c r="E430" i="21" s="1"/>
  <c r="J412" i="21"/>
  <c r="I412" i="21"/>
  <c r="J399" i="21"/>
  <c r="I399" i="21"/>
  <c r="J395" i="21"/>
  <c r="I395" i="21"/>
  <c r="J391" i="21"/>
  <c r="I391" i="21"/>
  <c r="J388" i="21"/>
  <c r="I388" i="21"/>
  <c r="J385" i="21"/>
  <c r="I385" i="21"/>
  <c r="J382" i="21"/>
  <c r="I382" i="21"/>
  <c r="J370" i="21"/>
  <c r="I370" i="21"/>
  <c r="J355" i="21"/>
  <c r="I355" i="21"/>
  <c r="J348" i="21"/>
  <c r="I348" i="21"/>
  <c r="J344" i="21"/>
  <c r="I344" i="21"/>
  <c r="J342" i="21"/>
  <c r="I342" i="21"/>
  <c r="J332" i="21"/>
  <c r="I332" i="21"/>
  <c r="J326" i="21"/>
  <c r="I326" i="21"/>
  <c r="J319" i="21"/>
  <c r="I319" i="21"/>
  <c r="J310" i="21"/>
  <c r="I310" i="21"/>
  <c r="J302" i="21"/>
  <c r="I302" i="21"/>
  <c r="J298" i="21"/>
  <c r="I298" i="21"/>
  <c r="J288" i="21"/>
  <c r="I288" i="21"/>
  <c r="J250" i="21"/>
  <c r="I250" i="21"/>
  <c r="J246" i="21"/>
  <c r="I246" i="21"/>
  <c r="J244" i="21"/>
  <c r="I244" i="21"/>
  <c r="J242" i="21"/>
  <c r="I242" i="21"/>
  <c r="J234" i="21"/>
  <c r="I234" i="21"/>
  <c r="J226" i="21"/>
  <c r="I226" i="21"/>
  <c r="J222" i="21"/>
  <c r="I222" i="21"/>
  <c r="J219" i="21"/>
  <c r="I219" i="21"/>
  <c r="J213" i="21"/>
  <c r="I213" i="21"/>
  <c r="J202" i="21"/>
  <c r="I202" i="21"/>
  <c r="J190" i="21"/>
  <c r="I190" i="21"/>
  <c r="J185" i="21"/>
  <c r="I185" i="21"/>
  <c r="J180" i="21"/>
  <c r="I180" i="21"/>
  <c r="J177" i="21"/>
  <c r="I177" i="21"/>
  <c r="J174" i="21"/>
  <c r="I174" i="21"/>
  <c r="J166" i="21"/>
  <c r="I166" i="21"/>
  <c r="J160" i="21"/>
  <c r="I160" i="21"/>
  <c r="J151" i="21"/>
  <c r="I151" i="21"/>
  <c r="J146" i="21"/>
  <c r="I146" i="21"/>
  <c r="J137" i="21"/>
  <c r="I137" i="21"/>
  <c r="J122" i="21"/>
  <c r="I122" i="21"/>
  <c r="J113" i="21"/>
  <c r="I113" i="21"/>
  <c r="J107" i="21"/>
  <c r="I107" i="21"/>
  <c r="J103" i="21"/>
  <c r="I103" i="21"/>
  <c r="J99" i="21"/>
  <c r="I99" i="21"/>
  <c r="J84" i="21"/>
  <c r="I84" i="21"/>
  <c r="J81" i="21"/>
  <c r="I81" i="21"/>
  <c r="J78" i="21"/>
  <c r="I78" i="21"/>
  <c r="J68" i="21"/>
  <c r="I68" i="21"/>
  <c r="J63" i="21"/>
  <c r="I63" i="21"/>
  <c r="J58" i="21"/>
  <c r="I58" i="21"/>
  <c r="J55" i="21"/>
  <c r="I55" i="21"/>
  <c r="J45" i="21"/>
  <c r="I45" i="21"/>
  <c r="J43" i="21"/>
  <c r="I43" i="21"/>
  <c r="I450" i="15"/>
  <c r="H450" i="15"/>
  <c r="I471" i="15"/>
  <c r="H471" i="15"/>
  <c r="I462" i="15"/>
  <c r="H462" i="15"/>
  <c r="I429" i="15"/>
  <c r="H429" i="15"/>
  <c r="I195" i="15"/>
  <c r="H195" i="15"/>
  <c r="I181" i="15"/>
  <c r="H181" i="15"/>
  <c r="I171" i="15"/>
  <c r="H171" i="15"/>
  <c r="I139" i="15"/>
  <c r="H139" i="15"/>
  <c r="I118" i="15"/>
  <c r="H118" i="15"/>
  <c r="I110" i="15"/>
  <c r="H110" i="15"/>
  <c r="G2" i="15"/>
  <c r="G2" i="20"/>
  <c r="E422" i="20" s="1"/>
  <c r="H43" i="20"/>
  <c r="H42" i="20" s="1"/>
  <c r="I43" i="20"/>
  <c r="I42" i="20" s="1"/>
  <c r="H46" i="20"/>
  <c r="I46" i="20"/>
  <c r="H52" i="20"/>
  <c r="I52" i="20"/>
  <c r="H55" i="20"/>
  <c r="I55" i="20"/>
  <c r="H58" i="20"/>
  <c r="I58" i="20"/>
  <c r="H60" i="20"/>
  <c r="I60" i="20"/>
  <c r="H66" i="20"/>
  <c r="I66" i="20"/>
  <c r="H69" i="20"/>
  <c r="I69" i="20"/>
  <c r="H72" i="20"/>
  <c r="I72" i="20"/>
  <c r="H88" i="20"/>
  <c r="I88" i="20"/>
  <c r="H94" i="20"/>
  <c r="I94" i="20"/>
  <c r="H98" i="20"/>
  <c r="I98" i="20"/>
  <c r="H104" i="20"/>
  <c r="I104" i="20"/>
  <c r="H116" i="20"/>
  <c r="I116" i="20"/>
  <c r="H130" i="20"/>
  <c r="I130" i="20"/>
  <c r="H138" i="20"/>
  <c r="I138" i="20"/>
  <c r="H144" i="20"/>
  <c r="I144" i="20"/>
  <c r="H154" i="20"/>
  <c r="I154" i="20"/>
  <c r="H159" i="20"/>
  <c r="I159" i="20"/>
  <c r="H168" i="20"/>
  <c r="I168" i="20"/>
  <c r="H173" i="20"/>
  <c r="I173" i="20"/>
  <c r="H178" i="20"/>
  <c r="I178" i="20"/>
  <c r="H185" i="20"/>
  <c r="I185" i="20"/>
  <c r="I187" i="20"/>
  <c r="H191" i="20"/>
  <c r="I191" i="20"/>
  <c r="H194" i="20"/>
  <c r="I194" i="20"/>
  <c r="H200" i="20"/>
  <c r="I200" i="20"/>
  <c r="H208" i="20"/>
  <c r="I208" i="20"/>
  <c r="H217" i="20"/>
  <c r="I217" i="20"/>
  <c r="H219" i="20"/>
  <c r="I219" i="20"/>
  <c r="H222" i="20"/>
  <c r="I222" i="20"/>
  <c r="H228" i="20"/>
  <c r="I228" i="20"/>
  <c r="H241" i="20"/>
  <c r="I241" i="20"/>
  <c r="H263" i="20"/>
  <c r="I263" i="20"/>
  <c r="H266" i="20"/>
  <c r="I266" i="20"/>
  <c r="H281" i="20"/>
  <c r="I281" i="20"/>
  <c r="H286" i="20"/>
  <c r="I286" i="20"/>
  <c r="H292" i="20"/>
  <c r="I292" i="20"/>
  <c r="H305" i="20"/>
  <c r="I305" i="20"/>
  <c r="H314" i="20"/>
  <c r="I314" i="20"/>
  <c r="H330" i="20"/>
  <c r="I330" i="20"/>
  <c r="H345" i="20"/>
  <c r="I345" i="20"/>
  <c r="H356" i="20"/>
  <c r="I356" i="20"/>
  <c r="H358" i="20"/>
  <c r="I358" i="20"/>
  <c r="H365" i="20"/>
  <c r="I365" i="20"/>
  <c r="H378" i="20"/>
  <c r="H388" i="20"/>
  <c r="I388" i="20"/>
  <c r="H391" i="20"/>
  <c r="I391" i="20"/>
  <c r="H394" i="20"/>
  <c r="I394" i="20"/>
  <c r="H397" i="20"/>
  <c r="I397" i="20"/>
  <c r="H400" i="20"/>
  <c r="I400" i="20"/>
  <c r="H405" i="20"/>
  <c r="I405" i="20"/>
  <c r="H411" i="20"/>
  <c r="I411" i="20"/>
  <c r="I404" i="7"/>
  <c r="H404" i="7"/>
  <c r="I384" i="7"/>
  <c r="H384" i="7"/>
  <c r="I168" i="7"/>
  <c r="H168" i="7"/>
  <c r="I118" i="7"/>
  <c r="H118" i="7"/>
  <c r="I63" i="7"/>
  <c r="H63" i="7"/>
  <c r="I69" i="7"/>
  <c r="H69" i="7"/>
  <c r="I26" i="7"/>
  <c r="H26" i="7"/>
  <c r="G2" i="7"/>
  <c r="I297" i="8"/>
  <c r="H297" i="8"/>
  <c r="I285" i="8"/>
  <c r="H285" i="8"/>
  <c r="I276" i="8"/>
  <c r="H276" i="8"/>
  <c r="I124" i="8"/>
  <c r="H124" i="8"/>
  <c r="I119" i="8"/>
  <c r="H119" i="8"/>
  <c r="I86" i="8"/>
  <c r="H86" i="8"/>
  <c r="I65" i="8"/>
  <c r="H65" i="8"/>
  <c r="G2" i="8"/>
  <c r="I98" i="9"/>
  <c r="H98" i="9"/>
  <c r="I225" i="9"/>
  <c r="H225" i="9"/>
  <c r="I228" i="9"/>
  <c r="H228" i="9"/>
  <c r="I220" i="9"/>
  <c r="H220" i="9"/>
  <c r="I211" i="9"/>
  <c r="H211" i="9"/>
  <c r="I186" i="9"/>
  <c r="H186" i="9"/>
  <c r="I110" i="9"/>
  <c r="H110" i="9"/>
  <c r="I73" i="9"/>
  <c r="H73" i="9"/>
  <c r="I54" i="9"/>
  <c r="H54" i="9"/>
  <c r="G2" i="9"/>
  <c r="G2" i="10"/>
  <c r="I249" i="10"/>
  <c r="H249" i="10"/>
  <c r="I237" i="10"/>
  <c r="H237" i="10"/>
  <c r="I228" i="10"/>
  <c r="H228" i="10"/>
  <c r="I202" i="10"/>
  <c r="H202" i="10"/>
  <c r="I154" i="10"/>
  <c r="H154" i="10"/>
  <c r="I150" i="10"/>
  <c r="H150" i="10"/>
  <c r="I94" i="10"/>
  <c r="H94" i="10"/>
  <c r="I62" i="10"/>
  <c r="H62" i="10"/>
  <c r="I221" i="11"/>
  <c r="H221" i="11"/>
  <c r="I218" i="11"/>
  <c r="H218" i="11"/>
  <c r="I213" i="11"/>
  <c r="H213" i="11"/>
  <c r="I85" i="11"/>
  <c r="H85" i="11"/>
  <c r="I83" i="11"/>
  <c r="H83" i="11"/>
  <c r="I39" i="11"/>
  <c r="H39" i="11"/>
  <c r="I33" i="11"/>
  <c r="H33" i="11"/>
  <c r="I178" i="11"/>
  <c r="H178" i="11"/>
  <c r="I52" i="11"/>
  <c r="H52" i="11"/>
  <c r="G2" i="11"/>
  <c r="I35" i="12"/>
  <c r="H35" i="12"/>
  <c r="I65" i="12"/>
  <c r="H65" i="12"/>
  <c r="I93" i="12"/>
  <c r="H93" i="12"/>
  <c r="I199" i="12"/>
  <c r="H199" i="12"/>
  <c r="I152" i="12"/>
  <c r="H152" i="12"/>
  <c r="I55" i="12"/>
  <c r="H55" i="12"/>
  <c r="G2" i="12"/>
  <c r="G2" i="13"/>
  <c r="I579" i="13"/>
  <c r="H579" i="13"/>
  <c r="I573" i="13"/>
  <c r="H573" i="13"/>
  <c r="I565" i="13"/>
  <c r="H565" i="13"/>
  <c r="I541" i="13"/>
  <c r="H541" i="13"/>
  <c r="I522" i="13"/>
  <c r="H522" i="13"/>
  <c r="I340" i="13"/>
  <c r="H340" i="13"/>
  <c r="I318" i="13"/>
  <c r="H318" i="13"/>
  <c r="I250" i="13"/>
  <c r="H250" i="13"/>
  <c r="I171" i="13"/>
  <c r="H171" i="13"/>
  <c r="I157" i="13"/>
  <c r="H157" i="13"/>
  <c r="I487" i="16"/>
  <c r="H487" i="16"/>
  <c r="I469" i="16"/>
  <c r="H469" i="16"/>
  <c r="I157" i="16"/>
  <c r="H157" i="16"/>
  <c r="I150" i="16"/>
  <c r="H150" i="16"/>
  <c r="I261" i="16"/>
  <c r="H261" i="16"/>
  <c r="I246" i="16"/>
  <c r="H246" i="16"/>
  <c r="I238" i="16"/>
  <c r="H238" i="16"/>
  <c r="I207" i="16"/>
  <c r="H207" i="16"/>
  <c r="I437" i="19"/>
  <c r="H437" i="19"/>
  <c r="I426" i="19"/>
  <c r="H426" i="19"/>
  <c r="I185" i="19"/>
  <c r="H185" i="19"/>
  <c r="I180" i="19"/>
  <c r="H180" i="19"/>
  <c r="I156" i="19"/>
  <c r="H156" i="19"/>
  <c r="I147" i="19"/>
  <c r="H147" i="19"/>
  <c r="I134" i="19"/>
  <c r="H134" i="19"/>
  <c r="I98" i="19"/>
  <c r="H98" i="19"/>
  <c r="I98" i="2"/>
  <c r="H98" i="2"/>
  <c r="I462" i="3"/>
  <c r="H462" i="3"/>
  <c r="I169" i="3"/>
  <c r="H169" i="3"/>
  <c r="I134" i="3"/>
  <c r="H134" i="3"/>
  <c r="I128" i="3"/>
  <c r="H128" i="3"/>
  <c r="I421" i="2"/>
  <c r="I408" i="2"/>
  <c r="H408" i="2"/>
  <c r="I380" i="2"/>
  <c r="H380" i="2"/>
  <c r="I180" i="2"/>
  <c r="H180" i="2"/>
  <c r="I171" i="2"/>
  <c r="H171" i="2"/>
  <c r="I164" i="2"/>
  <c r="H164" i="2"/>
  <c r="I134" i="2"/>
  <c r="H134" i="2"/>
  <c r="I93" i="2"/>
  <c r="H93" i="2"/>
  <c r="I88" i="2"/>
  <c r="H88" i="2"/>
  <c r="H5" i="2"/>
  <c r="I137" i="20" l="1"/>
  <c r="I54" i="20"/>
  <c r="H137" i="20"/>
  <c r="H54" i="20"/>
  <c r="J46" i="20"/>
  <c r="J305" i="20"/>
  <c r="J43" i="20"/>
  <c r="I341" i="21"/>
  <c r="B437" i="21" s="1"/>
  <c r="J341" i="21"/>
  <c r="C437" i="21" s="1"/>
  <c r="I355" i="20"/>
  <c r="C429" i="20" s="1"/>
  <c r="H355" i="20"/>
  <c r="B429" i="20" s="1"/>
  <c r="J66" i="20"/>
  <c r="J94" i="20"/>
  <c r="K103" i="21"/>
  <c r="K222" i="21"/>
  <c r="K242" i="21"/>
  <c r="J187" i="20"/>
  <c r="J52" i="20"/>
  <c r="J58" i="20"/>
  <c r="J154" i="20"/>
  <c r="J55" i="20"/>
  <c r="J144" i="20"/>
  <c r="J138" i="20"/>
  <c r="J263" i="20"/>
  <c r="J286" i="20"/>
  <c r="J173" i="20"/>
  <c r="J358" i="20"/>
  <c r="K388" i="21"/>
  <c r="K385" i="21"/>
  <c r="K348" i="21"/>
  <c r="K344" i="21"/>
  <c r="K326" i="21"/>
  <c r="K219" i="21"/>
  <c r="K213" i="21"/>
  <c r="K202" i="21"/>
  <c r="K174" i="21"/>
  <c r="K166" i="21"/>
  <c r="K151" i="21"/>
  <c r="K137" i="21"/>
  <c r="K122" i="21"/>
  <c r="K81" i="21"/>
  <c r="K78" i="21"/>
  <c r="K63" i="21"/>
  <c r="K58" i="21"/>
  <c r="K382" i="21"/>
  <c r="J391" i="20"/>
  <c r="J88" i="20"/>
  <c r="J281" i="20"/>
  <c r="J397" i="20"/>
  <c r="J394" i="20"/>
  <c r="J356" i="20"/>
  <c r="J217" i="20"/>
  <c r="J181" i="20"/>
  <c r="J130" i="20"/>
  <c r="J116" i="20"/>
  <c r="H180" i="20"/>
  <c r="J57" i="21"/>
  <c r="C432" i="21" s="1"/>
  <c r="J297" i="21"/>
  <c r="C436" i="21" s="1"/>
  <c r="J411" i="20"/>
  <c r="J228" i="20"/>
  <c r="J159" i="20"/>
  <c r="I180" i="20"/>
  <c r="C427" i="20" s="1"/>
  <c r="J200" i="20"/>
  <c r="J194" i="20"/>
  <c r="J345" i="20"/>
  <c r="J405" i="20"/>
  <c r="J222" i="20"/>
  <c r="J388" i="20"/>
  <c r="J168" i="20"/>
  <c r="J378" i="20"/>
  <c r="J178" i="20"/>
  <c r="J314" i="20"/>
  <c r="J292" i="20"/>
  <c r="J60" i="20"/>
  <c r="J219" i="20"/>
  <c r="J266" i="20"/>
  <c r="J191" i="20"/>
  <c r="J104" i="20"/>
  <c r="J400" i="20"/>
  <c r="J185" i="20"/>
  <c r="J241" i="20"/>
  <c r="J98" i="20"/>
  <c r="J72" i="20"/>
  <c r="J365" i="20"/>
  <c r="J208" i="20"/>
  <c r="J330" i="20"/>
  <c r="J69" i="20"/>
  <c r="I57" i="21"/>
  <c r="B432" i="21" s="1"/>
  <c r="K99" i="21"/>
  <c r="K160" i="21"/>
  <c r="K180" i="21"/>
  <c r="K226" i="21"/>
  <c r="K246" i="21"/>
  <c r="J390" i="21"/>
  <c r="C438" i="21" s="1"/>
  <c r="K302" i="21"/>
  <c r="K355" i="21"/>
  <c r="K185" i="21"/>
  <c r="J83" i="21"/>
  <c r="C433" i="21" s="1"/>
  <c r="J42" i="21"/>
  <c r="C431" i="21" s="1"/>
  <c r="K310" i="21"/>
  <c r="K370" i="21"/>
  <c r="K68" i="21"/>
  <c r="K113" i="21"/>
  <c r="K190" i="21"/>
  <c r="K234" i="21"/>
  <c r="K298" i="21"/>
  <c r="I297" i="21"/>
  <c r="B436" i="21" s="1"/>
  <c r="D436" i="21" s="1"/>
  <c r="K146" i="21"/>
  <c r="I145" i="21"/>
  <c r="G50" i="1"/>
  <c r="K107" i="21"/>
  <c r="K399" i="21"/>
  <c r="J184" i="21"/>
  <c r="C435" i="21" s="1"/>
  <c r="J145" i="21"/>
  <c r="C434" i="21" s="1"/>
  <c r="K395" i="21"/>
  <c r="K288" i="21"/>
  <c r="K250" i="21"/>
  <c r="K84" i="21"/>
  <c r="I83" i="21"/>
  <c r="B433" i="21" s="1"/>
  <c r="G105" i="1"/>
  <c r="G46" i="1"/>
  <c r="K55" i="21"/>
  <c r="I42" i="21"/>
  <c r="K45" i="21"/>
  <c r="K412" i="21"/>
  <c r="K177" i="21"/>
  <c r="K332" i="21"/>
  <c r="K319" i="21"/>
  <c r="K244" i="21"/>
  <c r="I184" i="21"/>
  <c r="K43" i="21"/>
  <c r="J164" i="2"/>
  <c r="J180" i="2"/>
  <c r="J171" i="2"/>
  <c r="J93" i="2"/>
  <c r="J88" i="2"/>
  <c r="J418" i="2"/>
  <c r="J421" i="2"/>
  <c r="J424" i="2"/>
  <c r="J408" i="2"/>
  <c r="J134" i="2"/>
  <c r="J462" i="3"/>
  <c r="J482" i="3"/>
  <c r="J472" i="3"/>
  <c r="J246" i="16"/>
  <c r="J157" i="16"/>
  <c r="J238" i="16"/>
  <c r="J487" i="16"/>
  <c r="K391" i="21"/>
  <c r="I390" i="21"/>
  <c r="B438" i="21" s="1"/>
  <c r="D438" i="21" s="1"/>
  <c r="K342" i="21"/>
  <c r="C423" i="20"/>
  <c r="C424" i="20"/>
  <c r="H71" i="20"/>
  <c r="B425" i="20" s="1"/>
  <c r="I71" i="20"/>
  <c r="C426" i="20"/>
  <c r="H285" i="20"/>
  <c r="B428" i="20" s="1"/>
  <c r="I285" i="20"/>
  <c r="C428" i="20" s="1"/>
  <c r="H396" i="20"/>
  <c r="I396" i="20"/>
  <c r="C430" i="20" s="1"/>
  <c r="J469" i="16"/>
  <c r="J207" i="16"/>
  <c r="J261" i="16"/>
  <c r="J98" i="2"/>
  <c r="J380" i="2"/>
  <c r="J134" i="3"/>
  <c r="J128" i="3"/>
  <c r="E487" i="19"/>
  <c r="I465" i="19"/>
  <c r="H465" i="19"/>
  <c r="I461" i="19"/>
  <c r="H461" i="19"/>
  <c r="I456" i="19"/>
  <c r="H456" i="19"/>
  <c r="I453" i="19"/>
  <c r="H453" i="19"/>
  <c r="I442" i="19"/>
  <c r="H442" i="19"/>
  <c r="I410" i="19"/>
  <c r="H410" i="19"/>
  <c r="I400" i="19"/>
  <c r="H400" i="19"/>
  <c r="I398" i="19"/>
  <c r="H398" i="19"/>
  <c r="I382" i="19"/>
  <c r="H382" i="19"/>
  <c r="I373" i="19"/>
  <c r="H373" i="19"/>
  <c r="I363" i="19"/>
  <c r="H363" i="19"/>
  <c r="I358" i="19"/>
  <c r="H358" i="19"/>
  <c r="I348" i="19"/>
  <c r="H348" i="19"/>
  <c r="I342" i="19"/>
  <c r="H342" i="19"/>
  <c r="I280" i="19"/>
  <c r="H280" i="19"/>
  <c r="I313" i="19"/>
  <c r="I307" i="19"/>
  <c r="H307" i="19"/>
  <c r="I298" i="19"/>
  <c r="I296" i="19"/>
  <c r="H296" i="19"/>
  <c r="I288" i="19"/>
  <c r="H288" i="19"/>
  <c r="I285" i="19"/>
  <c r="H285" i="19"/>
  <c r="I282" i="19"/>
  <c r="H282" i="19"/>
  <c r="I268" i="19"/>
  <c r="H268" i="19"/>
  <c r="I259" i="19"/>
  <c r="H259" i="19"/>
  <c r="I247" i="19"/>
  <c r="H247" i="19"/>
  <c r="I237" i="19"/>
  <c r="H237" i="19"/>
  <c r="I227" i="19"/>
  <c r="H227" i="19"/>
  <c r="I197" i="19"/>
  <c r="H197" i="19"/>
  <c r="I191" i="19"/>
  <c r="H191" i="19"/>
  <c r="I176" i="19"/>
  <c r="H176" i="19"/>
  <c r="I164" i="19"/>
  <c r="H164" i="19"/>
  <c r="I143" i="19"/>
  <c r="H143" i="19"/>
  <c r="H142" i="19" s="1"/>
  <c r="I122" i="19"/>
  <c r="H122" i="19"/>
  <c r="I110" i="19"/>
  <c r="H110" i="19"/>
  <c r="I104" i="19"/>
  <c r="H104" i="19"/>
  <c r="I93" i="19"/>
  <c r="H93" i="19"/>
  <c r="I71" i="19"/>
  <c r="H71" i="19"/>
  <c r="I57" i="19"/>
  <c r="H57" i="19"/>
  <c r="I53" i="19"/>
  <c r="H53" i="19"/>
  <c r="I44" i="19"/>
  <c r="H44" i="19"/>
  <c r="I33" i="19"/>
  <c r="H33" i="19"/>
  <c r="I24" i="19"/>
  <c r="H24" i="19"/>
  <c r="I21" i="19"/>
  <c r="H21" i="19"/>
  <c r="I16" i="19"/>
  <c r="H16" i="19"/>
  <c r="I8" i="19"/>
  <c r="H8" i="19"/>
  <c r="I5" i="19"/>
  <c r="H5" i="19"/>
  <c r="D437" i="21" l="1"/>
  <c r="D432" i="21"/>
  <c r="D433" i="21"/>
  <c r="I341" i="19"/>
  <c r="C493" i="19" s="1"/>
  <c r="H341" i="19"/>
  <c r="B493" i="19" s="1"/>
  <c r="H70" i="19"/>
  <c r="B490" i="19" s="1"/>
  <c r="I70" i="19"/>
  <c r="C490" i="19" s="1"/>
  <c r="I142" i="19"/>
  <c r="C491" i="19" s="1"/>
  <c r="K57" i="21"/>
  <c r="K297" i="21"/>
  <c r="K42" i="21"/>
  <c r="C494" i="19"/>
  <c r="J71" i="20"/>
  <c r="J54" i="20"/>
  <c r="J355" i="20"/>
  <c r="C425" i="20"/>
  <c r="D425" i="20" s="1"/>
  <c r="J285" i="20"/>
  <c r="J137" i="20"/>
  <c r="B424" i="20"/>
  <c r="D424" i="20" s="1"/>
  <c r="B426" i="20"/>
  <c r="D426" i="20" s="1"/>
  <c r="C12" i="20" s="1"/>
  <c r="D429" i="20"/>
  <c r="C15" i="20" s="1"/>
  <c r="B430" i="20"/>
  <c r="D430" i="20" s="1"/>
  <c r="C16" i="20" s="1"/>
  <c r="J180" i="20"/>
  <c r="B427" i="20"/>
  <c r="D427" i="20" s="1"/>
  <c r="C13" i="20" s="1"/>
  <c r="K145" i="21"/>
  <c r="B434" i="21"/>
  <c r="D434" i="21" s="1"/>
  <c r="K83" i="21"/>
  <c r="B431" i="21"/>
  <c r="D431" i="21" s="1"/>
  <c r="K184" i="21"/>
  <c r="B435" i="21"/>
  <c r="D435" i="21" s="1"/>
  <c r="B494" i="19"/>
  <c r="B423" i="20"/>
  <c r="J42" i="20"/>
  <c r="C439" i="21"/>
  <c r="K390" i="21"/>
  <c r="K341" i="21"/>
  <c r="J396" i="20"/>
  <c r="D428" i="20"/>
  <c r="H452" i="19"/>
  <c r="B495" i="19" s="1"/>
  <c r="I452" i="19"/>
  <c r="C495" i="19" s="1"/>
  <c r="H4" i="19"/>
  <c r="B488" i="19" s="1"/>
  <c r="I196" i="19"/>
  <c r="C492" i="19" s="1"/>
  <c r="I4" i="19"/>
  <c r="C488" i="19" s="1"/>
  <c r="B491" i="19"/>
  <c r="I23" i="19"/>
  <c r="C489" i="19" s="1"/>
  <c r="B492" i="19"/>
  <c r="H23" i="19"/>
  <c r="B489" i="19" s="1"/>
  <c r="D490" i="19" l="1"/>
  <c r="C475" i="19" s="1"/>
  <c r="D495" i="19"/>
  <c r="C480" i="19" s="1"/>
  <c r="C431" i="20"/>
  <c r="B439" i="21"/>
  <c r="D439" i="21" s="1"/>
  <c r="D494" i="19"/>
  <c r="C479" i="19" s="1"/>
  <c r="D492" i="19"/>
  <c r="C477" i="19" s="1"/>
  <c r="D489" i="19"/>
  <c r="C474" i="19" s="1"/>
  <c r="D491" i="19"/>
  <c r="C476" i="19" s="1"/>
  <c r="C496" i="19"/>
  <c r="D493" i="19"/>
  <c r="C478" i="19" s="1"/>
  <c r="B496" i="19"/>
  <c r="D488" i="19"/>
  <c r="C473" i="19" s="1"/>
  <c r="B431" i="20"/>
  <c r="D423" i="20"/>
  <c r="C9" i="20" s="1"/>
  <c r="C10" i="20"/>
  <c r="C11" i="20"/>
  <c r="C14" i="20"/>
  <c r="D431" i="20" l="1"/>
  <c r="D496" i="19"/>
  <c r="D19" i="1"/>
  <c r="C14" i="21"/>
  <c r="C16" i="21"/>
  <c r="C13" i="21"/>
  <c r="C12" i="21"/>
  <c r="C11" i="21"/>
  <c r="C10" i="21"/>
  <c r="C9" i="21"/>
  <c r="F9" i="21"/>
  <c r="C15" i="21"/>
  <c r="F6" i="1"/>
  <c r="D9" i="20" l="1"/>
  <c r="F19" i="1"/>
  <c r="C471" i="19"/>
  <c r="A23" i="1"/>
  <c r="H51" i="16"/>
  <c r="I51" i="16"/>
  <c r="H65" i="16"/>
  <c r="I65" i="16"/>
  <c r="H70" i="16"/>
  <c r="I70" i="16"/>
  <c r="H74" i="16"/>
  <c r="I74" i="16"/>
  <c r="H76" i="16"/>
  <c r="I76" i="16"/>
  <c r="H80" i="16"/>
  <c r="I80" i="16"/>
  <c r="H83" i="16"/>
  <c r="I83" i="16"/>
  <c r="H97" i="16"/>
  <c r="I97" i="16"/>
  <c r="H107" i="16"/>
  <c r="I107" i="16"/>
  <c r="H115" i="16"/>
  <c r="I115" i="16"/>
  <c r="H121" i="16"/>
  <c r="I121" i="16"/>
  <c r="H128" i="16"/>
  <c r="I128" i="16"/>
  <c r="H163" i="16"/>
  <c r="I163" i="16"/>
  <c r="H173" i="16"/>
  <c r="I173" i="16"/>
  <c r="H221" i="16"/>
  <c r="I221" i="16"/>
  <c r="H225" i="16"/>
  <c r="I225" i="16"/>
  <c r="H258" i="16"/>
  <c r="I258" i="16"/>
  <c r="H263" i="16"/>
  <c r="I263" i="16"/>
  <c r="H266" i="16"/>
  <c r="I266" i="16"/>
  <c r="H271" i="16"/>
  <c r="I271" i="16"/>
  <c r="H275" i="16"/>
  <c r="I275" i="16"/>
  <c r="H278" i="16"/>
  <c r="I278" i="16"/>
  <c r="H290" i="16"/>
  <c r="I290" i="16"/>
  <c r="H293" i="16"/>
  <c r="I293" i="16"/>
  <c r="H300" i="16"/>
  <c r="I300" i="16"/>
  <c r="H303" i="16"/>
  <c r="I303" i="16"/>
  <c r="H309" i="16"/>
  <c r="I309" i="16"/>
  <c r="H317" i="16"/>
  <c r="I317" i="16"/>
  <c r="H325" i="16"/>
  <c r="I325" i="16"/>
  <c r="H337" i="16"/>
  <c r="I337" i="16"/>
  <c r="H341" i="16"/>
  <c r="I341" i="16"/>
  <c r="H394" i="16"/>
  <c r="I394" i="16"/>
  <c r="H398" i="16"/>
  <c r="I398" i="16"/>
  <c r="H405" i="16"/>
  <c r="I405" i="16"/>
  <c r="H409" i="16"/>
  <c r="I409" i="16"/>
  <c r="H417" i="16"/>
  <c r="I417" i="16"/>
  <c r="H425" i="16"/>
  <c r="I425" i="16"/>
  <c r="H439" i="16"/>
  <c r="I439" i="16"/>
  <c r="H442" i="16"/>
  <c r="I442" i="16"/>
  <c r="H446" i="16"/>
  <c r="I446" i="16"/>
  <c r="H453" i="16"/>
  <c r="I453" i="16"/>
  <c r="H479" i="16"/>
  <c r="I479" i="16"/>
  <c r="H483" i="16"/>
  <c r="I483" i="16"/>
  <c r="H490" i="16"/>
  <c r="I490" i="16"/>
  <c r="H500" i="16"/>
  <c r="I500" i="16"/>
  <c r="H506" i="16"/>
  <c r="I506" i="16"/>
  <c r="H516" i="16"/>
  <c r="I516" i="16"/>
  <c r="E528" i="16"/>
  <c r="E501" i="15"/>
  <c r="I491" i="15"/>
  <c r="H491" i="15"/>
  <c r="I485" i="15"/>
  <c r="H485" i="15"/>
  <c r="I479" i="15"/>
  <c r="H479" i="15"/>
  <c r="I474" i="15"/>
  <c r="H474" i="15"/>
  <c r="I466" i="15"/>
  <c r="H466" i="15"/>
  <c r="I436" i="15"/>
  <c r="H436" i="15"/>
  <c r="I425" i="15"/>
  <c r="H425" i="15"/>
  <c r="I422" i="15"/>
  <c r="H422" i="15"/>
  <c r="I408" i="15"/>
  <c r="H408" i="15"/>
  <c r="I398" i="15"/>
  <c r="H398" i="15"/>
  <c r="I386" i="15"/>
  <c r="H386" i="15"/>
  <c r="I379" i="15"/>
  <c r="H379" i="15"/>
  <c r="I368" i="15"/>
  <c r="H368" i="15"/>
  <c r="I361" i="15"/>
  <c r="H361" i="15"/>
  <c r="I287" i="15"/>
  <c r="H287" i="15"/>
  <c r="I282" i="15"/>
  <c r="H282" i="15"/>
  <c r="I277" i="15"/>
  <c r="H277" i="15"/>
  <c r="I268" i="15"/>
  <c r="H268" i="15"/>
  <c r="I257" i="15"/>
  <c r="H257" i="15"/>
  <c r="I248" i="15"/>
  <c r="H248" i="15"/>
  <c r="I237" i="15"/>
  <c r="H237" i="15"/>
  <c r="I233" i="15"/>
  <c r="H233" i="15"/>
  <c r="I224" i="15"/>
  <c r="H224" i="15"/>
  <c r="I215" i="15"/>
  <c r="H215" i="15"/>
  <c r="I209" i="15"/>
  <c r="H209" i="15"/>
  <c r="I204" i="15"/>
  <c r="H204" i="15"/>
  <c r="I199" i="15"/>
  <c r="H199" i="15"/>
  <c r="I193" i="15"/>
  <c r="H193" i="15"/>
  <c r="I189" i="15"/>
  <c r="H189" i="15"/>
  <c r="I160" i="15"/>
  <c r="H160" i="15"/>
  <c r="I152" i="15"/>
  <c r="H152" i="15"/>
  <c r="I135" i="15"/>
  <c r="H135" i="15"/>
  <c r="I125" i="15"/>
  <c r="H125" i="15"/>
  <c r="I122" i="15"/>
  <c r="H122" i="15"/>
  <c r="I96" i="15"/>
  <c r="H96" i="15"/>
  <c r="I88" i="15"/>
  <c r="H88" i="15"/>
  <c r="I84" i="15"/>
  <c r="H84" i="15"/>
  <c r="I80" i="15"/>
  <c r="H80" i="15"/>
  <c r="I67" i="15"/>
  <c r="H67" i="15"/>
  <c r="I64" i="15"/>
  <c r="H64" i="15"/>
  <c r="I61" i="15"/>
  <c r="H61" i="15"/>
  <c r="I53" i="15"/>
  <c r="H53" i="15"/>
  <c r="I50" i="15"/>
  <c r="H50" i="15"/>
  <c r="E648" i="13"/>
  <c r="I620" i="13"/>
  <c r="H620" i="13"/>
  <c r="I614" i="13"/>
  <c r="H614" i="13"/>
  <c r="I609" i="13"/>
  <c r="H609" i="13"/>
  <c r="I601" i="13"/>
  <c r="H601" i="13"/>
  <c r="I530" i="13"/>
  <c r="H530" i="13"/>
  <c r="I508" i="13"/>
  <c r="H508" i="13"/>
  <c r="G97" i="1" s="1"/>
  <c r="I492" i="13"/>
  <c r="H492" i="13"/>
  <c r="I471" i="13"/>
  <c r="H471" i="13"/>
  <c r="I468" i="13"/>
  <c r="H468" i="13"/>
  <c r="I465" i="13"/>
  <c r="H465" i="13"/>
  <c r="I458" i="13"/>
  <c r="H458" i="13"/>
  <c r="I454" i="13"/>
  <c r="H454" i="13"/>
  <c r="I430" i="13"/>
  <c r="H430" i="13"/>
  <c r="I426" i="13"/>
  <c r="H426" i="13"/>
  <c r="I423" i="13"/>
  <c r="H423" i="13"/>
  <c r="I420" i="13"/>
  <c r="H420" i="13"/>
  <c r="I414" i="13"/>
  <c r="H414" i="13"/>
  <c r="I412" i="13"/>
  <c r="H412" i="13"/>
  <c r="I407" i="13"/>
  <c r="H407" i="13"/>
  <c r="I404" i="13"/>
  <c r="H404" i="13"/>
  <c r="I398" i="13"/>
  <c r="H398" i="13"/>
  <c r="I390" i="13"/>
  <c r="H390" i="13"/>
  <c r="I386" i="13"/>
  <c r="H386" i="13"/>
  <c r="I377" i="13"/>
  <c r="H377" i="13"/>
  <c r="I357" i="13"/>
  <c r="H357" i="13"/>
  <c r="I331" i="13"/>
  <c r="H331" i="13"/>
  <c r="I320" i="13"/>
  <c r="H320" i="13"/>
  <c r="I316" i="13"/>
  <c r="H316" i="13"/>
  <c r="I302" i="13"/>
  <c r="H302" i="13"/>
  <c r="I275" i="13"/>
  <c r="H275" i="13"/>
  <c r="I244" i="13"/>
  <c r="H244" i="13"/>
  <c r="I234" i="13"/>
  <c r="H234" i="13"/>
  <c r="I206" i="13"/>
  <c r="H206" i="13"/>
  <c r="I204" i="13"/>
  <c r="H204" i="13"/>
  <c r="I181" i="13"/>
  <c r="H181" i="13"/>
  <c r="I131" i="13"/>
  <c r="H131" i="13"/>
  <c r="I118" i="13"/>
  <c r="H118" i="13"/>
  <c r="I106" i="13"/>
  <c r="H106" i="13"/>
  <c r="I101" i="13"/>
  <c r="H101" i="13"/>
  <c r="I80" i="13"/>
  <c r="H80" i="13"/>
  <c r="I56" i="13"/>
  <c r="H56" i="13"/>
  <c r="I51" i="13"/>
  <c r="H51" i="13"/>
  <c r="I38" i="13"/>
  <c r="H38" i="13"/>
  <c r="I12" i="13"/>
  <c r="H12" i="13"/>
  <c r="I9" i="13"/>
  <c r="H9" i="13"/>
  <c r="I5" i="13"/>
  <c r="H5" i="13"/>
  <c r="E248" i="12"/>
  <c r="I222" i="12"/>
  <c r="H222" i="12"/>
  <c r="I219" i="12"/>
  <c r="H219" i="12"/>
  <c r="I214" i="12"/>
  <c r="H214" i="12"/>
  <c r="I209" i="12"/>
  <c r="H209" i="12"/>
  <c r="I204" i="12"/>
  <c r="H204" i="12"/>
  <c r="I160" i="12"/>
  <c r="H160" i="12"/>
  <c r="I144" i="12"/>
  <c r="H144" i="12"/>
  <c r="I137" i="12"/>
  <c r="H137" i="12"/>
  <c r="I132" i="12"/>
  <c r="H132" i="12"/>
  <c r="I129" i="12"/>
  <c r="H129" i="12"/>
  <c r="I125" i="12"/>
  <c r="H125" i="12"/>
  <c r="I112" i="12"/>
  <c r="H112" i="12"/>
  <c r="I109" i="12"/>
  <c r="H109" i="12"/>
  <c r="I105" i="12"/>
  <c r="H105" i="12"/>
  <c r="I81" i="12"/>
  <c r="H81" i="12"/>
  <c r="I78" i="12"/>
  <c r="H78" i="12"/>
  <c r="I70" i="12"/>
  <c r="H70" i="12"/>
  <c r="I61" i="12"/>
  <c r="H61" i="12"/>
  <c r="I47" i="12"/>
  <c r="H47" i="12"/>
  <c r="I44" i="12"/>
  <c r="H44" i="12"/>
  <c r="I40" i="12"/>
  <c r="H40" i="12"/>
  <c r="I29" i="12"/>
  <c r="H29" i="12"/>
  <c r="I22" i="12"/>
  <c r="H22" i="12"/>
  <c r="I18" i="12"/>
  <c r="H18" i="12"/>
  <c r="I16" i="12"/>
  <c r="H16" i="12"/>
  <c r="I14" i="12"/>
  <c r="H14" i="12"/>
  <c r="I5" i="12"/>
  <c r="I4" i="12" s="1"/>
  <c r="H5" i="12"/>
  <c r="H4" i="12" s="1"/>
  <c r="E259" i="11"/>
  <c r="I236" i="11"/>
  <c r="H236" i="11"/>
  <c r="I231" i="11"/>
  <c r="H231" i="11"/>
  <c r="I228" i="11"/>
  <c r="H228" i="11"/>
  <c r="I225" i="11"/>
  <c r="H225" i="11"/>
  <c r="I190" i="11"/>
  <c r="H190" i="11"/>
  <c r="I176" i="11"/>
  <c r="I175" i="11" s="1"/>
  <c r="H176" i="11"/>
  <c r="H175" i="11" s="1"/>
  <c r="I160" i="11"/>
  <c r="H160" i="11"/>
  <c r="I156" i="11"/>
  <c r="H156" i="11"/>
  <c r="I150" i="11"/>
  <c r="H150" i="11"/>
  <c r="I147" i="11"/>
  <c r="H147" i="11"/>
  <c r="I139" i="11"/>
  <c r="H139" i="11"/>
  <c r="I136" i="11"/>
  <c r="H136" i="11"/>
  <c r="I115" i="11"/>
  <c r="H115" i="11"/>
  <c r="I113" i="11"/>
  <c r="H113" i="11"/>
  <c r="I108" i="11"/>
  <c r="H108" i="11"/>
  <c r="I105" i="11"/>
  <c r="H105" i="11"/>
  <c r="I99" i="11"/>
  <c r="H99" i="11"/>
  <c r="I95" i="11"/>
  <c r="H95" i="11"/>
  <c r="I91" i="11"/>
  <c r="H91" i="11"/>
  <c r="I72" i="11"/>
  <c r="H72" i="11"/>
  <c r="I61" i="11"/>
  <c r="H61" i="11"/>
  <c r="I49" i="11"/>
  <c r="H49" i="11"/>
  <c r="I46" i="11"/>
  <c r="H46" i="11"/>
  <c r="I43" i="11"/>
  <c r="H43" i="11"/>
  <c r="I28" i="11"/>
  <c r="H28" i="11"/>
  <c r="I23" i="11"/>
  <c r="H23" i="11"/>
  <c r="I21" i="11"/>
  <c r="H21" i="11"/>
  <c r="I15" i="11"/>
  <c r="H15" i="11"/>
  <c r="I12" i="11"/>
  <c r="H12" i="11"/>
  <c r="I10" i="11"/>
  <c r="H10" i="11"/>
  <c r="I5" i="11"/>
  <c r="H5" i="11"/>
  <c r="E281" i="10"/>
  <c r="I264" i="10"/>
  <c r="H264" i="10"/>
  <c r="I259" i="10"/>
  <c r="H259" i="10"/>
  <c r="I255" i="10"/>
  <c r="H255" i="10"/>
  <c r="I253" i="10"/>
  <c r="H253" i="10"/>
  <c r="I242" i="10"/>
  <c r="H242" i="10"/>
  <c r="I210" i="10"/>
  <c r="H210" i="10"/>
  <c r="I197" i="10"/>
  <c r="H197" i="10"/>
  <c r="I195" i="10"/>
  <c r="H195" i="10"/>
  <c r="I191" i="10"/>
  <c r="H191" i="10"/>
  <c r="I186" i="10"/>
  <c r="H186" i="10"/>
  <c r="I181" i="10"/>
  <c r="H181" i="10"/>
  <c r="I179" i="10"/>
  <c r="H179" i="10"/>
  <c r="I173" i="10"/>
  <c r="H173" i="10"/>
  <c r="I167" i="10"/>
  <c r="H167" i="10"/>
  <c r="I165" i="10"/>
  <c r="H165" i="10"/>
  <c r="I162" i="10"/>
  <c r="H162" i="10"/>
  <c r="I110" i="10"/>
  <c r="H110" i="10"/>
  <c r="I107" i="10"/>
  <c r="H107" i="10"/>
  <c r="I90" i="10"/>
  <c r="H90" i="10"/>
  <c r="I69" i="10"/>
  <c r="H69" i="10"/>
  <c r="I67" i="10"/>
  <c r="H67" i="10"/>
  <c r="I56" i="10"/>
  <c r="H56" i="10"/>
  <c r="I43" i="10"/>
  <c r="H43" i="10"/>
  <c r="I36" i="10"/>
  <c r="H36" i="10"/>
  <c r="I34" i="10"/>
  <c r="H34" i="10"/>
  <c r="I32" i="10"/>
  <c r="H32" i="10"/>
  <c r="I29" i="10"/>
  <c r="H29" i="10"/>
  <c r="I23" i="10"/>
  <c r="H23" i="10"/>
  <c r="I14" i="10"/>
  <c r="H14" i="10"/>
  <c r="I8" i="10"/>
  <c r="H8" i="10"/>
  <c r="I5" i="10"/>
  <c r="H5" i="10"/>
  <c r="E271" i="9"/>
  <c r="I246" i="9"/>
  <c r="H246" i="9"/>
  <c r="I243" i="9"/>
  <c r="H243" i="9"/>
  <c r="I238" i="9"/>
  <c r="H238" i="9"/>
  <c r="I233" i="9"/>
  <c r="H233" i="9"/>
  <c r="I195" i="9"/>
  <c r="H195" i="9"/>
  <c r="I178" i="9"/>
  <c r="H178" i="9"/>
  <c r="I173" i="9"/>
  <c r="H173" i="9"/>
  <c r="I165" i="9"/>
  <c r="H165" i="9"/>
  <c r="I162" i="9"/>
  <c r="H162" i="9"/>
  <c r="I148" i="9"/>
  <c r="H148" i="9"/>
  <c r="I144" i="9"/>
  <c r="H144" i="9"/>
  <c r="I140" i="9"/>
  <c r="H140" i="9"/>
  <c r="I138" i="9"/>
  <c r="H138" i="9"/>
  <c r="I136" i="9"/>
  <c r="H136" i="9"/>
  <c r="I133" i="9"/>
  <c r="H133" i="9"/>
  <c r="I128" i="9"/>
  <c r="H128" i="9"/>
  <c r="I120" i="9"/>
  <c r="H120" i="9"/>
  <c r="I117" i="9"/>
  <c r="H117" i="9"/>
  <c r="I91" i="9"/>
  <c r="H91" i="9"/>
  <c r="I83" i="9"/>
  <c r="H83" i="9"/>
  <c r="I64" i="9"/>
  <c r="H64" i="9"/>
  <c r="I60" i="9"/>
  <c r="H60" i="9"/>
  <c r="I58" i="9"/>
  <c r="H58" i="9"/>
  <c r="I46" i="9"/>
  <c r="H46" i="9"/>
  <c r="I34" i="9"/>
  <c r="H34" i="9"/>
  <c r="I28" i="9"/>
  <c r="H28" i="9"/>
  <c r="I26" i="9"/>
  <c r="H26" i="9"/>
  <c r="I21" i="9"/>
  <c r="H21" i="9"/>
  <c r="I18" i="9"/>
  <c r="H18" i="9"/>
  <c r="I10" i="9"/>
  <c r="H10" i="9"/>
  <c r="I5" i="9"/>
  <c r="I4" i="9" s="1"/>
  <c r="H5" i="9"/>
  <c r="H4" i="9" s="1"/>
  <c r="E345" i="8"/>
  <c r="I321" i="8"/>
  <c r="H321" i="8"/>
  <c r="I316" i="8"/>
  <c r="H316" i="8"/>
  <c r="I309" i="8"/>
  <c r="H309" i="8"/>
  <c r="I301" i="8"/>
  <c r="H301" i="8"/>
  <c r="I289" i="8"/>
  <c r="H289" i="8"/>
  <c r="I250" i="8"/>
  <c r="H250" i="8"/>
  <c r="I231" i="8"/>
  <c r="H231" i="8"/>
  <c r="I229" i="8"/>
  <c r="I228" i="8" s="1"/>
  <c r="H229" i="8"/>
  <c r="H228" i="8" s="1"/>
  <c r="I211" i="8"/>
  <c r="H211" i="8"/>
  <c r="I202" i="8"/>
  <c r="H202" i="8"/>
  <c r="I195" i="8"/>
  <c r="H195" i="8"/>
  <c r="I190" i="8"/>
  <c r="H190" i="8"/>
  <c r="I179" i="8"/>
  <c r="H179" i="8"/>
  <c r="I175" i="8"/>
  <c r="H175" i="8"/>
  <c r="I153" i="8"/>
  <c r="H153" i="8"/>
  <c r="I159" i="8"/>
  <c r="H159" i="8"/>
  <c r="I155" i="8"/>
  <c r="H155" i="8"/>
  <c r="I147" i="8"/>
  <c r="H147" i="8"/>
  <c r="I144" i="8"/>
  <c r="H144" i="8"/>
  <c r="I141" i="8"/>
  <c r="H141" i="8"/>
  <c r="I136" i="8"/>
  <c r="H136" i="8"/>
  <c r="I134" i="8"/>
  <c r="H134" i="8"/>
  <c r="I131" i="8"/>
  <c r="H131" i="8"/>
  <c r="I110" i="8"/>
  <c r="H110" i="8"/>
  <c r="I99" i="8"/>
  <c r="H99" i="8"/>
  <c r="I76" i="8"/>
  <c r="H76" i="8"/>
  <c r="I72" i="8"/>
  <c r="H72" i="8"/>
  <c r="I70" i="8"/>
  <c r="H70" i="8"/>
  <c r="I58" i="8"/>
  <c r="H58" i="8"/>
  <c r="I47" i="8"/>
  <c r="H47" i="8"/>
  <c r="I40" i="8"/>
  <c r="H40" i="8"/>
  <c r="I37" i="8"/>
  <c r="H37" i="8"/>
  <c r="I33" i="8"/>
  <c r="H33" i="8"/>
  <c r="I30" i="8"/>
  <c r="H30" i="8"/>
  <c r="I23" i="8"/>
  <c r="H23" i="8"/>
  <c r="I20" i="8"/>
  <c r="H20" i="8"/>
  <c r="I14" i="8"/>
  <c r="H14" i="8"/>
  <c r="I5" i="8"/>
  <c r="H5" i="8"/>
  <c r="E451" i="7"/>
  <c r="I429" i="7"/>
  <c r="H429" i="7"/>
  <c r="I420" i="7"/>
  <c r="H420" i="7"/>
  <c r="I414" i="7"/>
  <c r="H414" i="7"/>
  <c r="I409" i="7"/>
  <c r="H409" i="7"/>
  <c r="I397" i="7"/>
  <c r="H397" i="7"/>
  <c r="I393" i="7"/>
  <c r="H393" i="7"/>
  <c r="I369" i="7"/>
  <c r="H369" i="7"/>
  <c r="I361" i="7"/>
  <c r="H361" i="7"/>
  <c r="I359" i="7"/>
  <c r="H359" i="7"/>
  <c r="I342" i="7"/>
  <c r="H342" i="7"/>
  <c r="I323" i="7"/>
  <c r="H323" i="7"/>
  <c r="I304" i="7"/>
  <c r="H304" i="7"/>
  <c r="I294" i="7"/>
  <c r="H294" i="7"/>
  <c r="I278" i="7"/>
  <c r="H278" i="7"/>
  <c r="I271" i="7"/>
  <c r="H271" i="7"/>
  <c r="G84" i="1"/>
  <c r="I255" i="7"/>
  <c r="H255" i="7"/>
  <c r="I244" i="7"/>
  <c r="H244" i="7"/>
  <c r="G78" i="1" s="1"/>
  <c r="I236" i="7"/>
  <c r="H236" i="7"/>
  <c r="I226" i="7"/>
  <c r="H226" i="7"/>
  <c r="I215" i="7"/>
  <c r="H215" i="7"/>
  <c r="I206" i="7"/>
  <c r="H206" i="7"/>
  <c r="I200" i="7"/>
  <c r="H200" i="7"/>
  <c r="I197" i="7"/>
  <c r="H197" i="7"/>
  <c r="I191" i="7"/>
  <c r="H191" i="7"/>
  <c r="I186" i="7"/>
  <c r="H186" i="7"/>
  <c r="I179" i="7"/>
  <c r="H179" i="7"/>
  <c r="I159" i="7"/>
  <c r="H159" i="7"/>
  <c r="I146" i="7"/>
  <c r="H146" i="7"/>
  <c r="I137" i="7"/>
  <c r="H137" i="7"/>
  <c r="I97" i="7"/>
  <c r="H97" i="7"/>
  <c r="I81" i="7"/>
  <c r="H81" i="7"/>
  <c r="I75" i="7"/>
  <c r="H75" i="7"/>
  <c r="I45" i="7"/>
  <c r="H45" i="7"/>
  <c r="I38" i="7"/>
  <c r="H38" i="7"/>
  <c r="I33" i="7"/>
  <c r="H33" i="7"/>
  <c r="I22" i="7"/>
  <c r="H22" i="7"/>
  <c r="I17" i="7"/>
  <c r="H17" i="7"/>
  <c r="I10" i="7"/>
  <c r="H10" i="7"/>
  <c r="I5" i="7"/>
  <c r="H5" i="7"/>
  <c r="E533" i="3"/>
  <c r="I505" i="3"/>
  <c r="H505" i="3"/>
  <c r="I499" i="3"/>
  <c r="H499" i="3"/>
  <c r="I497" i="3"/>
  <c r="H497" i="3"/>
  <c r="I486" i="3"/>
  <c r="H486" i="3"/>
  <c r="I476" i="3"/>
  <c r="H476" i="3"/>
  <c r="I446" i="3"/>
  <c r="I435" i="3"/>
  <c r="H435" i="3"/>
  <c r="I433" i="3"/>
  <c r="H433" i="3"/>
  <c r="H432" i="3" s="1"/>
  <c r="I418" i="3"/>
  <c r="H418" i="3"/>
  <c r="I407" i="3"/>
  <c r="H407" i="3"/>
  <c r="I398" i="3"/>
  <c r="H398" i="3"/>
  <c r="I394" i="3"/>
  <c r="H394" i="3"/>
  <c r="I385" i="3"/>
  <c r="H385" i="3"/>
  <c r="I380" i="3"/>
  <c r="H380" i="3"/>
  <c r="I363" i="3"/>
  <c r="I315" i="3"/>
  <c r="H315" i="3"/>
  <c r="I311" i="3"/>
  <c r="H311" i="3"/>
  <c r="I308" i="3"/>
  <c r="H308" i="3"/>
  <c r="I268" i="3"/>
  <c r="H268" i="3"/>
  <c r="I261" i="3"/>
  <c r="I249" i="3"/>
  <c r="H249" i="3"/>
  <c r="I243" i="3"/>
  <c r="I230" i="3"/>
  <c r="I224" i="3"/>
  <c r="H224" i="3"/>
  <c r="I222" i="3"/>
  <c r="H222" i="3"/>
  <c r="I219" i="3"/>
  <c r="H219" i="3"/>
  <c r="I207" i="3"/>
  <c r="H207" i="3"/>
  <c r="I187" i="3"/>
  <c r="H187" i="3"/>
  <c r="I184" i="3"/>
  <c r="H184" i="3"/>
  <c r="I159" i="3"/>
  <c r="H159" i="3"/>
  <c r="I153" i="3"/>
  <c r="H153" i="3"/>
  <c r="I140" i="3"/>
  <c r="H140" i="3"/>
  <c r="I105" i="3"/>
  <c r="H105" i="3"/>
  <c r="I98" i="3"/>
  <c r="H98" i="3"/>
  <c r="I90" i="3"/>
  <c r="H90" i="3"/>
  <c r="I83" i="3"/>
  <c r="H83" i="3"/>
  <c r="I74" i="3"/>
  <c r="H74" i="3"/>
  <c r="I60" i="3"/>
  <c r="H60" i="3"/>
  <c r="I57" i="3"/>
  <c r="H57" i="3"/>
  <c r="I37" i="3"/>
  <c r="I35" i="3"/>
  <c r="H35" i="3"/>
  <c r="I19" i="3"/>
  <c r="H19" i="3"/>
  <c r="I5" i="3"/>
  <c r="H5" i="3"/>
  <c r="E468" i="2"/>
  <c r="I446" i="2"/>
  <c r="H446" i="2"/>
  <c r="I443" i="2"/>
  <c r="H443" i="2"/>
  <c r="I437" i="2"/>
  <c r="H437" i="2"/>
  <c r="I428" i="2"/>
  <c r="I391" i="2"/>
  <c r="I379" i="2" s="1"/>
  <c r="H391" i="2"/>
  <c r="H379" i="2" s="1"/>
  <c r="I363" i="2"/>
  <c r="H363" i="2"/>
  <c r="I352" i="2"/>
  <c r="H352" i="2"/>
  <c r="I341" i="2"/>
  <c r="H341" i="2"/>
  <c r="I335" i="2"/>
  <c r="H335" i="2"/>
  <c r="I325" i="2"/>
  <c r="H325" i="2"/>
  <c r="I320" i="2"/>
  <c r="H320" i="2"/>
  <c r="I309" i="2"/>
  <c r="I306" i="2"/>
  <c r="H306" i="2"/>
  <c r="I303" i="2"/>
  <c r="I277" i="2"/>
  <c r="I268" i="2"/>
  <c r="I259" i="2"/>
  <c r="I247" i="2"/>
  <c r="I238" i="2"/>
  <c r="H238" i="2"/>
  <c r="H196" i="2" s="1"/>
  <c r="I229" i="2"/>
  <c r="I197" i="2"/>
  <c r="I192" i="2"/>
  <c r="H192" i="2"/>
  <c r="I189" i="2"/>
  <c r="H189" i="2"/>
  <c r="I186" i="2"/>
  <c r="H186" i="2"/>
  <c r="I153" i="2"/>
  <c r="H153" i="2"/>
  <c r="I147" i="2"/>
  <c r="H147" i="2"/>
  <c r="I121" i="2"/>
  <c r="H121" i="2"/>
  <c r="I104" i="2"/>
  <c r="H104" i="2"/>
  <c r="I62" i="2"/>
  <c r="H62" i="2"/>
  <c r="I57" i="2"/>
  <c r="H57" i="2"/>
  <c r="I51" i="2"/>
  <c r="H51" i="2"/>
  <c r="I45" i="2"/>
  <c r="H45" i="2"/>
  <c r="I35" i="2"/>
  <c r="H35" i="2"/>
  <c r="I26" i="2"/>
  <c r="H26" i="2"/>
  <c r="I23" i="2"/>
  <c r="H23" i="2"/>
  <c r="I20" i="2"/>
  <c r="H20" i="2"/>
  <c r="I14" i="2"/>
  <c r="H14" i="2"/>
  <c r="I5" i="2"/>
  <c r="A24" i="1"/>
  <c r="H491" i="13" l="1"/>
  <c r="B655" i="13" s="1"/>
  <c r="I491" i="13"/>
  <c r="C655" i="13" s="1"/>
  <c r="H60" i="12"/>
  <c r="C255" i="12"/>
  <c r="H60" i="11"/>
  <c r="I60" i="11"/>
  <c r="H27" i="11"/>
  <c r="H201" i="10"/>
  <c r="I201" i="10"/>
  <c r="C352" i="8"/>
  <c r="H421" i="15"/>
  <c r="B508" i="15" s="1"/>
  <c r="I421" i="15"/>
  <c r="I438" i="16"/>
  <c r="H438" i="16"/>
  <c r="I432" i="3"/>
  <c r="H146" i="2"/>
  <c r="H358" i="7"/>
  <c r="I358" i="7"/>
  <c r="G60" i="1"/>
  <c r="G59" i="1"/>
  <c r="G86" i="1"/>
  <c r="H98" i="8"/>
  <c r="B349" i="8" s="1"/>
  <c r="I98" i="8"/>
  <c r="C349" i="8" s="1"/>
  <c r="H183" i="3"/>
  <c r="B537" i="3" s="1"/>
  <c r="J74" i="3"/>
  <c r="G82" i="1"/>
  <c r="I183" i="3"/>
  <c r="C537" i="3" s="1"/>
  <c r="H130" i="13"/>
  <c r="B651" i="13" s="1"/>
  <c r="I130" i="13"/>
  <c r="I233" i="13"/>
  <c r="C652" i="13" s="1"/>
  <c r="H21" i="12"/>
  <c r="B251" i="12" s="1"/>
  <c r="H82" i="9"/>
  <c r="B275" i="9" s="1"/>
  <c r="I82" i="9"/>
  <c r="C275" i="9" s="1"/>
  <c r="I146" i="2"/>
  <c r="C472" i="2" s="1"/>
  <c r="H104" i="3"/>
  <c r="B536" i="3" s="1"/>
  <c r="I21" i="12"/>
  <c r="C251" i="12" s="1"/>
  <c r="I104" i="3"/>
  <c r="C536" i="3" s="1"/>
  <c r="G58" i="1"/>
  <c r="G62" i="1"/>
  <c r="G74" i="1"/>
  <c r="I27" i="11"/>
  <c r="C262" i="11" s="1"/>
  <c r="I106" i="10"/>
  <c r="C285" i="10" s="1"/>
  <c r="H33" i="9"/>
  <c r="B274" i="9" s="1"/>
  <c r="G54" i="1"/>
  <c r="C540" i="3"/>
  <c r="G75" i="1"/>
  <c r="G55" i="1"/>
  <c r="H233" i="13"/>
  <c r="B652" i="13" s="1"/>
  <c r="B252" i="12"/>
  <c r="I60" i="12"/>
  <c r="C252" i="12" s="1"/>
  <c r="B266" i="11"/>
  <c r="C266" i="11"/>
  <c r="H106" i="10"/>
  <c r="B285" i="10" s="1"/>
  <c r="I42" i="10"/>
  <c r="C284" i="10" s="1"/>
  <c r="H42" i="10"/>
  <c r="B284" i="10" s="1"/>
  <c r="B288" i="10"/>
  <c r="C288" i="10"/>
  <c r="G45" i="1"/>
  <c r="I33" i="9"/>
  <c r="C274" i="9" s="1"/>
  <c r="B278" i="9"/>
  <c r="G83" i="1"/>
  <c r="H136" i="7"/>
  <c r="B455" i="7" s="1"/>
  <c r="I136" i="7"/>
  <c r="C455" i="7" s="1"/>
  <c r="G77" i="1"/>
  <c r="G57" i="1"/>
  <c r="G63" i="1"/>
  <c r="G80" i="1"/>
  <c r="G66" i="1"/>
  <c r="G68" i="1"/>
  <c r="G47" i="1"/>
  <c r="G76" i="1"/>
  <c r="G109" i="1"/>
  <c r="G92" i="1"/>
  <c r="G93" i="1"/>
  <c r="G48" i="1"/>
  <c r="B540" i="3"/>
  <c r="G49" i="1"/>
  <c r="G67" i="1"/>
  <c r="G38" i="1"/>
  <c r="G108" i="1"/>
  <c r="G40" i="1"/>
  <c r="G53" i="1"/>
  <c r="G70" i="1"/>
  <c r="G89" i="1"/>
  <c r="G99" i="1"/>
  <c r="J105" i="3"/>
  <c r="G41" i="1"/>
  <c r="G56" i="1"/>
  <c r="G71" i="1"/>
  <c r="G90" i="1"/>
  <c r="G36" i="1"/>
  <c r="G42" i="1"/>
  <c r="G72" i="1"/>
  <c r="G91" i="1"/>
  <c r="G107" i="1"/>
  <c r="G65" i="1"/>
  <c r="G94" i="1"/>
  <c r="G39" i="1"/>
  <c r="G69" i="1"/>
  <c r="G73" i="1"/>
  <c r="G110" i="1"/>
  <c r="G35" i="1"/>
  <c r="J189" i="2"/>
  <c r="G61" i="1"/>
  <c r="C458" i="7"/>
  <c r="B458" i="7"/>
  <c r="C508" i="15"/>
  <c r="G96" i="1"/>
  <c r="G98" i="1"/>
  <c r="B352" i="8"/>
  <c r="I151" i="15"/>
  <c r="C505" i="15" s="1"/>
  <c r="G52" i="1"/>
  <c r="H151" i="15"/>
  <c r="B505" i="15" s="1"/>
  <c r="I95" i="15"/>
  <c r="C504" i="15" s="1"/>
  <c r="H95" i="15"/>
  <c r="B504" i="15" s="1"/>
  <c r="G44" i="1"/>
  <c r="G34" i="1"/>
  <c r="G33" i="1"/>
  <c r="J19" i="3"/>
  <c r="G32" i="1"/>
  <c r="J5" i="2"/>
  <c r="G31" i="1"/>
  <c r="H127" i="16"/>
  <c r="B531" i="16" s="1"/>
  <c r="I220" i="16"/>
  <c r="C532" i="16" s="1"/>
  <c r="I127" i="16"/>
  <c r="C531" i="16" s="1"/>
  <c r="D531" i="16" s="1"/>
  <c r="H220" i="16"/>
  <c r="B532" i="16" s="1"/>
  <c r="D532" i="16" s="1"/>
  <c r="B475" i="2"/>
  <c r="C475" i="2"/>
  <c r="I61" i="2"/>
  <c r="C471" i="2" s="1"/>
  <c r="J186" i="2"/>
  <c r="J309" i="2"/>
  <c r="J20" i="2"/>
  <c r="J218" i="2"/>
  <c r="J259" i="2"/>
  <c r="J121" i="2"/>
  <c r="J247" i="2"/>
  <c r="J45" i="2"/>
  <c r="J268" i="2"/>
  <c r="J57" i="2"/>
  <c r="J325" i="2"/>
  <c r="J26" i="2"/>
  <c r="J363" i="2"/>
  <c r="J241" i="2"/>
  <c r="J23" i="2"/>
  <c r="J51" i="2"/>
  <c r="J153" i="2"/>
  <c r="J335" i="2"/>
  <c r="J104" i="2"/>
  <c r="J303" i="2"/>
  <c r="J197" i="2"/>
  <c r="J238" i="2"/>
  <c r="J428" i="2"/>
  <c r="J320" i="2"/>
  <c r="J443" i="2"/>
  <c r="J352" i="2"/>
  <c r="J341" i="2"/>
  <c r="J277" i="2"/>
  <c r="J229" i="2"/>
  <c r="J192" i="2"/>
  <c r="J147" i="2"/>
  <c r="J35" i="2"/>
  <c r="J446" i="2"/>
  <c r="J391" i="2"/>
  <c r="J209" i="2"/>
  <c r="J437" i="2"/>
  <c r="J306" i="2"/>
  <c r="J83" i="3"/>
  <c r="J153" i="3"/>
  <c r="J437" i="3"/>
  <c r="J57" i="3"/>
  <c r="J476" i="3"/>
  <c r="J159" i="3"/>
  <c r="J60" i="3"/>
  <c r="J446" i="3"/>
  <c r="J435" i="3"/>
  <c r="J5" i="3"/>
  <c r="J433" i="3"/>
  <c r="C535" i="16"/>
  <c r="B535" i="16"/>
  <c r="D535" i="16" s="1"/>
  <c r="J506" i="16"/>
  <c r="J128" i="16"/>
  <c r="J278" i="16"/>
  <c r="J263" i="16"/>
  <c r="J490" i="16"/>
  <c r="J500" i="16"/>
  <c r="J309" i="16"/>
  <c r="J121" i="16"/>
  <c r="J271" i="16"/>
  <c r="J303" i="16"/>
  <c r="J173" i="16"/>
  <c r="J51" i="16"/>
  <c r="J293" i="16"/>
  <c r="J337" i="16"/>
  <c r="J394" i="16"/>
  <c r="J97" i="16"/>
  <c r="J290" i="16"/>
  <c r="J317" i="16"/>
  <c r="J516" i="16"/>
  <c r="J74" i="16"/>
  <c r="J483" i="16"/>
  <c r="J341" i="16"/>
  <c r="J65" i="16"/>
  <c r="J115" i="16"/>
  <c r="J163" i="16"/>
  <c r="J225" i="16"/>
  <c r="I4" i="7"/>
  <c r="C452" i="7" s="1"/>
  <c r="H44" i="7"/>
  <c r="B454" i="7" s="1"/>
  <c r="I44" i="7"/>
  <c r="C454" i="7" s="1"/>
  <c r="H46" i="8"/>
  <c r="B348" i="8" s="1"/>
  <c r="I46" i="8"/>
  <c r="C348" i="8" s="1"/>
  <c r="C278" i="9"/>
  <c r="C272" i="9"/>
  <c r="B272" i="9"/>
  <c r="I232" i="9"/>
  <c r="C279" i="9" s="1"/>
  <c r="C263" i="11"/>
  <c r="B262" i="11"/>
  <c r="I14" i="11"/>
  <c r="C261" i="11" s="1"/>
  <c r="H14" i="11"/>
  <c r="B261" i="11" s="1"/>
  <c r="I4" i="11"/>
  <c r="C260" i="11" s="1"/>
  <c r="B255" i="12"/>
  <c r="C249" i="12"/>
  <c r="B249" i="12"/>
  <c r="C651" i="13"/>
  <c r="J453" i="16"/>
  <c r="J479" i="16"/>
  <c r="J300" i="16"/>
  <c r="J190" i="16"/>
  <c r="J398" i="16"/>
  <c r="J405" i="16"/>
  <c r="J409" i="16"/>
  <c r="J417" i="16"/>
  <c r="J425" i="16"/>
  <c r="J442" i="16"/>
  <c r="J446" i="16"/>
  <c r="J70" i="16"/>
  <c r="J325" i="16"/>
  <c r="J80" i="16"/>
  <c r="J266" i="16"/>
  <c r="J221" i="16"/>
  <c r="J439" i="16"/>
  <c r="J150" i="16"/>
  <c r="J258" i="16"/>
  <c r="J275" i="16"/>
  <c r="J83" i="16"/>
  <c r="J107" i="16"/>
  <c r="J76" i="16"/>
  <c r="J382" i="2"/>
  <c r="H61" i="2"/>
  <c r="B471" i="2" s="1"/>
  <c r="J62" i="2"/>
  <c r="J14" i="2"/>
  <c r="H4" i="2"/>
  <c r="B469" i="2" s="1"/>
  <c r="J98" i="3"/>
  <c r="J35" i="3"/>
  <c r="J140" i="3"/>
  <c r="J90" i="3"/>
  <c r="J37" i="3"/>
  <c r="H385" i="13"/>
  <c r="B653" i="13" s="1"/>
  <c r="I4" i="13"/>
  <c r="C649" i="13" s="1"/>
  <c r="I385" i="13"/>
  <c r="C653" i="13" s="1"/>
  <c r="I55" i="13"/>
  <c r="C650" i="13" s="1"/>
  <c r="H600" i="13"/>
  <c r="B656" i="13" s="1"/>
  <c r="H429" i="13"/>
  <c r="B654" i="13" s="1"/>
  <c r="I429" i="13"/>
  <c r="C654" i="13" s="1"/>
  <c r="I600" i="13"/>
  <c r="C656" i="13" s="1"/>
  <c r="H55" i="13"/>
  <c r="B650" i="13" s="1"/>
  <c r="I13" i="12"/>
  <c r="C250" i="12" s="1"/>
  <c r="H208" i="12"/>
  <c r="B256" i="12" s="1"/>
  <c r="H128" i="12"/>
  <c r="B254" i="12" s="1"/>
  <c r="H13" i="12"/>
  <c r="B250" i="12" s="1"/>
  <c r="I111" i="12"/>
  <c r="C253" i="12" s="1"/>
  <c r="H111" i="12"/>
  <c r="B253" i="12" s="1"/>
  <c r="I208" i="12"/>
  <c r="C256" i="12" s="1"/>
  <c r="I128" i="12"/>
  <c r="C254" i="12" s="1"/>
  <c r="H172" i="10"/>
  <c r="B286" i="10" s="1"/>
  <c r="H22" i="10"/>
  <c r="B283" i="10" s="1"/>
  <c r="H104" i="11"/>
  <c r="B264" i="11" s="1"/>
  <c r="I135" i="11"/>
  <c r="C265" i="11" s="1"/>
  <c r="H135" i="11"/>
  <c r="B265" i="11" s="1"/>
  <c r="B263" i="11"/>
  <c r="I104" i="11"/>
  <c r="C264" i="11" s="1"/>
  <c r="H4" i="11"/>
  <c r="B260" i="11" s="1"/>
  <c r="I224" i="11"/>
  <c r="C267" i="11" s="1"/>
  <c r="H224" i="11"/>
  <c r="B267" i="11" s="1"/>
  <c r="H190" i="10"/>
  <c r="B287" i="10" s="1"/>
  <c r="I4" i="10"/>
  <c r="C282" i="10" s="1"/>
  <c r="I22" i="10"/>
  <c r="C283" i="10" s="1"/>
  <c r="I190" i="10"/>
  <c r="C287" i="10" s="1"/>
  <c r="H252" i="10"/>
  <c r="B289" i="10" s="1"/>
  <c r="H4" i="10"/>
  <c r="B282" i="10" s="1"/>
  <c r="I172" i="10"/>
  <c r="C286" i="10" s="1"/>
  <c r="I252" i="10"/>
  <c r="C289" i="10" s="1"/>
  <c r="H132" i="9"/>
  <c r="B276" i="9" s="1"/>
  <c r="H232" i="9"/>
  <c r="B279" i="9" s="1"/>
  <c r="I132" i="9"/>
  <c r="C276" i="9" s="1"/>
  <c r="H161" i="9"/>
  <c r="B277" i="9" s="1"/>
  <c r="I9" i="9"/>
  <c r="C273" i="9" s="1"/>
  <c r="I161" i="9"/>
  <c r="C277" i="9" s="1"/>
  <c r="H9" i="9"/>
  <c r="B273" i="9" s="1"/>
  <c r="H4" i="8"/>
  <c r="B346" i="8" s="1"/>
  <c r="I300" i="8"/>
  <c r="C353" i="8" s="1"/>
  <c r="I140" i="8"/>
  <c r="C350" i="8" s="1"/>
  <c r="I16" i="7"/>
  <c r="C453" i="7" s="1"/>
  <c r="H270" i="7"/>
  <c r="B457" i="7" s="1"/>
  <c r="I270" i="7"/>
  <c r="C457" i="7" s="1"/>
  <c r="I196" i="7"/>
  <c r="C456" i="7" s="1"/>
  <c r="H4" i="7"/>
  <c r="B452" i="7" s="1"/>
  <c r="H196" i="7"/>
  <c r="B456" i="7" s="1"/>
  <c r="H16" i="7"/>
  <c r="B453" i="7" s="1"/>
  <c r="I4" i="8"/>
  <c r="C346" i="8" s="1"/>
  <c r="H22" i="8"/>
  <c r="B347" i="8" s="1"/>
  <c r="I22" i="8"/>
  <c r="C347" i="8" s="1"/>
  <c r="H174" i="8"/>
  <c r="B351" i="8" s="1"/>
  <c r="I174" i="8"/>
  <c r="C351" i="8" s="1"/>
  <c r="H140" i="8"/>
  <c r="B350" i="8" s="1"/>
  <c r="H300" i="8"/>
  <c r="B353" i="8" s="1"/>
  <c r="H360" i="15"/>
  <c r="B507" i="15" s="1"/>
  <c r="I473" i="15"/>
  <c r="C509" i="15" s="1"/>
  <c r="H49" i="15"/>
  <c r="B502" i="15" s="1"/>
  <c r="I49" i="15"/>
  <c r="C502" i="15" s="1"/>
  <c r="I360" i="15"/>
  <c r="C507" i="15" s="1"/>
  <c r="H473" i="15"/>
  <c r="B509" i="15" s="1"/>
  <c r="H203" i="15"/>
  <c r="B506" i="15" s="1"/>
  <c r="I203" i="15"/>
  <c r="C506" i="15" s="1"/>
  <c r="I66" i="15"/>
  <c r="C503" i="15" s="1"/>
  <c r="H66" i="15"/>
  <c r="B503" i="15" s="1"/>
  <c r="G87" i="1"/>
  <c r="I59" i="3"/>
  <c r="C535" i="3" s="1"/>
  <c r="I4" i="3"/>
  <c r="C534" i="3" s="1"/>
  <c r="H4" i="3"/>
  <c r="B534" i="3" s="1"/>
  <c r="I379" i="3"/>
  <c r="C539" i="3" s="1"/>
  <c r="H59" i="3"/>
  <c r="H485" i="3"/>
  <c r="B541" i="3" s="1"/>
  <c r="B538" i="3"/>
  <c r="C538" i="3"/>
  <c r="I485" i="3"/>
  <c r="C541" i="3" s="1"/>
  <c r="H379" i="3"/>
  <c r="B539" i="3" s="1"/>
  <c r="H82" i="16"/>
  <c r="B530" i="16" s="1"/>
  <c r="I393" i="16"/>
  <c r="C534" i="16" s="1"/>
  <c r="I489" i="16"/>
  <c r="C536" i="16" s="1"/>
  <c r="H489" i="16"/>
  <c r="B536" i="16" s="1"/>
  <c r="H393" i="16"/>
  <c r="B534" i="16" s="1"/>
  <c r="D534" i="16" s="1"/>
  <c r="C533" i="16"/>
  <c r="B533" i="16"/>
  <c r="I82" i="16"/>
  <c r="C530" i="16" s="1"/>
  <c r="H50" i="16"/>
  <c r="B529" i="16" s="1"/>
  <c r="I50" i="16"/>
  <c r="C529" i="16" s="1"/>
  <c r="G79" i="1"/>
  <c r="H427" i="2"/>
  <c r="B476" i="2" s="1"/>
  <c r="I196" i="2"/>
  <c r="C473" i="2" s="1"/>
  <c r="I427" i="2"/>
  <c r="C476" i="2" s="1"/>
  <c r="B473" i="2"/>
  <c r="I25" i="2"/>
  <c r="C470" i="2" s="1"/>
  <c r="I319" i="2"/>
  <c r="C474" i="2" s="1"/>
  <c r="H319" i="2"/>
  <c r="B474" i="2" s="1"/>
  <c r="I4" i="2"/>
  <c r="C469" i="2" s="1"/>
  <c r="H4" i="13"/>
  <c r="B649" i="13" s="1"/>
  <c r="H25" i="2"/>
  <c r="B470" i="2" s="1"/>
  <c r="B472" i="2"/>
  <c r="D530" i="16" l="1"/>
  <c r="D529" i="16"/>
  <c r="D533" i="16"/>
  <c r="D353" i="8"/>
  <c r="C335" i="8" s="1"/>
  <c r="D456" i="7"/>
  <c r="C440" i="7" s="1"/>
  <c r="D650" i="13"/>
  <c r="C632" i="13" s="1"/>
  <c r="D655" i="13"/>
  <c r="C637" i="13" s="1"/>
  <c r="D262" i="11"/>
  <c r="C247" i="11" s="1"/>
  <c r="D347" i="8"/>
  <c r="C329" i="8" s="1"/>
  <c r="D455" i="7"/>
  <c r="C439" i="7" s="1"/>
  <c r="D453" i="7"/>
  <c r="C437" i="7" s="1"/>
  <c r="D263" i="11"/>
  <c r="C248" i="11" s="1"/>
  <c r="D458" i="7"/>
  <c r="C442" i="7" s="1"/>
  <c r="D653" i="13"/>
  <c r="C635" i="13" s="1"/>
  <c r="D652" i="13"/>
  <c r="C634" i="13" s="1"/>
  <c r="D250" i="12"/>
  <c r="C233" i="12" s="1"/>
  <c r="D253" i="12"/>
  <c r="C236" i="12" s="1"/>
  <c r="D251" i="12"/>
  <c r="C234" i="12" s="1"/>
  <c r="D264" i="11"/>
  <c r="C249" i="11" s="1"/>
  <c r="D267" i="11"/>
  <c r="C252" i="11" s="1"/>
  <c r="D284" i="10"/>
  <c r="C273" i="10" s="1"/>
  <c r="D286" i="10"/>
  <c r="C275" i="10" s="1"/>
  <c r="D348" i="8"/>
  <c r="C330" i="8" s="1"/>
  <c r="D273" i="9"/>
  <c r="C256" i="9" s="1"/>
  <c r="D252" i="12"/>
  <c r="C235" i="12" s="1"/>
  <c r="D279" i="9"/>
  <c r="C262" i="9" s="1"/>
  <c r="D346" i="8"/>
  <c r="C328" i="8" s="1"/>
  <c r="D349" i="8"/>
  <c r="C331" i="8" s="1"/>
  <c r="D260" i="11"/>
  <c r="C245" i="11" s="1"/>
  <c r="D452" i="7"/>
  <c r="C436" i="7" s="1"/>
  <c r="D352" i="8"/>
  <c r="C334" i="8" s="1"/>
  <c r="D277" i="9"/>
  <c r="C260" i="9" s="1"/>
  <c r="D275" i="9"/>
  <c r="C258" i="9" s="1"/>
  <c r="D285" i="10"/>
  <c r="C274" i="10" s="1"/>
  <c r="D283" i="10"/>
  <c r="C272" i="10" s="1"/>
  <c r="D656" i="13"/>
  <c r="C638" i="13" s="1"/>
  <c r="D254" i="12"/>
  <c r="C237" i="12" s="1"/>
  <c r="D272" i="9"/>
  <c r="C255" i="9" s="1"/>
  <c r="D287" i="10"/>
  <c r="C276" i="10" s="1"/>
  <c r="D256" i="12"/>
  <c r="C239" i="12" s="1"/>
  <c r="D249" i="12"/>
  <c r="C232" i="12" s="1"/>
  <c r="D274" i="9"/>
  <c r="C257" i="9" s="1"/>
  <c r="D654" i="13"/>
  <c r="C636" i="13" s="1"/>
  <c r="D276" i="9"/>
  <c r="C259" i="9" s="1"/>
  <c r="D261" i="11"/>
  <c r="C246" i="11" s="1"/>
  <c r="D651" i="13"/>
  <c r="C633" i="13" s="1"/>
  <c r="D255" i="12"/>
  <c r="C238" i="12" s="1"/>
  <c r="B257" i="12"/>
  <c r="D265" i="11"/>
  <c r="C250" i="11" s="1"/>
  <c r="D282" i="10"/>
  <c r="C271" i="10" s="1"/>
  <c r="D289" i="10"/>
  <c r="C278" i="10" s="1"/>
  <c r="D288" i="10"/>
  <c r="C277" i="10" s="1"/>
  <c r="C280" i="9"/>
  <c r="B280" i="9"/>
  <c r="D457" i="7"/>
  <c r="C441" i="7" s="1"/>
  <c r="C460" i="7"/>
  <c r="D454" i="7"/>
  <c r="C438" i="7" s="1"/>
  <c r="D459" i="7"/>
  <c r="C443" i="7" s="1"/>
  <c r="D470" i="2"/>
  <c r="D350" i="8"/>
  <c r="C332" i="8" s="1"/>
  <c r="D351" i="8"/>
  <c r="C333" i="8" s="1"/>
  <c r="B354" i="8"/>
  <c r="C519" i="3"/>
  <c r="B535" i="3"/>
  <c r="B542" i="3" s="1"/>
  <c r="D471" i="2"/>
  <c r="D474" i="2"/>
  <c r="D473" i="2"/>
  <c r="C477" i="2"/>
  <c r="D649" i="13"/>
  <c r="C631" i="13" s="1"/>
  <c r="D475" i="2"/>
  <c r="D472" i="2"/>
  <c r="D476" i="2"/>
  <c r="E28" i="1"/>
  <c r="C257" i="12"/>
  <c r="D266" i="11"/>
  <c r="C251" i="11" s="1"/>
  <c r="C268" i="11"/>
  <c r="B268" i="11"/>
  <c r="C290" i="10"/>
  <c r="D278" i="9"/>
  <c r="C261" i="9" s="1"/>
  <c r="C354" i="8"/>
  <c r="E27" i="1"/>
  <c r="C657" i="13"/>
  <c r="E25" i="1"/>
  <c r="E26" i="1"/>
  <c r="B657" i="13"/>
  <c r="D469" i="2"/>
  <c r="B25" i="1"/>
  <c r="B28" i="1"/>
  <c r="B27" i="1"/>
  <c r="C542" i="3"/>
  <c r="B477" i="2"/>
  <c r="B290" i="10"/>
  <c r="B460" i="7"/>
  <c r="C537" i="16"/>
  <c r="B537" i="16"/>
  <c r="C520" i="3"/>
  <c r="C518" i="3"/>
  <c r="J432" i="3"/>
  <c r="D537" i="3"/>
  <c r="C521" i="3"/>
  <c r="D541" i="3"/>
  <c r="C525" i="3"/>
  <c r="D538" i="3"/>
  <c r="C522" i="3"/>
  <c r="D539" i="3"/>
  <c r="C523" i="3"/>
  <c r="J127" i="16"/>
  <c r="J82" i="16"/>
  <c r="D536" i="16"/>
  <c r="C26" i="16" s="1"/>
  <c r="J489" i="16"/>
  <c r="J220" i="16"/>
  <c r="J438" i="16"/>
  <c r="J393" i="16"/>
  <c r="J277" i="16"/>
  <c r="J50" i="16"/>
  <c r="J379" i="2"/>
  <c r="C459" i="2" s="1"/>
  <c r="J61" i="2"/>
  <c r="C455" i="2" s="1"/>
  <c r="C451" i="2"/>
  <c r="J4" i="2"/>
  <c r="C453" i="2" s="1"/>
  <c r="J427" i="2"/>
  <c r="C460" i="2" s="1"/>
  <c r="J196" i="2"/>
  <c r="C457" i="2" s="1"/>
  <c r="J319" i="2"/>
  <c r="C458" i="2" s="1"/>
  <c r="J25" i="2"/>
  <c r="C454" i="2" s="1"/>
  <c r="J146" i="2"/>
  <c r="C456" i="2" s="1"/>
  <c r="D540" i="3"/>
  <c r="C524" i="3"/>
  <c r="D534" i="3"/>
  <c r="J4" i="3"/>
  <c r="J59" i="3"/>
  <c r="D536" i="3"/>
  <c r="J104" i="3"/>
  <c r="C25" i="15"/>
  <c r="B510" i="15"/>
  <c r="C510" i="15"/>
  <c r="D280" i="9" l="1"/>
  <c r="D354" i="8"/>
  <c r="D657" i="13"/>
  <c r="D535" i="3"/>
  <c r="D257" i="12"/>
  <c r="D290" i="10"/>
  <c r="B26" i="1"/>
  <c r="D460" i="7"/>
  <c r="D268" i="11"/>
  <c r="D477" i="2"/>
  <c r="A19" i="1" s="1"/>
  <c r="A21" i="1"/>
  <c r="D537" i="16"/>
  <c r="D542" i="3"/>
  <c r="D510" i="15"/>
  <c r="C629" i="13" l="1"/>
  <c r="G23" i="1"/>
  <c r="C230" i="12"/>
  <c r="F23" i="1"/>
  <c r="C269" i="10"/>
  <c r="E23" i="1"/>
  <c r="C243" i="11"/>
  <c r="D23" i="1"/>
  <c r="C253" i="9"/>
  <c r="C23" i="1"/>
  <c r="C326" i="8"/>
  <c r="B23" i="1"/>
  <c r="C434" i="7"/>
  <c r="G19" i="1"/>
  <c r="C24" i="15"/>
  <c r="E19" i="1"/>
  <c r="C22" i="16"/>
  <c r="C19" i="1"/>
  <c r="C516" i="3"/>
  <c r="B19" i="1"/>
  <c r="D18" i="15"/>
  <c r="C19" i="15"/>
  <c r="C20" i="15"/>
  <c r="C18" i="15"/>
  <c r="C22" i="15"/>
  <c r="C23" i="15"/>
  <c r="C21" i="15"/>
  <c r="D19" i="16"/>
  <c r="C25" i="16"/>
  <c r="C21" i="16"/>
  <c r="C24" i="16"/>
  <c r="C20" i="16"/>
  <c r="C23" i="16"/>
  <c r="C19" i="16"/>
</calcChain>
</file>

<file path=xl/sharedStrings.xml><?xml version="1.0" encoding="utf-8"?>
<sst xmlns="http://schemas.openxmlformats.org/spreadsheetml/2006/main" count="18342" uniqueCount="6558">
  <si>
    <t>Emergency</t>
  </si>
  <si>
    <t>NBSU</t>
  </si>
  <si>
    <t>Laboratory</t>
  </si>
  <si>
    <t>OPD</t>
  </si>
  <si>
    <t>Radiology</t>
  </si>
  <si>
    <t>Labour Room</t>
  </si>
  <si>
    <t>Pharmacy &amp; Store</t>
  </si>
  <si>
    <t>IPD</t>
  </si>
  <si>
    <t>Blood Storage Unit</t>
  </si>
  <si>
    <t>Service Provision</t>
  </si>
  <si>
    <t>Patient Rights</t>
  </si>
  <si>
    <t>Inputs</t>
  </si>
  <si>
    <t>Support Services</t>
  </si>
  <si>
    <t>Clinical Services</t>
  </si>
  <si>
    <t>Infection Control</t>
  </si>
  <si>
    <t>Outcome</t>
  </si>
  <si>
    <t>Standard wise Score</t>
  </si>
  <si>
    <t xml:space="preserve">Area of Concern - A: Service Provision </t>
  </si>
  <si>
    <t>Standard A1</t>
  </si>
  <si>
    <t>The facility provides Curative Services</t>
  </si>
  <si>
    <t>Standard A2</t>
  </si>
  <si>
    <t xml:space="preserve">The facility provides RMNCHA Services. </t>
  </si>
  <si>
    <t>Standard A3</t>
  </si>
  <si>
    <t xml:space="preserve">The facility Provides diagnostic Services </t>
  </si>
  <si>
    <t>Standard A4</t>
  </si>
  <si>
    <t>The facility provides services as mandated in the National Health Programmes /State scheme(s).</t>
  </si>
  <si>
    <t>Standard A5</t>
  </si>
  <si>
    <t>Standard A6</t>
  </si>
  <si>
    <t>Health services provided at the facility are appropriate to community needs.</t>
  </si>
  <si>
    <t>Area of Concern - B: Patients' Rights</t>
  </si>
  <si>
    <t>Standard B1</t>
  </si>
  <si>
    <t xml:space="preserve">The facility provides information to care-seekers, attendants &amp; community about available services, and their modalities </t>
  </si>
  <si>
    <t>Standard B2</t>
  </si>
  <si>
    <t xml:space="preserve">Services are delivered in a manner that is sensitive to gender, religious and cultural needs, and there are no barrier on account of physical, economic, cultural or social status. </t>
  </si>
  <si>
    <t>Standard B3</t>
  </si>
  <si>
    <t>The facility maintains privacy, confidentiality &amp; dignity of patients, and has a system for guarding patient related information.</t>
  </si>
  <si>
    <t>Standard B4</t>
  </si>
  <si>
    <t xml:space="preserve">The facility has defined and established procedures for informing patients about the medical condition, and involving them in treatment planning, and facilitates informed decision making    </t>
  </si>
  <si>
    <t>Standard B5</t>
  </si>
  <si>
    <t>The facility ensures that there are no financial barrier to access, and that there is financial protection given from the cost of hospital services.</t>
  </si>
  <si>
    <t>Area of Concern - C: Inputs</t>
  </si>
  <si>
    <t>Standard C1</t>
  </si>
  <si>
    <t>The facility has infrastructure for delivery of assured services, and available infrastructure meets the prevalent norms</t>
  </si>
  <si>
    <t>Standard C2</t>
  </si>
  <si>
    <t>Standard C3</t>
  </si>
  <si>
    <t xml:space="preserve">The facility has adequate qualified and trained staff,  required for providing the assured services at the current case load </t>
  </si>
  <si>
    <t>Standard C4</t>
  </si>
  <si>
    <t>The facility provides drugs and consumables required for assured services.</t>
  </si>
  <si>
    <t>Standard C5</t>
  </si>
  <si>
    <t>The facility has equipment &amp; instruments required for assured list of services.</t>
  </si>
  <si>
    <t xml:space="preserve">Area of Concern - D: Support Services </t>
  </si>
  <si>
    <t>Standard D1</t>
  </si>
  <si>
    <t xml:space="preserve">The facility has established Programme for inspection, testing and maintenance and calibration of Equipment. </t>
  </si>
  <si>
    <t>Standard D2</t>
  </si>
  <si>
    <t>The facility has defined procedures for storage of drugs, inventory management and dispensing of drugs in pharmacy and patient care areas</t>
  </si>
  <si>
    <t>Standard D3</t>
  </si>
  <si>
    <t>Standard D4</t>
  </si>
  <si>
    <t>The facility ensures 24X7 water and power backup as per requirement of service delivery, and support services norms</t>
  </si>
  <si>
    <t>Standard D5</t>
  </si>
  <si>
    <t>Standard D6</t>
  </si>
  <si>
    <t xml:space="preserve">The facility has defined and established procedures for promoting public participation in management of hospital transparency and accountability.  </t>
  </si>
  <si>
    <t>Standard D7</t>
  </si>
  <si>
    <t xml:space="preserve">Hospital has defined and established procedures for Financial Management  </t>
  </si>
  <si>
    <t>Standard D8</t>
  </si>
  <si>
    <t xml:space="preserve">The facility is compliant with all statutory and regulatory requirement imposed by local, state or central government  </t>
  </si>
  <si>
    <t>Standard D9</t>
  </si>
  <si>
    <t xml:space="preserve">Roles &amp; Responsibilities of administrative and clinical staff are determined as per govt. regulations and standards operating procedures.  </t>
  </si>
  <si>
    <t>Standard D10</t>
  </si>
  <si>
    <t>The facility has established procedure for monitoring the quality of outsourced services and adheres to contractual obligations</t>
  </si>
  <si>
    <t xml:space="preserve">Area of Concern - E: Clinical Services </t>
  </si>
  <si>
    <t>Standard E1</t>
  </si>
  <si>
    <t xml:space="preserve">The facility has defined procedures for registration,  consultation and admission of patients. </t>
  </si>
  <si>
    <t>Standard E2</t>
  </si>
  <si>
    <t xml:space="preserve">The facility has defined and established procedures for clinical assessment and reassessment of the patients. </t>
  </si>
  <si>
    <t>Standard E3</t>
  </si>
  <si>
    <t>The facility has defined and established procedures for continuity of care of patient and referral</t>
  </si>
  <si>
    <t>Standard E4</t>
  </si>
  <si>
    <t>The facility has defined and established procedures for nursing care</t>
  </si>
  <si>
    <t>Standard E5</t>
  </si>
  <si>
    <t xml:space="preserve">The facility has a procedure to identify high risk and vulnerable patients.  </t>
  </si>
  <si>
    <t>Standard E6</t>
  </si>
  <si>
    <t>Standard E7</t>
  </si>
  <si>
    <t>The facility has defined procedures for safe drug administration</t>
  </si>
  <si>
    <t>Standard E8</t>
  </si>
  <si>
    <t>The facility has defined and established procedures for maintaining, updating of patients’ clinical records and their storage</t>
  </si>
  <si>
    <t>Standard E9</t>
  </si>
  <si>
    <t>The facility has defined and established procedures for discharge of patient.</t>
  </si>
  <si>
    <t>Standard E10</t>
  </si>
  <si>
    <t xml:space="preserve">The facility has defined and established procedures for Emergency Services and Disaster Management </t>
  </si>
  <si>
    <t>Standard E11</t>
  </si>
  <si>
    <t xml:space="preserve">The facility has defined and established procedures of diagnostic services  </t>
  </si>
  <si>
    <t>Standard E12</t>
  </si>
  <si>
    <t>The facility has defined and established procedures for Blood Storage Management and Transfusion.</t>
  </si>
  <si>
    <t>Standard E13</t>
  </si>
  <si>
    <t xml:space="preserve">The facility has established procedures for Anaesthetic Services </t>
  </si>
  <si>
    <t>Standard E14</t>
  </si>
  <si>
    <t>The facility has defined and established procedures of Operation theatre.</t>
  </si>
  <si>
    <t>Standard E15</t>
  </si>
  <si>
    <t>Maternal &amp; Child Health Services</t>
  </si>
  <si>
    <t>Standard E16</t>
  </si>
  <si>
    <t xml:space="preserve">The facility has established procedures for Antenatal care as per  guidelines </t>
  </si>
  <si>
    <t>Standard E17</t>
  </si>
  <si>
    <t xml:space="preserve">The facility has established procedures for Intranatal care as per guidelines </t>
  </si>
  <si>
    <t>Standard E18</t>
  </si>
  <si>
    <t xml:space="preserve">The facility has established procedures for postnatal care as per guidelines </t>
  </si>
  <si>
    <t>Standard E19</t>
  </si>
  <si>
    <t xml:space="preserve">The facility has established procedures for care of new born, infant and child as per guidelines </t>
  </si>
  <si>
    <t>Standard E20</t>
  </si>
  <si>
    <t>The facility has established procedures for abortion and family planning as per government guidelines and law</t>
  </si>
  <si>
    <t>Standard E21</t>
  </si>
  <si>
    <t xml:space="preserve">The facility provides Adolescent Reproductive and Sexual Health services as per guidelines  </t>
  </si>
  <si>
    <t>Standard E22</t>
  </si>
  <si>
    <t xml:space="preserve">The facility provides services as per National Health Programmes' Operational/ Clinical Guidelines </t>
  </si>
  <si>
    <t>Area of Concern - F: Infection Control</t>
  </si>
  <si>
    <t>Standard F1</t>
  </si>
  <si>
    <t>The facility has Infection Control Programme, and there are procedures in place for prevention and measurement of Hospital Associated Infections</t>
  </si>
  <si>
    <t>Standard F2</t>
  </si>
  <si>
    <t>The facility has defined and Implemented procedures for ensuring hand hygiene practices and antisepsis</t>
  </si>
  <si>
    <t>Standard F3</t>
  </si>
  <si>
    <t>Standard F4</t>
  </si>
  <si>
    <t xml:space="preserve">The facility has standard procedures for processing of equipment and instruments </t>
  </si>
  <si>
    <t>Standard F5</t>
  </si>
  <si>
    <t xml:space="preserve">Physical layout and environmental control of the patient care areas ensure infection prevention </t>
  </si>
  <si>
    <t>Standard F6</t>
  </si>
  <si>
    <t xml:space="preserve">The facility has defined and established procedures for segregation, collection, treatment and disposal of Bio-medical and hazardous Waste. </t>
  </si>
  <si>
    <t>Area of Concern - G: Quality Management</t>
  </si>
  <si>
    <t>Standard G1</t>
  </si>
  <si>
    <t xml:space="preserve">The facility has established organizational framework for quality improvement </t>
  </si>
  <si>
    <t>Standard G2</t>
  </si>
  <si>
    <t>The facility has established system for patient and employee satisfaction</t>
  </si>
  <si>
    <t>Standard G3</t>
  </si>
  <si>
    <t xml:space="preserve">The facility have established internal and external quality assurance Programmes wherever it is critical to quality. </t>
  </si>
  <si>
    <t>Standard G4</t>
  </si>
  <si>
    <t xml:space="preserve">The facility has established, documented implemented and maintained Standard Operating Procedures for all key processes. </t>
  </si>
  <si>
    <t>Standard G5</t>
  </si>
  <si>
    <t>The facility has established system of periodic review as internal  assessment , medical &amp; death audit and prescription audit</t>
  </si>
  <si>
    <t>Standard G6</t>
  </si>
  <si>
    <t>The facility seeks continual improvement by practicing Quality tool and method.</t>
  </si>
  <si>
    <t>Area of Concern - H: Outcomes</t>
  </si>
  <si>
    <t xml:space="preserve">Standard H1 </t>
  </si>
  <si>
    <t xml:space="preserve">The facility measures Productivity Indicators and ensures compliance with State/National benchmarks </t>
  </si>
  <si>
    <t xml:space="preserve">Standard H2 </t>
  </si>
  <si>
    <t>The facility measures Efficiency Indicators and ensure to reach State/National Benchmarks</t>
  </si>
  <si>
    <t>Standard H3</t>
  </si>
  <si>
    <t>The facility measures Clinical Care &amp; Safety Indicators and tries to reach State/National benchmarks</t>
  </si>
  <si>
    <t>Standard H4</t>
  </si>
  <si>
    <t xml:space="preserve">The facility measures Service Quality Indicators and endeavours to reach State/National benchmarks </t>
  </si>
  <si>
    <t>National Quality Assurance Standards for CHC</t>
  </si>
  <si>
    <t>Checklist for Accident &amp; Emergency</t>
  </si>
  <si>
    <t>Reference No.</t>
  </si>
  <si>
    <t>Measurable Element</t>
  </si>
  <si>
    <t xml:space="preserve">Checkpoint </t>
  </si>
  <si>
    <t xml:space="preserve">Compliance 
</t>
  </si>
  <si>
    <t xml:space="preserve">Assessment Method </t>
  </si>
  <si>
    <t>Means of Verification</t>
  </si>
  <si>
    <t xml:space="preserve">Remarks </t>
  </si>
  <si>
    <t>.</t>
  </si>
  <si>
    <t xml:space="preserve">Area of Concern - A Service Provision </t>
  </si>
  <si>
    <t>Standard A1.</t>
  </si>
  <si>
    <t>Facility Provides Curative Services</t>
  </si>
  <si>
    <t>ME A1.1.</t>
  </si>
  <si>
    <t>The facility provides General Medicine services</t>
  </si>
  <si>
    <t xml:space="preserve">Facility for managing medical emergency cases </t>
  </si>
  <si>
    <t xml:space="preserve">SI/OB </t>
  </si>
  <si>
    <t>Dengue Haemorrhagic fever, Cerebral Malaria, Poisoning, Snake Bite, Congestive Heart Failure, Pneumonia, Acute Respiratory conditions, Status Epilepticus, Status Asthamaticus, Acute Gastroenteritis, Severe drug reactions.</t>
  </si>
  <si>
    <t>ME A1.2.</t>
  </si>
  <si>
    <t>The facility provides General Surgery services</t>
  </si>
  <si>
    <t>Availability of Emergency  Management of acute Surgical Condition</t>
  </si>
  <si>
    <t>RTA, Lacerated wound, foreign body in Ear/nose, Acute Abdomen Pain, Strangulated Hernia, Pyocele, Renal Colic &amp; Fracture</t>
  </si>
  <si>
    <t>ME A1.3.</t>
  </si>
  <si>
    <t>The facility provides Obstetrics &amp; Gynaecology Services</t>
  </si>
  <si>
    <t>Availability of  Emergency Obstetrics &amp;Gynaecology Procedures</t>
  </si>
  <si>
    <t xml:space="preserve">APH, PPH, Eclampsia , Obstructed Labour, Septic Abortion, Emergency Contraceptives </t>
  </si>
  <si>
    <t>ME A1.4.</t>
  </si>
  <si>
    <t>The facility provides paediatric services</t>
  </si>
  <si>
    <t xml:space="preserve">Availability of emergency Paediatric procedures </t>
  </si>
  <si>
    <t>ARI, Diarrhoeal Diseases, Hypothermia, PEM,resuscitation, Convulsions/Seizurs</t>
  </si>
  <si>
    <t>ME A1.8</t>
  </si>
  <si>
    <t xml:space="preserve">The facility provides services for OPD procedures </t>
  </si>
  <si>
    <t xml:space="preserve">Availability of Dressing room facility </t>
  </si>
  <si>
    <t xml:space="preserve">Drainage, dressing, suturing </t>
  </si>
  <si>
    <t xml:space="preserve">Availability of injection room facilities </t>
  </si>
  <si>
    <t xml:space="preserve">Injection room facility with ARV, ASV and emergency drugs </t>
  </si>
  <si>
    <t>ME A1.9.</t>
  </si>
  <si>
    <t xml:space="preserve">Services are available for the time period as mandated </t>
  </si>
  <si>
    <t xml:space="preserve">24X7 availability of dedicated emergency Services </t>
  </si>
  <si>
    <t xml:space="preserve">SI/RR </t>
  </si>
  <si>
    <t>Check for emergency register</t>
  </si>
  <si>
    <t>ME A1.10.</t>
  </si>
  <si>
    <t xml:space="preserve">The facility provides Accident &amp; Emergency Services </t>
  </si>
  <si>
    <t xml:space="preserve">Availability of Emergency procedures </t>
  </si>
  <si>
    <t xml:space="preserve">CPR, Mobilization, Intubations, Tracheotomy, Cervical immobilisation Mechanical Ventilation </t>
  </si>
  <si>
    <t>Standard A3.</t>
  </si>
  <si>
    <t xml:space="preserve">Facility Provides diagnostic Services </t>
  </si>
  <si>
    <t>ME A3.1.</t>
  </si>
  <si>
    <t xml:space="preserve">The facility provides Radiology Services </t>
  </si>
  <si>
    <t xml:space="preserve">Availability / Linkage to X-ray &amp; USG services </t>
  </si>
  <si>
    <t>On call Radiology Services are available 24X7</t>
  </si>
  <si>
    <t>SI/OB</t>
  </si>
  <si>
    <t xml:space="preserve">Check services are functional at night </t>
  </si>
  <si>
    <t>ME A3.2.</t>
  </si>
  <si>
    <t xml:space="preserve">The facility Provides Laboratory Services </t>
  </si>
  <si>
    <t>Availability of point of care diagnostics in emergency 24x7</t>
  </si>
  <si>
    <t xml:space="preserve">Hb in gram,, Blood Sugar, RDK, Urine Protein, </t>
  </si>
  <si>
    <t>on call facility for  conducting Emergency diagnostic tests 24x7</t>
  </si>
  <si>
    <t>ME A3.3.</t>
  </si>
  <si>
    <t>The facility provides other diagnostic services, as mandated</t>
  </si>
  <si>
    <t xml:space="preserve">Availability of Functional ECG Services </t>
  </si>
  <si>
    <t>Standard A5.</t>
  </si>
  <si>
    <t>Facility provides support services &amp; Administrative Services</t>
  </si>
  <si>
    <t>ME A5.3.</t>
  </si>
  <si>
    <t xml:space="preserve">The facility provides security services </t>
  </si>
  <si>
    <t>Availability of Home Guard/Security Guard</t>
  </si>
  <si>
    <t>At least one per shift.</t>
  </si>
  <si>
    <t>ME A5.7.</t>
  </si>
  <si>
    <t>The facility has services of medical record department</t>
  </si>
  <si>
    <t>Availability of Medico-legal Record Services</t>
  </si>
  <si>
    <t>Standard A6.</t>
  </si>
  <si>
    <t>ME A6.1.</t>
  </si>
  <si>
    <t xml:space="preserve">The facility provides curatives &amp; preventive services for the health problems and diseases, prevalent locally. </t>
  </si>
  <si>
    <t xml:space="preserve">Availability of specific procedures for local prevalent emergencies </t>
  </si>
  <si>
    <t>Ask for specific local health emergencies e.g.. RTA, Cerebral Malaria encountered frequently. See if emergency is ready for it or not.</t>
  </si>
  <si>
    <t>Area of Concern - B Patient Rights</t>
  </si>
  <si>
    <t>Standard B1.</t>
  </si>
  <si>
    <t xml:space="preserve">Facility provides the information to care seekers, attendants &amp; community about the available  services  and their modalities </t>
  </si>
  <si>
    <t>ME B1.1.</t>
  </si>
  <si>
    <t xml:space="preserve">The facility has uniform and user-friendly signage system </t>
  </si>
  <si>
    <t>Availability  departmental signage's .</t>
  </si>
  <si>
    <t>OB</t>
  </si>
  <si>
    <t xml:space="preserve">Emergency department board is prominently displayed with facility of illumination in night. </t>
  </si>
  <si>
    <t xml:space="preserve">Directional signage for  department are  displayed </t>
  </si>
  <si>
    <t xml:space="preserve">OB </t>
  </si>
  <si>
    <t>Direction is displayed from main gate to Emergency</t>
  </si>
  <si>
    <t>ME B1.2.</t>
  </si>
  <si>
    <t xml:space="preserve">The facility displays the services and entitlements available in its departments </t>
  </si>
  <si>
    <t>List of services that are managed at the facility</t>
  </si>
  <si>
    <t>Names of doctor and nursing staff on duty are displayed and updated</t>
  </si>
  <si>
    <t>List of drugs available are displayed</t>
  </si>
  <si>
    <t>Important  numbers including ambulance, blood bank , police and referral centres displayed</t>
  </si>
  <si>
    <t>ME B1.6.</t>
  </si>
  <si>
    <t xml:space="preserve">Information is available in local language and easy to understand </t>
  </si>
  <si>
    <t>Signage's and information  are available in local language</t>
  </si>
  <si>
    <t>ME B1.8</t>
  </si>
  <si>
    <t xml:space="preserve">The facility ensures access to clinical records of patients to entitled personnel </t>
  </si>
  <si>
    <t>Treatment note/discharge note is given to patient</t>
  </si>
  <si>
    <t>RR/OB</t>
  </si>
  <si>
    <t>Standard B2.</t>
  </si>
  <si>
    <t xml:space="preserve">Services are delivered in a manner that is sensitive to gender, religious, and cultural needs, and there are no barrier on account of physical access, social, economic, cultural or social status </t>
  </si>
  <si>
    <t>ME B2.1.</t>
  </si>
  <si>
    <t>Services are provided in manner that are sensitive to gender</t>
  </si>
  <si>
    <t xml:space="preserve">Arrangement for examination of rape victims </t>
  </si>
  <si>
    <t xml:space="preserve">Availability of protocols /guidelines for collection of forensic evidence in case of rape victim </t>
  </si>
  <si>
    <t>OB /RR</t>
  </si>
  <si>
    <t xml:space="preserve">Counselling services are available for rape victim and domestic violence </t>
  </si>
  <si>
    <t>OB/RR</t>
  </si>
  <si>
    <t xml:space="preserve">Availability of female staff if a male doctor examine a female patients </t>
  </si>
  <si>
    <t xml:space="preserve">OB/SI </t>
  </si>
  <si>
    <t>Emergency contraceptive pill and antibiotics are provided to all rape victims</t>
  </si>
  <si>
    <t>RR/SI</t>
  </si>
  <si>
    <t>Availability of confidentiality and privacy of transgender patient</t>
  </si>
  <si>
    <t>ME B2.3.</t>
  </si>
  <si>
    <t>Access to facility is provided without any physical barrier &amp; friendly to people with disability.</t>
  </si>
  <si>
    <t>Availability of Wheel chair/ stretcher for emergency patient</t>
  </si>
  <si>
    <t>Availability of ramps with railing</t>
  </si>
  <si>
    <t>Ambulance has direct access to the receiving/triage area of the emergency.</t>
  </si>
  <si>
    <t>No vehicle parked on the way /in front of emergency entrance. Access road to emergency is wide enough for streamline moment of emergency</t>
  </si>
  <si>
    <t>Standard B3.</t>
  </si>
  <si>
    <t>The facility maintains privacy, confidentiality &amp; dignity of patient, and has a system for guarding patient related information.</t>
  </si>
  <si>
    <t>ME B3.1.</t>
  </si>
  <si>
    <t xml:space="preserve">Adequate visual privacy is provided at every point of care </t>
  </si>
  <si>
    <t>Screens and curtains are provided at emergency</t>
  </si>
  <si>
    <t>At the examination and procedure area.</t>
  </si>
  <si>
    <t>ME B3.2.</t>
  </si>
  <si>
    <t xml:space="preserve">Confidentiality of patients records and clinical information is maintained </t>
  </si>
  <si>
    <t>Confidentiality of patient's record maintained</t>
  </si>
  <si>
    <t>MLC case records are kept in a secured place with limited access to essential personnel</t>
  </si>
  <si>
    <t>ME B3.3.</t>
  </si>
  <si>
    <t xml:space="preserve">The facility ensures the behaviours of staff is dignified and respectful, while delivering the services </t>
  </si>
  <si>
    <t>Behaviour of staff is empathetic and courteous</t>
  </si>
  <si>
    <t>OB/PI</t>
  </si>
  <si>
    <t>ME B3.4.</t>
  </si>
  <si>
    <t>The facility ensures privacy and confidentiality to every patient, especially of those conditions having social stigma, and also safeguards vulnerable groups</t>
  </si>
  <si>
    <t>Privacy and confidentiality  of HIV, Rape, suicidal cases, domestic violence and psychotic cases  are maintained</t>
  </si>
  <si>
    <t>Standard B4.</t>
  </si>
  <si>
    <t>ME B4.1.</t>
  </si>
  <si>
    <t xml:space="preserve">There is established procedures for taking informed consent before treatment and procedures </t>
  </si>
  <si>
    <t>Consent is taken for invasive emergency procedures</t>
  </si>
  <si>
    <t>Lumbar Puncture, Catheterization, PR &amp; PV Examination</t>
  </si>
  <si>
    <t>ME B4.2.</t>
  </si>
  <si>
    <t xml:space="preserve">Patient is informed about his/her rights  and responsibilities </t>
  </si>
  <si>
    <t>Display of charter which includes patient rights and responsibilities.</t>
  </si>
  <si>
    <t>ME B4.3.</t>
  </si>
  <si>
    <t>Staff are aware of Patients rights responsibilities</t>
  </si>
  <si>
    <t>Staff is aware of patient rights and responsibilities</t>
  </si>
  <si>
    <t>SI</t>
  </si>
  <si>
    <t>ME B4.4.</t>
  </si>
  <si>
    <t xml:space="preserve">Information about the treatment is shared with patients or attendants, regularly </t>
  </si>
  <si>
    <t xml:space="preserve">Patient/ attendant is informed about her clinical condition and treatment been provided </t>
  </si>
  <si>
    <t>PI</t>
  </si>
  <si>
    <t xml:space="preserve">Ask patients about what they have been communicated about the treatment plan </t>
  </si>
  <si>
    <t>ME B4.5.</t>
  </si>
  <si>
    <t>The facility has defined and established grievance redressal system in place</t>
  </si>
  <si>
    <t>Availability of complaint box and display of process for grievance  redressal and whom to contact is displayed</t>
  </si>
  <si>
    <t>Check for complaint register &amp; MOM of grievance redressal meeting</t>
  </si>
  <si>
    <t>Standard B5.</t>
  </si>
  <si>
    <t>ME B5.1</t>
  </si>
  <si>
    <t>The facility provides cashless services to pregnant women, mothers and neonates as per prevalent government schemes</t>
  </si>
  <si>
    <t>Emergency services are free for pregnant woman, neonate,  children and BPL patients as per Government order/Scheme</t>
  </si>
  <si>
    <t>PI/SI</t>
  </si>
  <si>
    <t>ME B5.2.</t>
  </si>
  <si>
    <t>The facility ensures that drugs prescribed are available at Pharmacy and wards</t>
  </si>
  <si>
    <t>Check that  parents &amp; attendant's have not spent money on purchasing drugs and consumables from outside.</t>
  </si>
  <si>
    <t>ME B5.3.</t>
  </si>
  <si>
    <t xml:space="preserve">It is ensured that facilities for the prescribed investigations are available at the facility </t>
  </si>
  <si>
    <t>Check that  parents &amp; attendants have not spent money on diagnostics from outside.</t>
  </si>
  <si>
    <t>Area of Concern - C Inputs</t>
  </si>
  <si>
    <t>Standard C1.</t>
  </si>
  <si>
    <t>ME C1.1.</t>
  </si>
  <si>
    <t xml:space="preserve">Departments have adequate space as per patient or work load  </t>
  </si>
  <si>
    <t xml:space="preserve">Adequate space for accommodating emergency load </t>
  </si>
  <si>
    <t>ME C1.2.</t>
  </si>
  <si>
    <t xml:space="preserve">Patient amenities are provide as per patient load </t>
  </si>
  <si>
    <t>Availability of seating arrangement in the waiting area</t>
  </si>
  <si>
    <t xml:space="preserve">Availability of  Drinking water </t>
  </si>
  <si>
    <t xml:space="preserve">Availability of functional toilets </t>
  </si>
  <si>
    <t>Dry with regular supply of water</t>
  </si>
  <si>
    <t>ME C1.3.</t>
  </si>
  <si>
    <t xml:space="preserve">Departments have layout and demarcated areas as per functions </t>
  </si>
  <si>
    <t xml:space="preserve">Demarcated trolley bay </t>
  </si>
  <si>
    <t>Demarcated receiving /triage area</t>
  </si>
  <si>
    <t xml:space="preserve">Demarcated Nursing station </t>
  </si>
  <si>
    <t>Demarcated duty room for doctor /nurse</t>
  </si>
  <si>
    <t xml:space="preserve">Demarcated resuscitation area </t>
  </si>
  <si>
    <t xml:space="preserve">Demarcated observation area/beds </t>
  </si>
  <si>
    <t>Demarcated dressing area /room</t>
  </si>
  <si>
    <t xml:space="preserve">Demarcated injection room </t>
  </si>
  <si>
    <t xml:space="preserve">Demarcated area for keeping serious patient for intensive monitoring </t>
  </si>
  <si>
    <t>Demarcated areas for keeping dead bodies.</t>
  </si>
  <si>
    <t xml:space="preserve">Separate room or linkage with mortuary/ Post mortem room </t>
  </si>
  <si>
    <t xml:space="preserve">Lay out is flexible </t>
  </si>
  <si>
    <t>All the fixture and furniture are movable to rearrange the different areas in case of  mass casualty</t>
  </si>
  <si>
    <t xml:space="preserve">Dedicated Minor OT </t>
  </si>
  <si>
    <t xml:space="preserve">Shaded porch for ambulance </t>
  </si>
  <si>
    <t>Availability of clean and dirty utility room</t>
  </si>
  <si>
    <t>ME C1.4.</t>
  </si>
  <si>
    <t>The facility has adequate circulation area and open spaces according to need and local law</t>
  </si>
  <si>
    <t xml:space="preserve">Corridors at Emergency are broad enough for easy moment of stretcher and trolley </t>
  </si>
  <si>
    <t>2-3 meter</t>
  </si>
  <si>
    <t>ME C1.5.</t>
  </si>
  <si>
    <t xml:space="preserve">The facility has infrastructure for intramural and extramural communication </t>
  </si>
  <si>
    <t xml:space="preserve">Availability of functional  telephone and Intercom Services </t>
  </si>
  <si>
    <t>The ambulance(s) has a proper communication system(at least cell phone)</t>
  </si>
  <si>
    <t>ME C1.6.</t>
  </si>
  <si>
    <t xml:space="preserve">Service counters are available as per patient load </t>
  </si>
  <si>
    <t xml:space="preserve">Availability of emergency beds as per expected load </t>
  </si>
  <si>
    <t xml:space="preserve">At least 4 beds. </t>
  </si>
  <si>
    <t>ME C1.7.</t>
  </si>
  <si>
    <t xml:space="preserve">The facility and departments are planned to ensure structure follows the function/processes (Structure commensurate with the function of the hospital) </t>
  </si>
  <si>
    <t>Unidirectional flow of services.</t>
  </si>
  <si>
    <t>Receiving/Triage-Resuscitation-observation beds- Procedures area. There is no criss cross</t>
  </si>
  <si>
    <t>Separate entrance for emergency department</t>
  </si>
  <si>
    <t>Emergency is located near to the entrance of the hospital</t>
  </si>
  <si>
    <t>Standard C2.</t>
  </si>
  <si>
    <t xml:space="preserve">The facility ensures the physical safety including Fire safety of the infrastructure. </t>
  </si>
  <si>
    <t>ME C2.1</t>
  </si>
  <si>
    <t xml:space="preserve">The facility ensures the seismic safety of the infrastructure </t>
  </si>
  <si>
    <t xml:space="preserve">Non structural components are properly secured </t>
  </si>
  <si>
    <t xml:space="preserve">Check for fixtures and furniture like cupboards, cabinets, and heavy equipment , hanging objects are properly fastened and secured </t>
  </si>
  <si>
    <t>ME C2.2.</t>
  </si>
  <si>
    <t xml:space="preserve">The facility ensures safety of electrical establishment </t>
  </si>
  <si>
    <t>Emergency Department  does not have temporary connections and loosely hanging wires</t>
  </si>
  <si>
    <t>ME C2.3</t>
  </si>
  <si>
    <t xml:space="preserve">Physical condition of buildings are safe for providing patient care </t>
  </si>
  <si>
    <t xml:space="preserve">Floors of the Emergency Department are non slippery and even </t>
  </si>
  <si>
    <t>Windows and vents if any are intact and sealed</t>
  </si>
  <si>
    <t>The facility has plan for prevention of fire</t>
  </si>
  <si>
    <t>Emergency has fire  exit to permit safe escape of its occupant at time of fire</t>
  </si>
  <si>
    <t xml:space="preserve">The facility has adequate fire fighting Equipment </t>
  </si>
  <si>
    <t>Emergency has installed fire Extinguisher  that are capable of fighting A,B &amp; C Type of fire.</t>
  </si>
  <si>
    <t>Check the expiry date for fire extinguisher is displayed on each extinguisher as well as due date for next refilling is clearly mentioned</t>
  </si>
  <si>
    <t xml:space="preserve">The facility has a system of periodic training of staff and conducts mock drills regularly for fire and other disaster situation </t>
  </si>
  <si>
    <t>Check for staff competencies for operating fire extinguisher and what to do in case of fire</t>
  </si>
  <si>
    <t xml:space="preserve">The facility has adequate qualified and trained staff,  required for providing the assured services to the current case load </t>
  </si>
  <si>
    <t>ME C3.1</t>
  </si>
  <si>
    <t>The facility has adequate specialist doctors as per service provision.</t>
  </si>
  <si>
    <t>Specialist's are available on call for emergency cases</t>
  </si>
  <si>
    <t>Gynaecologists, Paediatrician &amp; Surgeon</t>
  </si>
  <si>
    <t>ME C3.2.</t>
  </si>
  <si>
    <t>The facility has adequate general duty doctors as per service provision and work load</t>
  </si>
  <si>
    <t>Availability of at least one Doctor 24x7</t>
  </si>
  <si>
    <t>ME C3.3.</t>
  </si>
  <si>
    <t xml:space="preserve">The facility has adequate nursing staff as per service provision and work load </t>
  </si>
  <si>
    <t xml:space="preserve">Availability of trained Nursing staff </t>
  </si>
  <si>
    <t>OB/RR/SI</t>
  </si>
  <si>
    <t xml:space="preserve">The facility has adequate technicians/paramedics as per requirement </t>
  </si>
  <si>
    <t xml:space="preserve">Availability of dresser /paramedic </t>
  </si>
  <si>
    <t xml:space="preserve">The facility has adequate support / general staff </t>
  </si>
  <si>
    <t>Availability of Drivers for Ambulance 24X7</t>
  </si>
  <si>
    <t>Driver may  be on call for emergency.</t>
  </si>
  <si>
    <t>Triage and Mass Casualty  Management</t>
  </si>
  <si>
    <t>SI/RR</t>
  </si>
  <si>
    <t>Basic life support (BLS)/ Advance life support (ALS)</t>
  </si>
  <si>
    <t>Patient Safety</t>
  </si>
  <si>
    <t>Standard C4.</t>
  </si>
  <si>
    <t>Facility provides drugs and consumables required for assured list of services.</t>
  </si>
  <si>
    <t>ME C4.1.</t>
  </si>
  <si>
    <t xml:space="preserve">The departments have availability of adequate drugs at point of use </t>
  </si>
  <si>
    <t>Availability of Analgesics/Antipyretics/Anti Inflammatory</t>
  </si>
  <si>
    <t xml:space="preserve">OB/RR </t>
  </si>
  <si>
    <t>Tracers as per State EDL</t>
  </si>
  <si>
    <t xml:space="preserve">Availability of Injectable Antibiotics </t>
  </si>
  <si>
    <t xml:space="preserve">Availability of Infusion Fluids </t>
  </si>
  <si>
    <t>Availability of Drugs acting on CVS</t>
  </si>
  <si>
    <t>Availability of drugs action on CNS/PNS</t>
  </si>
  <si>
    <t xml:space="preserve">Availability of dressing material and antiseptic lotion </t>
  </si>
  <si>
    <t>Drugs for Respiratory System</t>
  </si>
  <si>
    <t>Availability of drugs for obstetric emergencies</t>
  </si>
  <si>
    <t>Availability of emergency drugs in ambulance</t>
  </si>
  <si>
    <t>Megsulf, Oxytocin, Plasma Expanders</t>
  </si>
  <si>
    <t xml:space="preserve">Availability of Medical gases </t>
  </si>
  <si>
    <t xml:space="preserve">Availability of Oxygen Cylinders </t>
  </si>
  <si>
    <t>Availability of Immunological drugs</t>
  </si>
  <si>
    <t>Polyvalent Anti snake Venom, Anti tetanus Human Immunoglobin</t>
  </si>
  <si>
    <t xml:space="preserve">Antidotes and Other Substances used in Poisonings </t>
  </si>
  <si>
    <t xml:space="preserve">Inj. Atropine Sulphate </t>
  </si>
  <si>
    <t>ME C4.2.</t>
  </si>
  <si>
    <t xml:space="preserve">The departments have adequate consumables at point of use </t>
  </si>
  <si>
    <t xml:space="preserve">Resuscitation Consumables / Tubes </t>
  </si>
  <si>
    <t xml:space="preserve">Masks, Ryle's tubes, Catheters, Chest Tube, ET tubes etc. </t>
  </si>
  <si>
    <t xml:space="preserve">Availability of disposables at dressing room </t>
  </si>
  <si>
    <t>Availability of consumables in ambulance</t>
  </si>
  <si>
    <t xml:space="preserve">Dressing material / Suture material </t>
  </si>
  <si>
    <t>ME C4.3.</t>
  </si>
  <si>
    <t xml:space="preserve">Emergency drug trays are maintained at every point of care, where ever it may be needed </t>
  </si>
  <si>
    <t xml:space="preserve">Emergency Drug Tray/ Crash Cart is maintained at emergency </t>
  </si>
  <si>
    <t>Standard C5.</t>
  </si>
  <si>
    <t>ME C5.1.</t>
  </si>
  <si>
    <t xml:space="preserve">Availability of equipment &amp; instruments for examination &amp; monitoring of patients </t>
  </si>
  <si>
    <t xml:space="preserve">Availability of functional Equipment  &amp; Instruments for examination &amp; Monitoring </t>
  </si>
  <si>
    <t>BP apparatus, Multipara meter ,Torch, hammer , Spot Light ,Stethoscope, thermometer</t>
  </si>
  <si>
    <t>Availability of Monitoring equipment in ambulance</t>
  </si>
  <si>
    <t>ME C5.2.</t>
  </si>
  <si>
    <t xml:space="preserve">Availability of equipment &amp; instruments for treatment procedures, being undertaken in the facility  </t>
  </si>
  <si>
    <t xml:space="preserve">Availability of dressing tray for Emergency  procedures </t>
  </si>
  <si>
    <t>Artery forceps</t>
  </si>
  <si>
    <t xml:space="preserve">Availability of instruments for emergency obstetrics procedure </t>
  </si>
  <si>
    <t>Speculum, D &amp; E Set</t>
  </si>
  <si>
    <t>ME C5.3.</t>
  </si>
  <si>
    <t>Availability of equipment &amp; instruments for diagnostic procedures being undertaken in the facility</t>
  </si>
  <si>
    <t xml:space="preserve">Availability of Point of care diagnostic devices </t>
  </si>
  <si>
    <t xml:space="preserve"> Glucometer, ECG ,HIV rapid diagnostic kit, RDK</t>
  </si>
  <si>
    <t>Availability of equipment and instruments for resuscitation of patients and for providing intensive and critical care to patients</t>
  </si>
  <si>
    <t>Availability  of functional Instruments for Resuscitation.</t>
  </si>
  <si>
    <t>Ambu bag, defibrillator, Laryngoscope  with spare batteries,  nebulizer, suction apparatus , Laryngeal mask</t>
  </si>
  <si>
    <t>Availability of Equipment for Storage</t>
  </si>
  <si>
    <t>Availability of equipment for storage for drugs</t>
  </si>
  <si>
    <t>Refrigerator, Crash cart/Drug trolley, instrument trolley, dressing trolley</t>
  </si>
  <si>
    <t>Availability of functional equipment and instruments for support services</t>
  </si>
  <si>
    <t xml:space="preserve">Availability of equipment for sterilization and disinfection </t>
  </si>
  <si>
    <t>Steam steriliser/ Autoclave</t>
  </si>
  <si>
    <t xml:space="preserve">Departments have patient furniture and fixtures as per load and service provision </t>
  </si>
  <si>
    <t>Availability of patient beds with prop up facility  and wheels</t>
  </si>
  <si>
    <t>Availability of attachment/accessories with patient bed</t>
  </si>
  <si>
    <t>Hospital graded Mattress, IV stand, bed rails, Bed pan for  male &amp; female</t>
  </si>
  <si>
    <t xml:space="preserve">Availability of fixtures </t>
  </si>
  <si>
    <t>Spot light, electrical fixture for equipment like suction, monitor and defibrillator, X ray view box</t>
  </si>
  <si>
    <t>Availability of furniture at emergency</t>
  </si>
  <si>
    <t>Doctors Chair, Patient Stool, Examination Table, Chair, Table, Footstep, cupboard</t>
  </si>
  <si>
    <t xml:space="preserve">Area of Concern - D Support Services </t>
  </si>
  <si>
    <t>Standard D1.</t>
  </si>
  <si>
    <t>ME D1.1.</t>
  </si>
  <si>
    <t>The facility has established system for maintenance of critical Equipment</t>
  </si>
  <si>
    <t>All equipment are covered under AMC including preventive maintenance</t>
  </si>
  <si>
    <t>There is system of timely corrective  break down maintenance of the equipment</t>
  </si>
  <si>
    <t>The Staff is skilled for trouble shooting in case equipment malfunction</t>
  </si>
  <si>
    <t>ME D1.2.</t>
  </si>
  <si>
    <t xml:space="preserve">The facility has established procedure for internal and external calibration of measuring Equipment </t>
  </si>
  <si>
    <t xml:space="preserve">All the measuring equipment/ instrument  are calibrated </t>
  </si>
  <si>
    <t xml:space="preserve">OB/ RR </t>
  </si>
  <si>
    <t>Thermometer, weighting scale, BP apperatus, suction machine, oxygen flowmeter &amp; meter gauze</t>
  </si>
  <si>
    <t>ME D1.3.</t>
  </si>
  <si>
    <t>Operating and maintenance instructions are available with the users of equipment</t>
  </si>
  <si>
    <t>Up to date instructions for operation and maintenance of equipment are readily available with staff.</t>
  </si>
  <si>
    <t>Suction machine, Multipara monitor , defibrillator.</t>
  </si>
  <si>
    <t>Standard D2.</t>
  </si>
  <si>
    <t>The facility has defined procedures for storage, inventory management and dispensing of drugs in pharmacy and patient care areas</t>
  </si>
  <si>
    <t>ME D2.3.</t>
  </si>
  <si>
    <t>The facility ensures proper storage of drugs and consumables</t>
  </si>
  <si>
    <t xml:space="preserve">Drugs are stored in containers/tray/crash cart and are labelled </t>
  </si>
  <si>
    <t xml:space="preserve">Empty and  filled cylinders are labelled </t>
  </si>
  <si>
    <t>ME D2.4.</t>
  </si>
  <si>
    <t xml:space="preserve">The facility ensures management of expiry and near expiry drugs </t>
  </si>
  <si>
    <t xml:space="preserve">Expiry dates' are maintained at emergency drug tray </t>
  </si>
  <si>
    <t xml:space="preserve">No expiry drug is found </t>
  </si>
  <si>
    <t>ME D2.5.</t>
  </si>
  <si>
    <t>The facility has established procedure for inventory management techniques</t>
  </si>
  <si>
    <t>The Department maintained stock and expenditure register of drugs and consumables in Emergency</t>
  </si>
  <si>
    <t>ME D2.6.</t>
  </si>
  <si>
    <t>There is a procedure for periodically replenishing the drugs in patient care areas</t>
  </si>
  <si>
    <t xml:space="preserve">There is procedure for replenishing drug tray emergency crash cart </t>
  </si>
  <si>
    <t>There is procedure for replenishing drug tray emergency crash cart in ambulance</t>
  </si>
  <si>
    <t>OB/SI</t>
  </si>
  <si>
    <t>There is no stock out of drugs</t>
  </si>
  <si>
    <t>ME D2.7.</t>
  </si>
  <si>
    <t xml:space="preserve">There is process for storage of vaccines and other drugs, requiring controlled temperature </t>
  </si>
  <si>
    <t>Temperature of refrigerators are kept as per storage requirement  and records are maintained</t>
  </si>
  <si>
    <t>Check for temperature charts are maintained and updated periodically</t>
  </si>
  <si>
    <t>ME D2.8.</t>
  </si>
  <si>
    <t xml:space="preserve">There is a procedure for secure storage of narcotic and psychotropic drugs </t>
  </si>
  <si>
    <t xml:space="preserve">Narcotics and psychotropic drugs are kept in lock and key </t>
  </si>
  <si>
    <t xml:space="preserve">Hospital infrastructure is adequately maintained </t>
  </si>
  <si>
    <t xml:space="preserve">Check for there is no seepage , Cracks, chipping of plaster </t>
  </si>
  <si>
    <t>Window panes , doors and other fixtures are intact</t>
  </si>
  <si>
    <t xml:space="preserve">Patients beds are intact and  painted </t>
  </si>
  <si>
    <t>Mattresses are intact and clean</t>
  </si>
  <si>
    <t>ME D3.3</t>
  </si>
  <si>
    <t xml:space="preserve">Patient care areas are clean and hygienic </t>
  </si>
  <si>
    <t xml:space="preserve">Floors, walls, roof, roof tops, and circulation  areas are Clean </t>
  </si>
  <si>
    <t>All area are clean  with no dirt,grease,littering and cobwebs</t>
  </si>
  <si>
    <t>Surface of furniture and fixtures are clean</t>
  </si>
  <si>
    <t xml:space="preserve">The facility has policy of removal of condemned junk material </t>
  </si>
  <si>
    <t>No condemned/Junk material in the Emergency</t>
  </si>
  <si>
    <t xml:space="preserve">The facility has established procedures for pest, rodent and animal control </t>
  </si>
  <si>
    <t>No stray animal/rodent/birds/ termites</t>
  </si>
  <si>
    <t xml:space="preserve">The facility provides adequate illumination level at patient care areas </t>
  </si>
  <si>
    <t>Adequate illumination at procedure area.</t>
  </si>
  <si>
    <t>200 Lux (Minimum)</t>
  </si>
  <si>
    <t xml:space="preserve">The facility has provision of restriction of visitors in patient areas </t>
  </si>
  <si>
    <t>Visitors are restricted at resuscitation and  procedure area</t>
  </si>
  <si>
    <t>Resuscitation area, dressing room and  examination area</t>
  </si>
  <si>
    <t>The facility ensures safe and comfortable environment for patients and service providers</t>
  </si>
  <si>
    <t>Temperature control and ventilation in the emergency.</t>
  </si>
  <si>
    <t>PI/OB</t>
  </si>
  <si>
    <t>Fans/ Air conditioning/Heating/Exhaust/Ventilators as per environment condition and requirement</t>
  </si>
  <si>
    <t xml:space="preserve">The facility has security system in place at patient care areas </t>
  </si>
  <si>
    <t>There are set procedures for handling mass situation and violence in emergency</t>
  </si>
  <si>
    <t>See for linkage to police, Provision for protection of staff</t>
  </si>
  <si>
    <t>Hospital has sound security system to manage overcrowding in emergency</t>
  </si>
  <si>
    <t>The facility has established measure for safety and security of female staff</t>
  </si>
  <si>
    <t>Ask female staff whether they feel secure at work place</t>
  </si>
  <si>
    <t>ME D4.1.</t>
  </si>
  <si>
    <t xml:space="preserve">The facility has adequate arrangement storage and supply for potable water in all functional areas  </t>
  </si>
  <si>
    <t xml:space="preserve">Availability of 24x7 running and potable water </t>
  </si>
  <si>
    <t>ME D4.2.</t>
  </si>
  <si>
    <t>The facility ensures adequate power backup in all patient care areas as per load</t>
  </si>
  <si>
    <t>Availability of power back in Emergency, which can take load of running equipment</t>
  </si>
  <si>
    <t xml:space="preserve">Availability of UPS </t>
  </si>
  <si>
    <t>Availability of Emergency light</t>
  </si>
  <si>
    <t>ME D4.3</t>
  </si>
  <si>
    <t>Critical areas of the facility ensures availability of oxygen, medical gases and vacuum supply</t>
  </si>
  <si>
    <t>Availability  of  Oxygen cylinders and vacuum suction</t>
  </si>
  <si>
    <t>Standard D5.</t>
  </si>
  <si>
    <t>The facility has adequate sets of linen</t>
  </si>
  <si>
    <t>Clean Linen is provided on observation beds</t>
  </si>
  <si>
    <t xml:space="preserve">The facility has established procedures for changing of linen in patient care areas </t>
  </si>
  <si>
    <t xml:space="preserve">Facility is compliant with all statutory and regulatory requirement imposed by local, state or central government  </t>
  </si>
  <si>
    <t>ME D8.1.</t>
  </si>
  <si>
    <t xml:space="preserve">The facility has requisite licences and certificates for operation of hospital and different activities </t>
  </si>
  <si>
    <t>The facility ensure relevant processes are in compliance with statutory requirement</t>
  </si>
  <si>
    <t>Staff is aware of procedure &amp; protocol of management of medico legal cases</t>
  </si>
  <si>
    <t xml:space="preserve"> Roles &amp; Responsibilities of administrative and clinical staff are determined as per govt. regulations and standards operating procedures.  </t>
  </si>
  <si>
    <t>ME D9.1.</t>
  </si>
  <si>
    <t xml:space="preserve">The facility has established job description as per govt guidelines </t>
  </si>
  <si>
    <t xml:space="preserve">Staff is aware of their roles and responsibilities 
</t>
  </si>
  <si>
    <t>ME D9.2.</t>
  </si>
  <si>
    <t xml:space="preserve">The facility has a established procedure for duty roster and deputation to different departments </t>
  </si>
  <si>
    <t>There is procedure to ensure that staff is available on duty as per duty roster</t>
  </si>
  <si>
    <t>Check for system for recording time of reporting and relieving (Attendance register/ Biometrics etc.)</t>
  </si>
  <si>
    <t>The facility ensures the adherence to dress code as mandated by its administration / the health department</t>
  </si>
  <si>
    <t xml:space="preserve">Doctor, nursing staff and support staff adhere to their respective dress code </t>
  </si>
  <si>
    <t xml:space="preserve">Area of Concern - E Clinical Services </t>
  </si>
  <si>
    <t>Standard E1.</t>
  </si>
  <si>
    <t xml:space="preserve">The facility has defined procedures for registration, consultation and admission of patients. </t>
  </si>
  <si>
    <t>ME E1.1.</t>
  </si>
  <si>
    <t xml:space="preserve">The facility has established procedure for registration of patients </t>
  </si>
  <si>
    <t xml:space="preserve"> Unique  identification number  is given to each patient during registration</t>
  </si>
  <si>
    <t>RR</t>
  </si>
  <si>
    <t>Patient demographic details are recorded in admission records</t>
  </si>
  <si>
    <t>Check for that patient demographics like Name, Age, Sex,Provisional Diagnosis etc.</t>
  </si>
  <si>
    <t>ME E1.3.</t>
  </si>
  <si>
    <t xml:space="preserve">There is established procedure for admission of patients </t>
  </si>
  <si>
    <t>There is established criteria for admission through emergency department</t>
  </si>
  <si>
    <t>There is established procedure for admission of MLC cases as per prevalent laws</t>
  </si>
  <si>
    <t>There is established procedure for prisoners as per prevalent local laws</t>
  </si>
  <si>
    <t xml:space="preserve">Admission is done by written order of a qualified doctor </t>
  </si>
  <si>
    <t>There is no delay in  treatment because of admission process</t>
  </si>
  <si>
    <t>Time of admission is recorded in patient record</t>
  </si>
  <si>
    <t>There is no delay in  transfer of patient to respective department once admission is confirmed and clinically patient is stable to be transferred</t>
  </si>
  <si>
    <t>The Staff is aware of procedure, if patient can not be admitted at the facility due to constraint in scope of services</t>
  </si>
  <si>
    <t>ME E1.4.</t>
  </si>
  <si>
    <t xml:space="preserve">There is established procedure for managing patients, in case beds are not available at the facility </t>
  </si>
  <si>
    <t>There is provision of extra beds, trolley beds  in case of high occupancy or mass casualty</t>
  </si>
  <si>
    <t>Standard E2.</t>
  </si>
  <si>
    <t>ME E2.1.</t>
  </si>
  <si>
    <t xml:space="preserve">There is established procedure for initial assessment of patients </t>
  </si>
  <si>
    <t>Assessment criteria of different kind of medical emergencies is defined and practiced</t>
  </si>
  <si>
    <t>Use of standard criteria of assessment like Glasgow Comma scale, Poly trauma, MI, Burn patient, Paediatric patient, Pain assessment criteria etc.</t>
  </si>
  <si>
    <t xml:space="preserve">Initial assessment and treatment is provided immediately  
 </t>
  </si>
  <si>
    <t>Initial assessment is documented preferably within two hours</t>
  </si>
  <si>
    <t>ME E2.2.</t>
  </si>
  <si>
    <t xml:space="preserve">There is established procedure for follow-up/ reassessment of Patients </t>
  </si>
  <si>
    <t>There is fixed schedule for reassessment of patient under observation</t>
  </si>
  <si>
    <t>Standard E3.</t>
  </si>
  <si>
    <t>Facility has defined and established procedures for continuity of care of patient and referral</t>
  </si>
  <si>
    <t>ME E3.1.</t>
  </si>
  <si>
    <t>Facility has established procedure for continuity of care during interdepartmental transfer</t>
  </si>
  <si>
    <t>There is a procedure for hand over for patient transfer from emergency to IPD /OT/LR</t>
  </si>
  <si>
    <t>Check for how hand over is given from emergency to ward, ICU, SNCU etc.</t>
  </si>
  <si>
    <t xml:space="preserve">There is a procedure consultation of  the patient with other specialist with in the hospital </t>
  </si>
  <si>
    <t>ME E3.2.</t>
  </si>
  <si>
    <t>Facility provides appropriate referral linkages to the patients/Services  for transfer to other/higher facilities to assure their continuity of care.</t>
  </si>
  <si>
    <t>Patient are referred with referral slips</t>
  </si>
  <si>
    <t xml:space="preserve">Availability of referral linkages with higher centres. </t>
  </si>
  <si>
    <t xml:space="preserve">Check how patient are referred if services are not available </t>
  </si>
  <si>
    <t>Advance information is given to higher centre</t>
  </si>
  <si>
    <t>Referral vehicle is arranged</t>
  </si>
  <si>
    <t>Referral in or referral out register is maintained</t>
  </si>
  <si>
    <t xml:space="preserve">Facility has functional referral linkages to lower facilities </t>
  </si>
  <si>
    <t>Check for if there is any system of follow up</t>
  </si>
  <si>
    <t>Check for referral cards filled from lower facilities</t>
  </si>
  <si>
    <t>Standard E4.</t>
  </si>
  <si>
    <t>ME E4.1.</t>
  </si>
  <si>
    <t xml:space="preserve">Procedure for identification of patients is established at the facility </t>
  </si>
  <si>
    <t>There is a process  for ensuring the  identification before any clinical procedure</t>
  </si>
  <si>
    <t>Patient id band/ verbal confirmation/Bed no. etc.</t>
  </si>
  <si>
    <t>ME E4.2.</t>
  </si>
  <si>
    <t>Procedure for ensuring timely and accurate nursing care as per treatment plan is established at the facility</t>
  </si>
  <si>
    <t xml:space="preserve">Treatment charts are maintained </t>
  </si>
  <si>
    <t>Check for treatment chart are updated and drugs given are marked. Co relate it with drugs and doses prescribed.</t>
  </si>
  <si>
    <t xml:space="preserve">There is a process to ensure the accuracy of verbal/telephonic orders  </t>
  </si>
  <si>
    <t>Verbal orders are rechecked before administration</t>
  </si>
  <si>
    <t>ME E4.3.</t>
  </si>
  <si>
    <t>There is established procedure of patient hand over, whenever staff duty change happens</t>
  </si>
  <si>
    <t>Patient hand over is given during the change in the shift</t>
  </si>
  <si>
    <t>Nursing Handover register is maintained</t>
  </si>
  <si>
    <t>ME E4.4.</t>
  </si>
  <si>
    <t xml:space="preserve">Nursing records are maintained </t>
  </si>
  <si>
    <t xml:space="preserve">Nursing notes are maintained adequately </t>
  </si>
  <si>
    <t>Check for nursing note register. Notes are adequately written</t>
  </si>
  <si>
    <t>ME E4.5.</t>
  </si>
  <si>
    <t xml:space="preserve">There is procedure for periodic monitoring of patients </t>
  </si>
  <si>
    <t xml:space="preserve">Patient Vitals are monitored and recorded periodically </t>
  </si>
  <si>
    <t>Check for TPR chart, Input output chart, any other vital required is monitored</t>
  </si>
  <si>
    <t xml:space="preserve">Critical patients are monitored continuously </t>
  </si>
  <si>
    <t xml:space="preserve">RR/OB </t>
  </si>
  <si>
    <t>Check for use of cardiac monitor/multi parameter</t>
  </si>
  <si>
    <t>Standard E5.</t>
  </si>
  <si>
    <t xml:space="preserve">Facility has a procedure to identify high risk and vulnerable patients.  </t>
  </si>
  <si>
    <t>ME E5.1.</t>
  </si>
  <si>
    <t xml:space="preserve">The facility identifies vulnerable patients and ensure their safe care </t>
  </si>
  <si>
    <t>Vulnerable patients are identified and measures are taken to protect them from any harm</t>
  </si>
  <si>
    <t xml:space="preserve">Unstable, irritable, unconscious. Psychotic  and serious patients are identified </t>
  </si>
  <si>
    <t>ME E5.2.</t>
  </si>
  <si>
    <t>The facility identifies high risk  patients and ensure their care, as per their need</t>
  </si>
  <si>
    <t>High risk medical emergencies are identified and treatment given on priority</t>
  </si>
  <si>
    <t>MI, Head injury, Spinal injury, Abdominal injuries, fracture's.</t>
  </si>
  <si>
    <t>Standard E6.</t>
  </si>
  <si>
    <t xml:space="preserve"> Facility follows standard treatment guidelines defined by state/Central government for prescribing the generic drugs &amp; their rational use. </t>
  </si>
  <si>
    <t>ME E6.1.</t>
  </si>
  <si>
    <t>Facility ensured that drugs are prescribed in generic name only</t>
  </si>
  <si>
    <t xml:space="preserve">Check for BHT/Case sheet/Case paper  if drugs are prescribed under generic name only </t>
  </si>
  <si>
    <t>ME E6.2.</t>
  </si>
  <si>
    <t>There is procedure of rational use of drugs</t>
  </si>
  <si>
    <t>Check for that relevant Standard Treatment Guideline are available at point of use</t>
  </si>
  <si>
    <t>Check staff is aware of the drug regime and doses as per STG</t>
  </si>
  <si>
    <t>Check BHT/Case sheet/Case paper that drugs are prescribed as per STG</t>
  </si>
  <si>
    <t>Standard E7.</t>
  </si>
  <si>
    <t>Facility has defined procedures for safe drug administration</t>
  </si>
  <si>
    <t>ME E7.1.</t>
  </si>
  <si>
    <t xml:space="preserve">There is process for identifying and cautious administration of high alert drugs </t>
  </si>
  <si>
    <t>High alert drugs available in department are identified</t>
  </si>
  <si>
    <t>Electrolytes like Potassium chloride,opiods, Neuro muscular blocking agent, Anti Thrombolytic agent, Insulin, Warfarin, Heparin, Adrenergic agonist etc.</t>
  </si>
  <si>
    <t>Maximum dose of high alert drugs are defined and communicated</t>
  </si>
  <si>
    <t>Value for maximum doses as per age, weight and diagnosis are available with nursing station and doctor</t>
  </si>
  <si>
    <t>There is process to ensure that right doses of high alert drugs are only given</t>
  </si>
  <si>
    <t>A system of independent double check before administration, Error prone medical abbreviations are avoided</t>
  </si>
  <si>
    <t>ME E7.2.</t>
  </si>
  <si>
    <t>Medication orders are written legibly and adequately</t>
  </si>
  <si>
    <t xml:space="preserve">Every Medical advice and procedure are accompanied with date , time and signature </t>
  </si>
  <si>
    <t>Check for the writing to ensure that it is  comprehendible by the clinical staff</t>
  </si>
  <si>
    <t>ME E7.3.</t>
  </si>
  <si>
    <t xml:space="preserve">There is a procedure to check drug before administration/ dispensing </t>
  </si>
  <si>
    <t>Drugs are checked for expiry and   other inconsistency before administration</t>
  </si>
  <si>
    <t>Turbidity, Leakage, Colour change, fungus.</t>
  </si>
  <si>
    <t>Check single dose vial are not used for more than one dose</t>
  </si>
  <si>
    <t>Check for any open single dose vial with left  over content intended to be used later on</t>
  </si>
  <si>
    <t>Check for separate sterile needle is used every time for multiple dose vial</t>
  </si>
  <si>
    <t xml:space="preserve">
In multi dose vial needle is not left in the septum</t>
  </si>
  <si>
    <t>Any adverse drug reaction is recorded and reported</t>
  </si>
  <si>
    <t>ME E7.4.</t>
  </si>
  <si>
    <t xml:space="preserve">There is a system to ensure right medicine is given to right patient </t>
  </si>
  <si>
    <t>Administration of medicines done after ensuring right patient, right drugs , right route, right time</t>
  </si>
  <si>
    <t>ME E7.5</t>
  </si>
  <si>
    <t xml:space="preserve">Patient is counselled for self drug administration </t>
  </si>
  <si>
    <t xml:space="preserve">Patient is advice by doctor/ Pharmacist /nurse about the dosages and timings . </t>
  </si>
  <si>
    <t>SI/PI</t>
  </si>
  <si>
    <t>Standard E8.</t>
  </si>
  <si>
    <t>Facility has defined and established procedures for maintaining, updating of patients’ clinical records and their storage</t>
  </si>
  <si>
    <t>ME E8.1.</t>
  </si>
  <si>
    <t xml:space="preserve">All the assessments, re-assessment and investigations are recorded and updated </t>
  </si>
  <si>
    <t>Assessment findings are written on BHT/Case sheet/Case paper</t>
  </si>
  <si>
    <t xml:space="preserve">Day to day progress of patient is recorded in BHT/Case sheet/Case paper </t>
  </si>
  <si>
    <t>ME E8.2.</t>
  </si>
  <si>
    <t xml:space="preserve">All treatment plan prescription/orders are recorded in the patient records. </t>
  </si>
  <si>
    <t>Treatment plan, first orders are written on BHT/Case sheet/Case paper</t>
  </si>
  <si>
    <t xml:space="preserve">Treatment prescribed in nursing records </t>
  </si>
  <si>
    <t>ME E8.3.</t>
  </si>
  <si>
    <t xml:space="preserve">Care provided to each patient is recorded in the patient records </t>
  </si>
  <si>
    <t>Maintenance of treatment chart/treatment registers</t>
  </si>
  <si>
    <t xml:space="preserve">Treatment given is recorded in treatment chat </t>
  </si>
  <si>
    <t>ME E8.4.</t>
  </si>
  <si>
    <t xml:space="preserve">Procedures performed are written on patients records </t>
  </si>
  <si>
    <t>Any procedure performed is written on BHT/Case sheet/Case paper</t>
  </si>
  <si>
    <t>CPR, Dressing, mobilization etc.</t>
  </si>
  <si>
    <t>ME E8.5.</t>
  </si>
  <si>
    <t xml:space="preserve">Adequate form and formats are available at point of use </t>
  </si>
  <si>
    <t>Availability of form formats for emergency</t>
  </si>
  <si>
    <t>MLC, Lab /X-ray requisition, death certificate, Initial assessment format, referral slip etc.</t>
  </si>
  <si>
    <t>ME E8.6.</t>
  </si>
  <si>
    <t xml:space="preserve">Register/records are maintained as per guidelines </t>
  </si>
  <si>
    <t xml:space="preserve">Emergency Records are maintained </t>
  </si>
  <si>
    <t>Emergency register, death register, MLC register, are maintained</t>
  </si>
  <si>
    <t>All register/records are identified and numbered</t>
  </si>
  <si>
    <t>ME E8.7.</t>
  </si>
  <si>
    <t>The facility ensures safe and adequate storage and retrieval  of medical records</t>
  </si>
  <si>
    <t xml:space="preserve">Safe keeping of MLC records </t>
  </si>
  <si>
    <t>Standard E9.</t>
  </si>
  <si>
    <t>ME E9.1.</t>
  </si>
  <si>
    <t xml:space="preserve">Discharge is done after assessing patient readiness </t>
  </si>
  <si>
    <t xml:space="preserve">Assessment is done before discharging patient from emergency </t>
  </si>
  <si>
    <t>See if there is any procedure/protocol for discharging the patient if the condition of patient improves in emergency itself.
What is the procedure for discharge for short stay / day care patients</t>
  </si>
  <si>
    <t>Discharge is done by a responsible and qualified doctor</t>
  </si>
  <si>
    <t xml:space="preserve">Patient / attendants are consulted before discharge </t>
  </si>
  <si>
    <t>ME E9.2.</t>
  </si>
  <si>
    <t xml:space="preserve">Case summary and follow-up instructions are provided at the discharge  </t>
  </si>
  <si>
    <t xml:space="preserve">Discharge summary is provided </t>
  </si>
  <si>
    <t>RR/PI</t>
  </si>
  <si>
    <t>See for discharge summary, referral slip provided.</t>
  </si>
  <si>
    <t xml:space="preserve">Discharge summary adequately mentions patients clinical condition, treatment given and follow up </t>
  </si>
  <si>
    <t>Discharge summary is give to patients going in LAMA/Referral</t>
  </si>
  <si>
    <t>ME E9.3.</t>
  </si>
  <si>
    <t xml:space="preserve">Counselling services are provided as during discharges wherever required </t>
  </si>
  <si>
    <t>Counselling services are provided wherever it is required</t>
  </si>
  <si>
    <t>ME E9.4.</t>
  </si>
  <si>
    <t>The facility has established procedure for patients leaving the facility against medical advice, absconding, etc.</t>
  </si>
  <si>
    <t xml:space="preserve">Declaration is taken from the LAMA patient </t>
  </si>
  <si>
    <t>Standard E10.</t>
  </si>
  <si>
    <t xml:space="preserve">There is procedure for Receiving and triage of patients </t>
  </si>
  <si>
    <t xml:space="preserve">Emergency has implemented a system of sorting the patients </t>
  </si>
  <si>
    <t>As care provider how they triage patient- immediate, delayed, expectant, minimal, dead</t>
  </si>
  <si>
    <t>Triage area  is marked</t>
  </si>
  <si>
    <t>Triage protocols are displayed</t>
  </si>
  <si>
    <t>Responsibility of receiving and shifting the patient from vehicle is defined</t>
  </si>
  <si>
    <t>Emergency protocols are defined and implemented</t>
  </si>
  <si>
    <t>Emergency protocols are available at point of use</t>
  </si>
  <si>
    <t>See for protocols of head injury, snake bite, poisoning, drawing etc.</t>
  </si>
  <si>
    <t>Staff is aware of Clinical protocols</t>
  </si>
  <si>
    <t>There is procedure for CPR</t>
  </si>
  <si>
    <t xml:space="preserve">The facility has disaster management plan in place </t>
  </si>
  <si>
    <t>Line of authority is defined</t>
  </si>
  <si>
    <t>Procedure for internal communication defined</t>
  </si>
  <si>
    <t xml:space="preserve">There is procedure for setting up control room </t>
  </si>
  <si>
    <t>Disaster buffer stock of medicines and other supplies maintained</t>
  </si>
  <si>
    <t>Role and responsibilities of staff in disaster is defined</t>
  </si>
  <si>
    <t>Staff is aware of disaster plan</t>
  </si>
  <si>
    <t>The facility ensures adequate and timely availability of ambulances services and mobilisation of resources, as per requirement</t>
  </si>
  <si>
    <t xml:space="preserve">Check for how ambulances are called and patients are shifted </t>
  </si>
  <si>
    <t xml:space="preserve">Ambulances are equipped </t>
  </si>
  <si>
    <t>Stable patients are transferred in ambulance with staff</t>
  </si>
  <si>
    <t>All serious patients are transferred in ambulance with trained staff</t>
  </si>
  <si>
    <t>Ambulance is appropriately equipped for BLS with trained personnel</t>
  </si>
  <si>
    <t>There is a daily checklist of all equipment and emergency medications</t>
  </si>
  <si>
    <t xml:space="preserve">Ambulance has a log book for the maintenance of vehicle and daily vehicle checklist </t>
  </si>
  <si>
    <t>Transfer register is maintained to record the detail of the referred patient</t>
  </si>
  <si>
    <t xml:space="preserve">There is procedure for handling medico legal cases </t>
  </si>
  <si>
    <t>Medico legal cases are identified by patient records</t>
  </si>
  <si>
    <t>Treatment of MLC cases are not delayed because of police proceedings</t>
  </si>
  <si>
    <t>SI/OB/RR</t>
  </si>
  <si>
    <t>There is a establish procedure for informing police, as per govt guidelines</t>
  </si>
  <si>
    <t>Discharge is not done before police consent</t>
  </si>
  <si>
    <t>Emergency has criteria for defining medico legal cases</t>
  </si>
  <si>
    <t>Criteria is defined based on cases and when to do MLC</t>
  </si>
  <si>
    <t>Standard E11.</t>
  </si>
  <si>
    <t>ME E11.1.</t>
  </si>
  <si>
    <t xml:space="preserve">There are established  procedures for Pre-testing Activities </t>
  </si>
  <si>
    <t xml:space="preserve"> Container is labelled properly after the sample collection</t>
  </si>
  <si>
    <t>ME E11.3.</t>
  </si>
  <si>
    <t xml:space="preserve">There are established  procedures for Post-testing Activities </t>
  </si>
  <si>
    <t xml:space="preserve">Nursing station is provided with the critical value of different tests </t>
  </si>
  <si>
    <t>The facility has defined and established procedures of Operation theatre and surgical services.</t>
  </si>
  <si>
    <t xml:space="preserve">Facility has established procedures OT Scheduling </t>
  </si>
  <si>
    <t>There is procedure for emergency surgeries</t>
  </si>
  <si>
    <t>See surgeon is available on call/on duty</t>
  </si>
  <si>
    <t>Procedure for arranging logistics</t>
  </si>
  <si>
    <t>Responsibilities are defined and patient is shifted promptly</t>
  </si>
  <si>
    <t>Standard E15.</t>
  </si>
  <si>
    <t>ME E15.1.</t>
  </si>
  <si>
    <t xml:space="preserve">Death of admitted patient is adequately recorded and communicated </t>
  </si>
  <si>
    <t>Facility has a standard procedure of communicating death to relatives decently.</t>
  </si>
  <si>
    <t>Death note is written on patient record</t>
  </si>
  <si>
    <t>The facility has standard procedures for handling the death in the hospital</t>
  </si>
  <si>
    <t>Past history and sign of any medico legal cause is looked for</t>
  </si>
  <si>
    <t>Check what is policy for registering brought in dead, death cases as MLC</t>
  </si>
  <si>
    <t>There is criteria for declaring death</t>
  </si>
  <si>
    <t>Ask form how death is declared - Physical examination or ECG is done</t>
  </si>
  <si>
    <t>Procedure for handing over the dead body</t>
  </si>
  <si>
    <t>Death certificate is issued</t>
  </si>
  <si>
    <t>ME E15.3</t>
  </si>
  <si>
    <t>The facility has standard operating procedure for end of life support</t>
  </si>
  <si>
    <t xml:space="preserve">Patients Relatives are informed clearly about the deterioration in health condition of Patients </t>
  </si>
  <si>
    <t xml:space="preserve">There is a standard procedure of removal of life support as per law </t>
  </si>
  <si>
    <t xml:space="preserve">Check about the policy and practice for removing life support </t>
  </si>
  <si>
    <t xml:space="preserve">There is a procedure to allow patient relative/Next of Kin to observe patient in last hours </t>
  </si>
  <si>
    <t>Area of Concern - F Infection Control</t>
  </si>
  <si>
    <t>Standard F1.</t>
  </si>
  <si>
    <t>Facility has infection control program and procedures in place for prevention and measurement of hospital associated infection</t>
  </si>
  <si>
    <t>ME F1.4.</t>
  </si>
  <si>
    <t xml:space="preserve">There is Provision of Periodic Medical Check-up's and immunization of staff </t>
  </si>
  <si>
    <t>There is a procedure for immunization of the staff</t>
  </si>
  <si>
    <t>Hepatitis B, Tetanus Toxic etc.</t>
  </si>
  <si>
    <t>Periodic medical check-ups of the staff</t>
  </si>
  <si>
    <t>ME F1.5.</t>
  </si>
  <si>
    <t xml:space="preserve">Facility has established procedures for regular monitoring of infection control practices </t>
  </si>
  <si>
    <t xml:space="preserve">Regular monitoring of infection control practices </t>
  </si>
  <si>
    <t xml:space="preserve">Hand washing and infection control audits done at periodic intervals </t>
  </si>
  <si>
    <t>ME F1.6</t>
  </si>
  <si>
    <t>Facility has defined and established antibiotic policy</t>
  </si>
  <si>
    <t xml:space="preserve">Check if Doctors are aware of Hospital Antibiotic Policy </t>
  </si>
  <si>
    <t>Standard F2.</t>
  </si>
  <si>
    <t>Facility has defined and Implemented procedures for ensuring hand hygiene practices and antisepsis</t>
  </si>
  <si>
    <t>ME F2.1.</t>
  </si>
  <si>
    <t xml:space="preserve">Hand washing facilities are provided at point of use </t>
  </si>
  <si>
    <t xml:space="preserve">Availability of hand washing Facility at Point of Use </t>
  </si>
  <si>
    <t xml:space="preserve">Availability of running Water </t>
  </si>
  <si>
    <t>Open the tap. Ask the Staff,  water is available 24*7</t>
  </si>
  <si>
    <t>Availability of antiseptic soap with soap dish/ liquid antiseptic with dispenser.</t>
  </si>
  <si>
    <t>Check for availability/ Ask staff if the supply is adequate and uninterrupted</t>
  </si>
  <si>
    <t xml:space="preserve">Availability of Alcohol based Hand rub </t>
  </si>
  <si>
    <t>Check for availability/  Ask staff for regular supply. Hand rub dispenser are provided adjacent to bed</t>
  </si>
  <si>
    <t xml:space="preserve">Display of Hand washing Instruction at Point of Use </t>
  </si>
  <si>
    <t>Prominently displayed above the hand washing facility , preferably in Local language</t>
  </si>
  <si>
    <t>ME F2.2.</t>
  </si>
  <si>
    <t xml:space="preserve">Staff is trained and adhere to standard hand washing practices </t>
  </si>
  <si>
    <t xml:space="preserve">Adherence to 6 steps of Hand washing </t>
  </si>
  <si>
    <t xml:space="preserve">Ask for demonstration </t>
  </si>
  <si>
    <t>Staff is aware of occasion for hand washing</t>
  </si>
  <si>
    <t>ME F2.3.</t>
  </si>
  <si>
    <t>Facility ensures standard practices and materials for antisepsis</t>
  </si>
  <si>
    <t xml:space="preserve">Availability of Antiseptic Solutions </t>
  </si>
  <si>
    <t>Procedure for proper cleaning of site  with antisepsis</t>
  </si>
  <si>
    <t>e.g. before giving IM/IV injection, drawing blood, putting Intravenous and urinary catheter</t>
  </si>
  <si>
    <t>Standard F3.</t>
  </si>
  <si>
    <t xml:space="preserve">Facility ensures standard practices and materials for Personal protection </t>
  </si>
  <si>
    <t>ME F3.1.</t>
  </si>
  <si>
    <t xml:space="preserve">Facility ensures adequate personal protection equipment as per requirements </t>
  </si>
  <si>
    <t xml:space="preserve">Clean gloves are available at point of use </t>
  </si>
  <si>
    <t xml:space="preserve">Availability of Masks </t>
  </si>
  <si>
    <t>Personal protective kit for infectious patients</t>
  </si>
  <si>
    <t>ME F3.2.</t>
  </si>
  <si>
    <t xml:space="preserve">Staff is adhere to standard personal protection practices </t>
  </si>
  <si>
    <t xml:space="preserve">No reuse of disposable gloves, Masks, caps and aprons. </t>
  </si>
  <si>
    <t xml:space="preserve">Compliance to correct method of wearing and removing the gloves </t>
  </si>
  <si>
    <t>Standard F4.</t>
  </si>
  <si>
    <t xml:space="preserve">Facility has standard Procedures for processing of equipment and instruments </t>
  </si>
  <si>
    <t>ME F4.1.</t>
  </si>
  <si>
    <t xml:space="preserve">Facility ensures standard practices and materials for decontamination and cleaning of instruments and  procedures areas </t>
  </si>
  <si>
    <t>Decontamination of  Procedure surfaces</t>
  </si>
  <si>
    <t>Ask staff about how they decontaminate work benches 
(Wiping with 0.5% Chlorine solution)</t>
  </si>
  <si>
    <t>Proper Decontamination of instruments after use</t>
  </si>
  <si>
    <t>Decontamination of instruments and reusable of glassware are done after procedure in 1% chlorine solution/ any other appropriate method</t>
  </si>
  <si>
    <t>Contact time for decontamination  is adequate</t>
  </si>
  <si>
    <t>10 minutes</t>
  </si>
  <si>
    <t>Cleaning of instruments after decontamination</t>
  </si>
  <si>
    <t>Cleaning is done with detergent and running water after decontamination</t>
  </si>
  <si>
    <t>Proper handling of Soiled and infected linen</t>
  </si>
  <si>
    <t xml:space="preserve">No sorting ,Rinsing or sluicing at Point of use/ Patient care area </t>
  </si>
  <si>
    <t>The Staff knows how to make chlorine solution</t>
  </si>
  <si>
    <t>ME F4.2.</t>
  </si>
  <si>
    <t xml:space="preserve">Facility ensures standard practices and materials for disinfection and sterilization of instruments and equipment </t>
  </si>
  <si>
    <t>Equipment and instruments are  sterilized after each use as per requirement</t>
  </si>
  <si>
    <t>Autoclaving/HLD/Chemical Sterilization</t>
  </si>
  <si>
    <t>High level Disinfection of instruments/equipment  is done  as per protocol</t>
  </si>
  <si>
    <t>Ask staff about method and time required for boiling</t>
  </si>
  <si>
    <t>Chemical sterilization  of instruments/equipment is done as per protocols</t>
  </si>
  <si>
    <t>Ask staff about method, concentration and contact time  required for chemical sterilization</t>
  </si>
  <si>
    <t>Autoclaved dressing material is used</t>
  </si>
  <si>
    <t>Standard F5.</t>
  </si>
  <si>
    <t xml:space="preserve">Physical layout and environmental control of the patient care areas ensures infection prevention </t>
  </si>
  <si>
    <t>ME F5.1.</t>
  </si>
  <si>
    <t xml:space="preserve">Layout of the department is conducive for the infection control practices </t>
  </si>
  <si>
    <t xml:space="preserve">Facility layout ensures separation of general traffic from patient traffic </t>
  </si>
  <si>
    <t>ME F5.2.</t>
  </si>
  <si>
    <t xml:space="preserve">Facility ensures availability of  standard materials for cleaning and disinfection of patient care areas </t>
  </si>
  <si>
    <t>Availability of disinfectant as per requirement</t>
  </si>
  <si>
    <t xml:space="preserve">Chlorine solution, Gluteraldehye, carbolic acid </t>
  </si>
  <si>
    <t>Availability of cleaning agent as per requirement</t>
  </si>
  <si>
    <t>Hospital grade phenyl, disinfectant detergent solution</t>
  </si>
  <si>
    <t>ME F5.3.</t>
  </si>
  <si>
    <t xml:space="preserve">Facility ensures standard practices followed for cleaning and disinfection of patient care areas </t>
  </si>
  <si>
    <t xml:space="preserve">The Staff is trained for spill management </t>
  </si>
  <si>
    <t>Cleaning of patient care area with disinfectant detergent solution</t>
  </si>
  <si>
    <t>The Staff is trained for preparing cleaning solution as per standard procedure</t>
  </si>
  <si>
    <t>Standard practice of mopping and scrubbing are followed</t>
  </si>
  <si>
    <t>Unidirectional mopping from inside out</t>
  </si>
  <si>
    <t>Cleaning equipment like broom are not used in patient care areas</t>
  </si>
  <si>
    <t>Any cleaning equipment leading to dispersion of dust particles in air should be avoided</t>
  </si>
  <si>
    <t>ME F5.4.</t>
  </si>
  <si>
    <t xml:space="preserve">Facility ensures segregation infectious patients </t>
  </si>
  <si>
    <t>Emergency department define list of infectious diseases require special precaution and barrier nursing</t>
  </si>
  <si>
    <t xml:space="preserve">The Staff is trained for barrier nursing </t>
  </si>
  <si>
    <t>Standard F6.</t>
  </si>
  <si>
    <t xml:space="preserve">Facility has defined and established procedures for segregation, collection, treatment and disposal of Bio Medical and hazardous Waste. </t>
  </si>
  <si>
    <t>ME F6.1.</t>
  </si>
  <si>
    <t xml:space="preserve">Availability of colour coded bins at point of waste generation </t>
  </si>
  <si>
    <t xml:space="preserve">Availability of plastic colour coded plastic bags </t>
  </si>
  <si>
    <t xml:space="preserve">Segregation of different category of waste as per guidelines </t>
  </si>
  <si>
    <t xml:space="preserve">Display of work instructions for segregation and handling of Biomedical waste </t>
  </si>
  <si>
    <t>There is no mixing of infectious and general waste</t>
  </si>
  <si>
    <t>ME F6.2.</t>
  </si>
  <si>
    <t xml:space="preserve">Facility ensures management of sharps as per guidelines </t>
  </si>
  <si>
    <t xml:space="preserve">Availability of functional needle cutters </t>
  </si>
  <si>
    <t>Verify its usage</t>
  </si>
  <si>
    <t xml:space="preserve">Availability of puncture proof box </t>
  </si>
  <si>
    <t xml:space="preserve">Should be available nears the point of generation like nursing station and injection room </t>
  </si>
  <si>
    <t xml:space="preserve">Disinfection of sharp before disposal </t>
  </si>
  <si>
    <t>Disinfection of syringes is not done in open buckets</t>
  </si>
  <si>
    <t>Staff is aware of contact time for disinfection of sharps</t>
  </si>
  <si>
    <t xml:space="preserve">Availability of post exposure prophylaxis </t>
  </si>
  <si>
    <t>Ask if available. Where it is stored and who is in charge of that.</t>
  </si>
  <si>
    <t xml:space="preserve">Staff knows procedure in event of needle stick injury </t>
  </si>
  <si>
    <t xml:space="preserve">Staff knows what to do in case of sharp injury &amp; Whom to report. See if any reporting has been done </t>
  </si>
  <si>
    <t>ME F6.3.</t>
  </si>
  <si>
    <t xml:space="preserve">Facility ensures transportation and disposal of waste as per guidelines </t>
  </si>
  <si>
    <t>Check bins are not overfilled</t>
  </si>
  <si>
    <t xml:space="preserve">Disinfection of liquid waste before disposal </t>
  </si>
  <si>
    <t>Transportation of bio medical waste is done in close container/trolley</t>
  </si>
  <si>
    <t xml:space="preserve">Staff is aware of mercury spill management </t>
  </si>
  <si>
    <t>Standard G3.</t>
  </si>
  <si>
    <t xml:space="preserve">Facility have established internal and external quality assurance programs wherever it is critical to quality. </t>
  </si>
  <si>
    <t>ME G3.1.</t>
  </si>
  <si>
    <t xml:space="preserve">Facility has established internal quality assurance program at relevant departments </t>
  </si>
  <si>
    <t>There is system daily round by matron/hospital manager/ hospital superintendent/ Hospital Manager/ Matron in charge for monitoring of services</t>
  </si>
  <si>
    <t xml:space="preserve">There is system for periodic check up of Ambulances by designated hospital staff </t>
  </si>
  <si>
    <t>ME G3.2.</t>
  </si>
  <si>
    <t xml:space="preserve">Facility has established external assurance programs at relevant departments </t>
  </si>
  <si>
    <t>There is periodic assessment of preparedness for disaster by competent authority</t>
  </si>
  <si>
    <t>ME G3.3.</t>
  </si>
  <si>
    <t>Facility has established system for use of check lists in different departments and services</t>
  </si>
  <si>
    <t xml:space="preserve">Departmental checklist are used for monitoring and quality assurance </t>
  </si>
  <si>
    <t xml:space="preserve">Staff is designated for filling and monitoring of these checklists </t>
  </si>
  <si>
    <t>Standard G4.</t>
  </si>
  <si>
    <t xml:space="preserve">Facility has established, documented implemented and maintained Standard Operating Procedures for all key processes. </t>
  </si>
  <si>
    <t>ME G4.1.</t>
  </si>
  <si>
    <t xml:space="preserve">Departmental standard operating procedures are available </t>
  </si>
  <si>
    <t>Standard operating procedure for department has been prepared and approved</t>
  </si>
  <si>
    <t>Current version of SOP are available with  process owner</t>
  </si>
  <si>
    <t>ME G4.2.</t>
  </si>
  <si>
    <t xml:space="preserve">Standard Operating Procedures adequately describes process and procedures </t>
  </si>
  <si>
    <t>Emergency has documented procedure for receiving the patient in emergency</t>
  </si>
  <si>
    <t xml:space="preserve">The Department has documented procedure for triaging </t>
  </si>
  <si>
    <t xml:space="preserve">The Department has documented procedure for taking consent </t>
  </si>
  <si>
    <t>The Department has documented procedure for initial screening of patient</t>
  </si>
  <si>
    <t>The Department has documented procedure for nursing care</t>
  </si>
  <si>
    <t>The Department has documented procedure for admission and transfer of the patient to ward</t>
  </si>
  <si>
    <t>The Department has documented procedure for maintaining records in Emergency</t>
  </si>
  <si>
    <t>The Department has documented procedure to handle brought in dead patient</t>
  </si>
  <si>
    <t>The Department has documented procedure for storage, handling and release of dead body</t>
  </si>
  <si>
    <t>The Department has documented procedure for storage and replenishing the  medicine  in emergency</t>
  </si>
  <si>
    <t>The Department has documented procedure for equipment preventive and break down maintenance</t>
  </si>
  <si>
    <t>The Department has documented procedure for Disaster management</t>
  </si>
  <si>
    <t>ME G4.3.</t>
  </si>
  <si>
    <t xml:space="preserve">Staff is trained and aware of the standard procedures written in SOPs </t>
  </si>
  <si>
    <t xml:space="preserve">Check if staff is aware of relevant part of SOPs </t>
  </si>
  <si>
    <t>ME G4.4.</t>
  </si>
  <si>
    <t xml:space="preserve">Work instructions are displayed at Point of use </t>
  </si>
  <si>
    <t>Work instruction/clinical  protocols are displayed</t>
  </si>
  <si>
    <t>Triage, CPR, Medical clinical protocols like Snake bite and poisoning</t>
  </si>
  <si>
    <t>ME G6.4</t>
  </si>
  <si>
    <t>Quality objectives are monitored and reviewed periodically</t>
  </si>
  <si>
    <t xml:space="preserve">Area of Concern - H Outcome </t>
  </si>
  <si>
    <t>Standard H1 .</t>
  </si>
  <si>
    <t>ME H1.1.</t>
  </si>
  <si>
    <t xml:space="preserve">Facility measures productivity Indicators on monthly basis </t>
  </si>
  <si>
    <t xml:space="preserve">No of Emergency cases per thousand population </t>
  </si>
  <si>
    <t xml:space="preserve">No of trips per ambulance </t>
  </si>
  <si>
    <t>No. of trauma cases treated per 1000 emergency cases</t>
  </si>
  <si>
    <t>No. of poisoning cases treated per 1000 emergency cases</t>
  </si>
  <si>
    <t>No. of cardiac cases treated per 1000 emergency cases</t>
  </si>
  <si>
    <t>No. of obstetric cases treated per 1000 emergency cases</t>
  </si>
  <si>
    <t xml:space="preserve">No of resuscitation done per thousand population </t>
  </si>
  <si>
    <t>Resuscitation should include: Chest  Compression, Airway and Breathing</t>
  </si>
  <si>
    <t xml:space="preserve">Proportion of Patients attended in Night </t>
  </si>
  <si>
    <t>Standard H2 .</t>
  </si>
  <si>
    <t>The facility measures Efficiency Indicators and ensure to reach State/National Benchmark</t>
  </si>
  <si>
    <t>ME H2.1.</t>
  </si>
  <si>
    <t xml:space="preserve">Facility measures efficiency Indicators on monthly basis </t>
  </si>
  <si>
    <t>Response time for ambulance</t>
  </si>
  <si>
    <t>Between receipt of call and dispatch of ambulance</t>
  </si>
  <si>
    <t xml:space="preserve">Proportion of cases referred </t>
  </si>
  <si>
    <t>Response time at emergency for initial assessment</t>
  </si>
  <si>
    <t>Average Turn Around Time of patient</t>
  </si>
  <si>
    <t xml:space="preserve">Average time a patient stays at emergency observation bed </t>
  </si>
  <si>
    <t>Proportion of patient referred by state owned/108 ambulance per 1000 referral cases</t>
  </si>
  <si>
    <t>Standard H3.</t>
  </si>
  <si>
    <t>The facility measures Clinical Care &amp; Safety Indicators and tries to reach State/National benchmark</t>
  </si>
  <si>
    <t>ME H3.1.</t>
  </si>
  <si>
    <t xml:space="preserve">Facility measures Clinical Care &amp; Safety Indicators on monthly basis </t>
  </si>
  <si>
    <t xml:space="preserve">No of adverse events per thousand patients </t>
  </si>
  <si>
    <t xml:space="preserve">Death Rate </t>
  </si>
  <si>
    <t xml:space="preserve">No of Deaths in Emergency/ Total no of emergency attended </t>
  </si>
  <si>
    <t>Standard H4.</t>
  </si>
  <si>
    <t xml:space="preserve">The facility measures Service Quality Indicators and endeavours to reach State/National benchmark </t>
  </si>
  <si>
    <t>ME H4.1.</t>
  </si>
  <si>
    <t xml:space="preserve">Facility measures Service Quality Indicators on monthly basis </t>
  </si>
  <si>
    <t xml:space="preserve">LAMA  Rate </t>
  </si>
  <si>
    <t xml:space="preserve">No of LAMA X 100/ No of Patients seen at emergency </t>
  </si>
  <si>
    <t>Absconding rate</t>
  </si>
  <si>
    <t xml:space="preserve">No of Absconding X 100/ No of Patients seen at emergency </t>
  </si>
  <si>
    <t xml:space="preserve">Emergency Score Card </t>
  </si>
  <si>
    <t>Emergency Score</t>
  </si>
  <si>
    <t xml:space="preserve">Area of Concern wise Score </t>
  </si>
  <si>
    <t>A</t>
  </si>
  <si>
    <t xml:space="preserve">Service Provision </t>
  </si>
  <si>
    <t>B</t>
  </si>
  <si>
    <t xml:space="preserve">Patient Rights </t>
  </si>
  <si>
    <t>C</t>
  </si>
  <si>
    <t xml:space="preserve">Inputs </t>
  </si>
  <si>
    <t>D</t>
  </si>
  <si>
    <t xml:space="preserve">Support Services </t>
  </si>
  <si>
    <t>E</t>
  </si>
  <si>
    <t xml:space="preserve">Clinical Services </t>
  </si>
  <si>
    <t>F</t>
  </si>
  <si>
    <t>G</t>
  </si>
  <si>
    <t xml:space="preserve">Quality Management </t>
  </si>
  <si>
    <t>H</t>
  </si>
  <si>
    <t xml:space="preserve">Outcome </t>
  </si>
  <si>
    <t xml:space="preserve">Obtained </t>
  </si>
  <si>
    <t xml:space="preserve">Maximum </t>
  </si>
  <si>
    <t xml:space="preserve">Total </t>
  </si>
  <si>
    <t>National Quality Assurance Standards For CHC</t>
  </si>
  <si>
    <t>Checkpoint</t>
  </si>
  <si>
    <t xml:space="preserve">Means of Verification </t>
  </si>
  <si>
    <t>ME A1.1</t>
  </si>
  <si>
    <t xml:space="preserve">Availability of functional  General Medicine Clinic </t>
  </si>
  <si>
    <t>Dedicated General Medicine Clinic</t>
  </si>
  <si>
    <t>ME A1.2</t>
  </si>
  <si>
    <t xml:space="preserve">Availability of functional General Surgery Clinic </t>
  </si>
  <si>
    <t>Dedicated General speciality Surgical Clinic</t>
  </si>
  <si>
    <t>ME A1.3</t>
  </si>
  <si>
    <t xml:space="preserve">Availability of  Functional  Obstetrics &amp; Gynaecology Clinic </t>
  </si>
  <si>
    <t>Dedicated speciality  Obstetrics &amp; Gynaecology  Clinic. High risk pregnancy cases are referred from PHC &amp; SC</t>
  </si>
  <si>
    <t>Availability of IUD insertion room</t>
  </si>
  <si>
    <t>ME A1.4</t>
  </si>
  <si>
    <t>The facility provides Paediatric Services</t>
  </si>
  <si>
    <t xml:space="preserve">Availability of  Paediatric Clinic </t>
  </si>
  <si>
    <t>Dedicated Paediatric speciality  Clinic</t>
  </si>
  <si>
    <t>ME A1.5</t>
  </si>
  <si>
    <t>The facility provides Ophthalmology Services</t>
  </si>
  <si>
    <t>Availability of functional Ophthalmology Clinic</t>
  </si>
  <si>
    <t>Dedicated ophthalmology clinic providing consultation services</t>
  </si>
  <si>
    <t>Availability of OPD eye care procedures</t>
  </si>
  <si>
    <t>Vision Testing, early detection of visual impairment, Intraocular Pressure Measurement</t>
  </si>
  <si>
    <t>ME A1.6</t>
  </si>
  <si>
    <t xml:space="preserve">The facility provides Dental Treatment Services </t>
  </si>
  <si>
    <t xml:space="preserve">Availability of functional Dental Clinic </t>
  </si>
  <si>
    <t>Dedicated Clinic  providing consultation services</t>
  </si>
  <si>
    <t>Availability of OPD Dental procedure</t>
  </si>
  <si>
    <t>Extraction, scaling, tooth extraction, denture and Restoration.</t>
  </si>
  <si>
    <t>ME A1.7</t>
  </si>
  <si>
    <t xml:space="preserve">The facility provides AYUSH Services </t>
  </si>
  <si>
    <t xml:space="preserve">Availability of Functional Ayush clinic </t>
  </si>
  <si>
    <t>AYUSH clinic accompanied by dispensary</t>
  </si>
  <si>
    <t xml:space="preserve">Availability of Dressing facilities   at OPD  </t>
  </si>
  <si>
    <t>Dressing, Suturing and drainage</t>
  </si>
  <si>
    <t xml:space="preserve">Availability of  Injection room facilities at OPD </t>
  </si>
  <si>
    <t>ME A1.9</t>
  </si>
  <si>
    <t xml:space="preserve">At least 6 Hours of OPD Services are available </t>
  </si>
  <si>
    <t xml:space="preserve">Facility provides RMNCHA Services </t>
  </si>
  <si>
    <t>ME A2.1</t>
  </si>
  <si>
    <t xml:space="preserve">The facility provides Reproductive health  Services </t>
  </si>
  <si>
    <t xml:space="preserve">Availability of Spacing methods of family planning </t>
  </si>
  <si>
    <t>IUCD, OCP, ECP &amp; Condoms, Progesterone only Pill (POP)</t>
  </si>
  <si>
    <t xml:space="preserve">Availability of Female Limiting Methods of family Planning </t>
  </si>
  <si>
    <t>Tubectomy (Minilap and Laparoscopic)</t>
  </si>
  <si>
    <t>Availability of Male Limiting Method for Family Planning</t>
  </si>
  <si>
    <t xml:space="preserve">NSV/Conventional </t>
  </si>
  <si>
    <t>Availability of Post partum sterilization services</t>
  </si>
  <si>
    <t>Tubal Ligation and PPIUD</t>
  </si>
  <si>
    <t xml:space="preserve">Availability of dedicated Family Planning clinic. </t>
  </si>
  <si>
    <t>Should provide Counselling and Promotive services</t>
  </si>
  <si>
    <t xml:space="preserve">Abortion and Contraception services for 1st and 2nd trimester </t>
  </si>
  <si>
    <t>ME A2.2</t>
  </si>
  <si>
    <t xml:space="preserve">The facility provides Maternal health Services </t>
  </si>
  <si>
    <t xml:space="preserve">Availability of functional ANC clinic </t>
  </si>
  <si>
    <t>Availability of post natal counselling and follow up services</t>
  </si>
  <si>
    <t>Provision of TT and IFA</t>
  </si>
  <si>
    <t>Nutrition and health counselling.</t>
  </si>
  <si>
    <t xml:space="preserve">Identification and management of danger signs during pregnancy </t>
  </si>
  <si>
    <t>PIH, Pre-eclampsia, Bad obstetric history, severe anaemia, IUGR, multiple pregnancy.</t>
  </si>
  <si>
    <t>ME A2.3</t>
  </si>
  <si>
    <t xml:space="preserve">The facility provides New-born health  Services </t>
  </si>
  <si>
    <t xml:space="preserve">Availability of Functional immunization clinic </t>
  </si>
  <si>
    <t>ME A2.4</t>
  </si>
  <si>
    <t xml:space="preserve">The facility provides Child health Services </t>
  </si>
  <si>
    <t>Routine and emergency care of sick children.</t>
  </si>
  <si>
    <t>Services under RBSK</t>
  </si>
  <si>
    <t>ME A2.5</t>
  </si>
  <si>
    <t xml:space="preserve">The facility provides Adolescent health Services </t>
  </si>
  <si>
    <t xml:space="preserve">Availability of Functional ARSH clinic </t>
  </si>
  <si>
    <t>ME A3.3</t>
  </si>
  <si>
    <t xml:space="preserve">Functional ECG Services are available </t>
  </si>
  <si>
    <t>Facility provides services as mandated in national Health Programs/ state scheme</t>
  </si>
  <si>
    <t>ME A4.1</t>
  </si>
  <si>
    <t xml:space="preserve">The facility provides services under National Vector Borne Disease Control Programme as per guidelines </t>
  </si>
  <si>
    <t xml:space="preserve">Availability of OPD Services Under NVBDCP </t>
  </si>
  <si>
    <t>OPD Management of Malaria, Kala Azar, Dengue</t>
  </si>
  <si>
    <t>ME A4.2</t>
  </si>
  <si>
    <t xml:space="preserve">Availability of Functional DOTS clinic  </t>
  </si>
  <si>
    <t>ME A4.3</t>
  </si>
  <si>
    <t>The facility provides services under National Leprosy Eradication Programme as per guidelines</t>
  </si>
  <si>
    <t xml:space="preserve">Availability of OPD services under NLEP </t>
  </si>
  <si>
    <t>Assessment of Disability Status</t>
  </si>
  <si>
    <t>ME A4.4</t>
  </si>
  <si>
    <t>The facility provides services under National AIDS Control Programme as per guidelines</t>
  </si>
  <si>
    <t xml:space="preserve">Availability or linkage to a  Functional ICTC </t>
  </si>
  <si>
    <t xml:space="preserve">Availability of HIV Testing and Counselling </t>
  </si>
  <si>
    <t xml:space="preserve">PPTCT Services for HIV positive Pregnant Women </t>
  </si>
  <si>
    <t xml:space="preserve">Availability of linkage with ART Centre </t>
  </si>
  <si>
    <t xml:space="preserve">Availability of CD4 testing facility </t>
  </si>
  <si>
    <t>ME A4.5</t>
  </si>
  <si>
    <t xml:space="preserve">The facility provides services under National Programme for prevention and control of Blindness as per guidelines </t>
  </si>
  <si>
    <t xml:space="preserve">Screening and early detection of visual impairment and refraction </t>
  </si>
  <si>
    <t xml:space="preserve">Refraction, Field of Vision and radioscopy </t>
  </si>
  <si>
    <t>Availability of OPD procedures</t>
  </si>
  <si>
    <t>Syringing and probing, foreign body removal , Tonometry.</t>
  </si>
  <si>
    <t>ME A4.6</t>
  </si>
  <si>
    <t xml:space="preserve">The facility provides services under Mental Health Programme  as per guidelines </t>
  </si>
  <si>
    <t xml:space="preserve">Availability of counselling facility for Suicide prevention </t>
  </si>
  <si>
    <t>ME A4.7</t>
  </si>
  <si>
    <t xml:space="preserve">The facility provides services under National Programme for the health care of the elderly as per guidelines </t>
  </si>
  <si>
    <t xml:space="preserve"> Geriatric Clinic, twice a week. </t>
  </si>
  <si>
    <t>ME A4.8</t>
  </si>
  <si>
    <t xml:space="preserve">The facility provides services under National Programme for Prevention and control of Cancer, Diabetes, Cardiovascular diseases &amp; Stroke (NPCDCS)  as per guidelines </t>
  </si>
  <si>
    <t xml:space="preserve">Functional NCD clinic is available </t>
  </si>
  <si>
    <t>ME A4.10</t>
  </si>
  <si>
    <t>The facility provide services under National health Programme for deafness</t>
  </si>
  <si>
    <t xml:space="preserve">Management of case referred from PHC/SC  directly reported to Hospital </t>
  </si>
  <si>
    <t>ME A4.14</t>
  </si>
  <si>
    <t>The facility provides services as per State specific health programmes</t>
  </si>
  <si>
    <t>Availability of OPD services as per State Health Programs/Schemes</t>
  </si>
  <si>
    <t>ME A6.1</t>
  </si>
  <si>
    <t>Special Clinics are available for local prevalent diseases</t>
  </si>
  <si>
    <t>Ask for the specific local health problems/ diseases .i.e.. Kala azar, arsenic poisoning etc.</t>
  </si>
  <si>
    <t>ME B1.1</t>
  </si>
  <si>
    <t xml:space="preserve">Availability  departmental signage's </t>
  </si>
  <si>
    <t>(Numbering Rooms, main department and inter-sectional signage)</t>
  </si>
  <si>
    <t xml:space="preserve">Display of layout/floor directory </t>
  </si>
  <si>
    <t>ME B1.2</t>
  </si>
  <si>
    <t xml:space="preserve">List of OPD Clinics are available </t>
  </si>
  <si>
    <t>Names of doctor on duty is displayed and updated</t>
  </si>
  <si>
    <t>Timing for OPD are displayed</t>
  </si>
  <si>
    <t xml:space="preserve">Entitlement under JSY , JSSK and other schemes </t>
  </si>
  <si>
    <t>Important  numbers like  ambulance are displayed</t>
  </si>
  <si>
    <t>ME B1.3</t>
  </si>
  <si>
    <t xml:space="preserve">The facility has established citizen charter, which is followed at all levels </t>
  </si>
  <si>
    <t xml:space="preserve">Display of citizen charter </t>
  </si>
  <si>
    <t>ME B1.4</t>
  </si>
  <si>
    <t xml:space="preserve">User charges are displayed and communicated to patients effectively </t>
  </si>
  <si>
    <t xml:space="preserve">User charges  for services are displayed </t>
  </si>
  <si>
    <t>ME B1.5</t>
  </si>
  <si>
    <t>Patients &amp; visitors are sensitised and educated through appropriate IEC / BCC approaches</t>
  </si>
  <si>
    <t>IEC Material is displayed</t>
  </si>
  <si>
    <t>ME B1.6</t>
  </si>
  <si>
    <t>ME B1.7</t>
  </si>
  <si>
    <t xml:space="preserve">The facility provides information to patients and visitor through an exclusive set-up. </t>
  </si>
  <si>
    <t xml:space="preserve">Availability of Enquiry Desk with dedicated staff </t>
  </si>
  <si>
    <t xml:space="preserve">OPD slip is given to the patient </t>
  </si>
  <si>
    <t xml:space="preserve">Services are delivered in a manner that is sensitive to gender, religious and cultural needs, and there are no barrier on account of physical access, social, economic, cultural or social status. </t>
  </si>
  <si>
    <t>ME B2.1</t>
  </si>
  <si>
    <t xml:space="preserve">Separate queue for females at registration </t>
  </si>
  <si>
    <t xml:space="preserve">Separate toilets for male and female </t>
  </si>
  <si>
    <t xml:space="preserve">Availability of female staff if a male doctor examines a female patients </t>
  </si>
  <si>
    <t xml:space="preserve">Availability of Breast feeding corner </t>
  </si>
  <si>
    <t>ME B2.3</t>
  </si>
  <si>
    <t xml:space="preserve">Access to facility is provided without any physical barrier &amp; and friendly to people with disabilities </t>
  </si>
  <si>
    <t>Availability of Wheel chair or stretcher for easy Access to the OPD</t>
  </si>
  <si>
    <t>There is no over crowding during OPD hours</t>
  </si>
  <si>
    <t>Availability of specially abled friendly toilets</t>
  </si>
  <si>
    <t>ME B3.1</t>
  </si>
  <si>
    <t xml:space="preserve">Availability of screen at Examination Area </t>
  </si>
  <si>
    <t xml:space="preserve">One Patient is seen at a time in clinics </t>
  </si>
  <si>
    <t>Privacy at the counselling room is maintained</t>
  </si>
  <si>
    <t>ME B3.2</t>
  </si>
  <si>
    <t>Confidentiality of HIV reports.</t>
  </si>
  <si>
    <t>ME B3.3</t>
  </si>
  <si>
    <t xml:space="preserve">The facility ensures that behaviours of staff is dignified and respectful, while delivering the services </t>
  </si>
  <si>
    <t xml:space="preserve">PI/OB </t>
  </si>
  <si>
    <t>ME B3.4</t>
  </si>
  <si>
    <t xml:space="preserve">Privacy and confidentiality of TB, Leprosy Patients                                                     </t>
  </si>
  <si>
    <t xml:space="preserve">Check in RTI/STI clinic </t>
  </si>
  <si>
    <t>Facility has defined and established procedures for informing  patients about their medical conditions and involving  them in treatment planning, and facilitates informed decision making</t>
  </si>
  <si>
    <t>ME B4.1</t>
  </si>
  <si>
    <t xml:space="preserve">Informed consent for before HIV testing at ICTC, </t>
  </si>
  <si>
    <t xml:space="preserve">check for filled consent forms of minor surgeries </t>
  </si>
  <si>
    <t>Informed consent for IUD insertion</t>
  </si>
  <si>
    <t>Informed consent on prescribed form C for abortion</t>
  </si>
  <si>
    <t>ME B4.2</t>
  </si>
  <si>
    <t>Display of patient rights and responsibilities.</t>
  </si>
  <si>
    <t>ME B4.4</t>
  </si>
  <si>
    <t xml:space="preserve">Patient is informed about her clinical condition and treatment being provided, possible outcomes, and risks involved. </t>
  </si>
  <si>
    <t xml:space="preserve">Pre and Post test counselling is given at ICTC </t>
  </si>
  <si>
    <t>SI/PI/RR</t>
  </si>
  <si>
    <t>ME B4.5</t>
  </si>
  <si>
    <t>Availability of complaint box, display of grievance  redressal process, and details of person to contact is displayed</t>
  </si>
  <si>
    <t>Facility ensures that there are no financial barrier to access and that there is financial protection given from cost of hospital services.</t>
  </si>
  <si>
    <t>Free OPD Consultation / ANC Check-up's/Investigations.</t>
  </si>
  <si>
    <t>For JSSK entitlement</t>
  </si>
  <si>
    <t>ME B5.2</t>
  </si>
  <si>
    <t>The facility ensures that drugs prescribed are available at Pharmacy</t>
  </si>
  <si>
    <t>Check that  patient party has not spent on purchasing drugs or consumables from outside.</t>
  </si>
  <si>
    <t>ME B5.3</t>
  </si>
  <si>
    <t>Check that  patient party has not spent on diagnostics from outside.</t>
  </si>
  <si>
    <t>ME B5.4</t>
  </si>
  <si>
    <t xml:space="preserve">The facility provides free of cost treatment to Below poverty line patients without administrative hassles </t>
  </si>
  <si>
    <t xml:space="preserve">Free OPD Consultation for BPL patients </t>
  </si>
  <si>
    <t>PI/SI/RR</t>
  </si>
  <si>
    <t>ME B5.5</t>
  </si>
  <si>
    <t xml:space="preserve">The facility ensures timely reimbursement of financial entitlements and reimbursement to the patients </t>
  </si>
  <si>
    <t xml:space="preserve">If any other expenditure occurred it is reimbursed from hospital </t>
  </si>
  <si>
    <t>ME C1.1</t>
  </si>
  <si>
    <t xml:space="preserve">Clinics have adequate space for consultation and examination  </t>
  </si>
  <si>
    <t>Adequate Space in Clinics (112 sq. ft.)</t>
  </si>
  <si>
    <t xml:space="preserve">Availability of adequate waiting area
</t>
  </si>
  <si>
    <t>Waiting area at the scale of 1 sq. ft. per average daily patient with minimum 400 sq. ft. of area</t>
  </si>
  <si>
    <t>ME C1.2</t>
  </si>
  <si>
    <t xml:space="preserve"> Availability of seating arrangement in waiting area</t>
  </si>
  <si>
    <t xml:space="preserve">As per average OPD at peak time </t>
  </si>
  <si>
    <t xml:space="preserve">Availability of sub waiting areas at separate clinics </t>
  </si>
  <si>
    <t xml:space="preserve">For clinics having high patient load </t>
  </si>
  <si>
    <t xml:space="preserve">Availability of  potable Drinking water </t>
  </si>
  <si>
    <t xml:space="preserve">See if its is easily accessible to the visitors </t>
  </si>
  <si>
    <t>Urinals 1 per 50 person
water closet and wash basins 1 per 100 person . Dry Toilet with running water</t>
  </si>
  <si>
    <t>Availability of patient calling system</t>
  </si>
  <si>
    <t>Availability of public telephone booth</t>
  </si>
  <si>
    <t>ME C1.3</t>
  </si>
  <si>
    <t xml:space="preserve">There is designated area for registration </t>
  </si>
  <si>
    <t>Dedicated clinic for each speciality</t>
  </si>
  <si>
    <t>One clinic is not shared by 2 doctors at one time</t>
  </si>
  <si>
    <t>Demarcated immunization room for pregnant women and children</t>
  </si>
  <si>
    <t xml:space="preserve">Demarcated trolley/wheelchair bay </t>
  </si>
  <si>
    <t>ME C1.4</t>
  </si>
  <si>
    <t xml:space="preserve">Corridors at OPD are broad enough for movement of  stretcher, trolleys, patients &amp; visitors </t>
  </si>
  <si>
    <t>ME C1.5</t>
  </si>
  <si>
    <t xml:space="preserve">Availability of functional telephone and Intercom Services </t>
  </si>
  <si>
    <t>ME C1.6</t>
  </si>
  <si>
    <t xml:space="preserve">Availability of Registration  counters  as per Patient load 
</t>
  </si>
  <si>
    <t>Average Time taken for registration would be 3-5 min, So number of counter required would be worked on scale of 12-20 patient/hour per counter</t>
  </si>
  <si>
    <t>ME C1.7</t>
  </si>
  <si>
    <t>Unidirectional  flow of services</t>
  </si>
  <si>
    <t>Layout of OPD shall follow functional flow of the
patients, e.g.:
Enquiry→Registration→Waiting→Sub-waiting→
Clinic→Dressing room/Injection Room→
Diagnostics (lab/X-ray)→Pharmacy→Exit</t>
  </si>
  <si>
    <t>All OPD clinics and related auxiliary services are co located in one functional area</t>
  </si>
  <si>
    <t>OPD is located near to the entry of the CHC</t>
  </si>
  <si>
    <t>Non structural components are properly secured. Building bye-laws and instructions of NBC (National Building Code) for seismic safety are followed.</t>
  </si>
  <si>
    <t>ME C2.2</t>
  </si>
  <si>
    <t>OPD building does not have temporary connections and loosely hanging wires.</t>
  </si>
  <si>
    <t>Safe installation, use of appropriate wires and MCBs, display of Danger notice, availability of tools and PPE (personal protective equipment), and periodic inspections.</t>
  </si>
  <si>
    <t xml:space="preserve">Floors of the OPD are non slippery and even </t>
  </si>
  <si>
    <t>Windows have grills and wire meshwork</t>
  </si>
  <si>
    <t>OPD has sufficient fire  exits to permit safe escape to its occupant in case of fire</t>
  </si>
  <si>
    <t>Fire exits are clearly visible and routes to reach exit are clearly marked.</t>
  </si>
  <si>
    <t>OPD has installed fire Extinguisher to fight Type A/B/C Fire</t>
  </si>
  <si>
    <t>Expiry date of fire extinguishers are displayed on each extinguisher as well as due date for next refilling is clearly mentioned</t>
  </si>
  <si>
    <t xml:space="preserve">The facility has adequate specialist doctors as per service provision </t>
  </si>
  <si>
    <t xml:space="preserve">Availability of specialist Doctor during OPD time </t>
  </si>
  <si>
    <t xml:space="preserve">Check for specialist are available  at scheduled time </t>
  </si>
  <si>
    <t>Availability of Nursing staff</t>
  </si>
  <si>
    <t xml:space="preserve"> At Injection room/ OPD Clinic as Per Requirement </t>
  </si>
  <si>
    <t xml:space="preserve">Availability of dresser/paramedic at dressing room </t>
  </si>
  <si>
    <t>Counsellor for ICTC</t>
  </si>
  <si>
    <t>Full Time</t>
  </si>
  <si>
    <t xml:space="preserve">Lab technician for ICTC </t>
  </si>
  <si>
    <t xml:space="preserve">Full time </t>
  </si>
  <si>
    <t>Counsellor  for ARSH clinic</t>
  </si>
  <si>
    <t>Availability of ECG technician</t>
  </si>
  <si>
    <t>Availability of Ophthalmic assistant</t>
  </si>
  <si>
    <t>Availability of Dental technician</t>
  </si>
  <si>
    <t xml:space="preserve">Availability of security guard for OPD </t>
  </si>
  <si>
    <t>Availability of housekeeping staff</t>
  </si>
  <si>
    <t xml:space="preserve">ICTC Team Training </t>
  </si>
  <si>
    <t>Induction and refresher training for ICTC lab technician</t>
  </si>
  <si>
    <t>Check the competency of staff to use OPD equipment like BP apparatus etc.</t>
  </si>
  <si>
    <t xml:space="preserve">Counsellor is skilled for  counselling </t>
  </si>
  <si>
    <t xml:space="preserve">Staff is skilled for maintaining clinical records </t>
  </si>
  <si>
    <t>ME C4.1</t>
  </si>
  <si>
    <t xml:space="preserve">Availability of injectable in injection room </t>
  </si>
  <si>
    <t xml:space="preserve">ARV, TT </t>
  </si>
  <si>
    <t>Availability of vaccine as per National Immunization Program</t>
  </si>
  <si>
    <t>ME C4.2</t>
  </si>
  <si>
    <t xml:space="preserve">Availability of disposables at dressing room and  clinics </t>
  </si>
  <si>
    <t xml:space="preserve">Examination gloves, Syringes, Dressing material , suturing material </t>
  </si>
  <si>
    <t xml:space="preserve">HIV testing Kits I, II and III at ICTC </t>
  </si>
  <si>
    <t>ME C4.3</t>
  </si>
  <si>
    <t xml:space="preserve">Emergency Drug Tray is maintained in  injection room &amp; immunization room </t>
  </si>
  <si>
    <t>Verify Presence of following Drugs:-Inj Dopamine, Inj Adrenaline, Inj Hydrocortisone Succinate, Inj Chlorpheniramine Maleate,Inj Ranitidine, Inj Ondansetron</t>
  </si>
  <si>
    <t>ME C5.1</t>
  </si>
  <si>
    <t xml:space="preserve">Availability of functional Equipment  &amp;Instruments for examination &amp; Monitoring </t>
  </si>
  <si>
    <t xml:space="preserve">BP apparatus, thermometer, weighing machine, torch, stethoscope, Examination table </t>
  </si>
  <si>
    <t>ME C5.2</t>
  </si>
  <si>
    <t>Availability of functional Instruments/Equipment  for Gynae and obstetric</t>
  </si>
  <si>
    <t>PV examination kit, measuring tape, fetoscope, Weighing machine, BP apparatus etc.</t>
  </si>
  <si>
    <t xml:space="preserve">Availability of functional Instruments / Equipment for Ophthalmic Procedures </t>
  </si>
  <si>
    <t>Retinoscope, refraction kit, tonometer, perimeter, distant vision chart, Colour vision chart.</t>
  </si>
  <si>
    <t xml:space="preserve">Availability of functional Instruments/ Equipment for Dental Procedures </t>
  </si>
  <si>
    <t>Dental chair, Air rotor, Endodontic set, Extraction forceps</t>
  </si>
  <si>
    <t>Refrigerator, Crash cart/Drug trolley, instrumental trolley, dressing trolley</t>
  </si>
  <si>
    <t>Availability of equipment for cleaning</t>
  </si>
  <si>
    <t xml:space="preserve">Buckets for mopping, mops, duster, waste trolley, Deck brush </t>
  </si>
  <si>
    <t>Steam Sterlizer,Autoclave</t>
  </si>
  <si>
    <t xml:space="preserve">Availability of Fixtures </t>
  </si>
  <si>
    <t xml:space="preserve">Spot light, electrical fixture for equipment, X ray view box </t>
  </si>
  <si>
    <t xml:space="preserve">Availability of furniture at clinics </t>
  </si>
  <si>
    <t>Doctors Chair, Patient Stool, Examination Table, Attendant Chair, Table, Footstep, cupboard</t>
  </si>
  <si>
    <t>ME D1.1</t>
  </si>
  <si>
    <t>ME D1.2</t>
  </si>
  <si>
    <t xml:space="preserve">BP apparatus, weighing scale, thermometer are calibrated </t>
  </si>
  <si>
    <t>ME D2.1</t>
  </si>
  <si>
    <t xml:space="preserve">There is established procedure for forecasting and indenting drugs and consumables </t>
  </si>
  <si>
    <t xml:space="preserve">There is process for indenting consumables and drugs in injection/ dressing room </t>
  </si>
  <si>
    <t xml:space="preserve">Stock level are weekly updated
Requisition are timely placed                    
</t>
  </si>
  <si>
    <t>ME D2.3</t>
  </si>
  <si>
    <t>Vaccine are kept at recommended temperature at immunization room</t>
  </si>
  <si>
    <t>ME D2.4</t>
  </si>
  <si>
    <t>Expiry dates for injectable are maintained at injection and immunization room</t>
  </si>
  <si>
    <t xml:space="preserve">No expiry drugs found </t>
  </si>
  <si>
    <t>ME D2.5</t>
  </si>
  <si>
    <t xml:space="preserve">There is practice of calculating and maintaining buffer stock </t>
  </si>
  <si>
    <t xml:space="preserve">Department maintained stock and expenditure register of drugs and consumables </t>
  </si>
  <si>
    <t>ME D2.6</t>
  </si>
  <si>
    <t>There is procedure for replenishing drug tray /crash cart/Emergency Tray</t>
  </si>
  <si>
    <t>ME D2.7</t>
  </si>
  <si>
    <t xml:space="preserve">Temperature of refrigerators are kept as per storage requirement  and records are maintained </t>
  </si>
  <si>
    <t>Cold chain is maintained at immunization room</t>
  </si>
  <si>
    <t xml:space="preserve">Check for four conditioned Ice packs are placed in Carrier Box,
DPT, DT, TT and Hep B Vaccines are  not kept in direct contact of Frozen Ice pack  </t>
  </si>
  <si>
    <t>ME D3.1</t>
  </si>
  <si>
    <t xml:space="preserve">Exterior of the  facility building is maintained with landscaping in open area </t>
  </si>
  <si>
    <t xml:space="preserve">Building is painted/whitewashed in uniform colour </t>
  </si>
  <si>
    <t xml:space="preserve">Interior of patient care areas are plastered &amp; painted </t>
  </si>
  <si>
    <t>ME D3.2</t>
  </si>
  <si>
    <t xml:space="preserve">Floors, walls, roof, roof tops, sinks patient care and circulation  areas are Clean </t>
  </si>
  <si>
    <t>Toilets are clean with functional flush and running water</t>
  </si>
  <si>
    <t>ME D3.4</t>
  </si>
  <si>
    <t xml:space="preserve">No condemned/Junk material lying in the OPD </t>
  </si>
  <si>
    <t>ME D3.5</t>
  </si>
  <si>
    <t>No stray animal/rodent/birds</t>
  </si>
  <si>
    <t xml:space="preserve">Adequate Illumination in clinics </t>
  </si>
  <si>
    <t>100 Lux in each Clinic</t>
  </si>
  <si>
    <t>Adequate Illumination in procedure area</t>
  </si>
  <si>
    <t>150 Lux in Injection Room</t>
  </si>
  <si>
    <t>Only one patient is allowed one time at clinic</t>
  </si>
  <si>
    <t>Temperature control and ventilation in waiting areas</t>
  </si>
  <si>
    <t>Temperature control and ventilation in clinics</t>
  </si>
  <si>
    <t>Hospital has sound security system to manage crowd in OPD</t>
  </si>
  <si>
    <t>ME D4.1</t>
  </si>
  <si>
    <t>ME D4.2</t>
  </si>
  <si>
    <t xml:space="preserve">Availability of power back up in OPD </t>
  </si>
  <si>
    <t xml:space="preserve">Availability of linen in examination area </t>
  </si>
  <si>
    <t>There is designated  in charge for department</t>
  </si>
  <si>
    <t>ME E1.1</t>
  </si>
  <si>
    <t>Patient demographic details are recorded in OPD registration records</t>
  </si>
  <si>
    <t>Check for that patient demographics like Name, age, Sex, Address  etc.</t>
  </si>
  <si>
    <t xml:space="preserve">Patients are directed to relevant clinic by registration clerk based on complaint </t>
  </si>
  <si>
    <t>Registration clerk is aware of categories of the patient exempted from user charges</t>
  </si>
  <si>
    <t>ME E1.2</t>
  </si>
  <si>
    <t xml:space="preserve">The facility has a established procedure for OPD consultation </t>
  </si>
  <si>
    <t>There is procedure for systematic calling of patients one by one</t>
  </si>
  <si>
    <t xml:space="preserve">Patient is called by Doctor/attendant as per his/her turn on the basis of “first come first examine” basis.  </t>
  </si>
  <si>
    <t xml:space="preserve">Patient History is taken and recorded </t>
  </si>
  <si>
    <t>Physical Examination is done and recorded wherever required</t>
  </si>
  <si>
    <t xml:space="preserve">Provisional Diagnosis is recorded </t>
  </si>
  <si>
    <t xml:space="preserve">No Patient is Consulted in Standing Position </t>
  </si>
  <si>
    <t>Clinical staff is not engaged in administrative work</t>
  </si>
  <si>
    <t>ME E1.3</t>
  </si>
  <si>
    <t>There is establish procedure for admission through OPD</t>
  </si>
  <si>
    <t>There is establish procedure for day care admission</t>
  </si>
  <si>
    <t>ME E3.1</t>
  </si>
  <si>
    <t xml:space="preserve">There is a procedure for consultation of  the patient to other specialist with in the hospital </t>
  </si>
  <si>
    <t>ME E3.2</t>
  </si>
  <si>
    <t xml:space="preserve">Availability of referral linkages for OPD consultation. </t>
  </si>
  <si>
    <t>The Facility has functional referral linkages to higher facilities</t>
  </si>
  <si>
    <t xml:space="preserve">The Facility has functional referral linkages to lower facilities </t>
  </si>
  <si>
    <t xml:space="preserve">There is a system of follow up of referred patients </t>
  </si>
  <si>
    <t>ME E5.2</t>
  </si>
  <si>
    <t>For any critical patient needing urgent attention queue can be bypassed for providing services on priority basis</t>
  </si>
  <si>
    <t>ME E6.1</t>
  </si>
  <si>
    <t xml:space="preserve">Check for OPD slip if drugs are prescribed under generic name only </t>
  </si>
  <si>
    <t xml:space="preserve">A copy of Prescription is kept with the facility </t>
  </si>
  <si>
    <t>ME E6.2</t>
  </si>
  <si>
    <t>Check that relevant Standard treatment guideline are available at point of use</t>
  </si>
  <si>
    <t>Check if staff is aware of the drug regime and doses as per STG</t>
  </si>
  <si>
    <t>Availability of Essential Drug List</t>
  </si>
  <si>
    <t>ME E7.2</t>
  </si>
  <si>
    <t>Check for the writing, is it  comprehendible by the clinical staff</t>
  </si>
  <si>
    <t>ME E7.3</t>
  </si>
  <si>
    <t>ME E8.1</t>
  </si>
  <si>
    <t xml:space="preserve">Patient History, Chief Complaint and Examination Diagnosis/ Provisional Diagnosis are recorded in OPD slip </t>
  </si>
  <si>
    <t>ME E8.2</t>
  </si>
  <si>
    <t xml:space="preserve"> Written Prescription and Treatment plan are written </t>
  </si>
  <si>
    <t>ME E8.4</t>
  </si>
  <si>
    <t xml:space="preserve">Any dressing/injection other procedure recorded in the OPD slip </t>
  </si>
  <si>
    <t>ME E8.5</t>
  </si>
  <si>
    <t>Check for the availability of OPD slip, Requisition slips etc.</t>
  </si>
  <si>
    <t>ME E8.6</t>
  </si>
  <si>
    <t>OPD records are maintained</t>
  </si>
  <si>
    <t>OPD register, ANC register, Injection room  register etc.</t>
  </si>
  <si>
    <t>ME E8.7</t>
  </si>
  <si>
    <t xml:space="preserve">Safe keeping of OPD records </t>
  </si>
  <si>
    <t>ME E10.3</t>
  </si>
  <si>
    <t>Roles and responsibilities of staff in disaster are defined</t>
  </si>
  <si>
    <t>ME E11.1</t>
  </si>
  <si>
    <t xml:space="preserve"> The Container are labelled properly after the sample collection</t>
  </si>
  <si>
    <t>ME E11.3</t>
  </si>
  <si>
    <t xml:space="preserve">Clinics are provided with the critical value of different tests </t>
  </si>
  <si>
    <t xml:space="preserve">Facility has established procedures for Antenatal care as per  guidelines </t>
  </si>
  <si>
    <t>ME E16.1</t>
  </si>
  <si>
    <t>There is an established procedure for Registration and follow up of pregnant women.</t>
  </si>
  <si>
    <t>Facility provides and updates “Mother and Child Protection Card”.</t>
  </si>
  <si>
    <t xml:space="preserve">Line listing </t>
  </si>
  <si>
    <t xml:space="preserve">Records are maintained for ANC registered pregnant women </t>
  </si>
  <si>
    <t>Records of each ANC check-up's is maintained in Mother and child protection card /ANC register</t>
  </si>
  <si>
    <t>ME E16.2</t>
  </si>
  <si>
    <t>There is an established procedure for History taking, Physical examination, and counselling for each antenatal visit.</t>
  </si>
  <si>
    <t>History of past illness / pregnancy complication is taken and recorded</t>
  </si>
  <si>
    <t>ANC Check-up is done by the qualified personnel</t>
  </si>
  <si>
    <t>RR/SI/PI</t>
  </si>
  <si>
    <t xml:space="preserve">At ANC clinic, Pregnancy is confirmed by performing urine test </t>
  </si>
  <si>
    <t>Last menstrual period (LMP) is recorded and Expected date of Delivery (EDD) is calculated</t>
  </si>
  <si>
    <t xml:space="preserve">Weight measurement </t>
  </si>
  <si>
    <t>Blood pressure</t>
  </si>
  <si>
    <t>Respiratory rate</t>
  </si>
  <si>
    <t>Pallor, oedema and icterus</t>
  </si>
  <si>
    <t xml:space="preserve">Abdominal palpation for foetal growth, foetal lie </t>
  </si>
  <si>
    <t>Breast examination</t>
  </si>
  <si>
    <t>&lt;12 weeks - 1 Visit, &lt;26 weeks -2 visits, &lt; 34 -3 visits and &gt;34 weeks to term -5 visits</t>
  </si>
  <si>
    <t>ME E16.3</t>
  </si>
  <si>
    <t>Facility ensures availability of diagnostic and drugs during antenatal care of pregnant women</t>
  </si>
  <si>
    <t>Diagnostic  test under ANC check up are prescribed at ANC clinic</t>
  </si>
  <si>
    <t>Check for Haemoglobin, urine albumin urine sugar blood group and Rh factor Syphilis (VDRL/RPR) HIV blood sugar malaria Hepatitis B</t>
  </si>
  <si>
    <t>ME E16.4</t>
  </si>
  <si>
    <t>There is an established procedure for identification of High risk pregnancies and appropriate treatment/referral as per scope of services.</t>
  </si>
  <si>
    <t xml:space="preserve">High risk pregnant women are identified, initial Management &amp;  referred to specialist </t>
  </si>
  <si>
    <t>Anaemia, Bad Obs history, CPD, PIH, Medical disorder complicating pregnancy, Malpresentation, PROM, Obstructed labour, Rh negative</t>
  </si>
  <si>
    <t xml:space="preserve">There is an established procedure for identification and management of moderate and severe anaemia </t>
  </si>
  <si>
    <t xml:space="preserve">Line listing of pregnant women with moderate and severe anaemia </t>
  </si>
  <si>
    <t>IFA Tablets given to ANC Cases</t>
  </si>
  <si>
    <t xml:space="preserve">Provision for Injectable Iron Treatment for moderate anaemia </t>
  </si>
  <si>
    <t>Counselling of pregnant women is done as per standard protocol and gestational age</t>
  </si>
  <si>
    <t xml:space="preserve">Nutritional counselling </t>
  </si>
  <si>
    <t xml:space="preserve">Breast feeding </t>
  </si>
  <si>
    <t>Institutional delivery</t>
  </si>
  <si>
    <t>Arrangement of referral transport</t>
  </si>
  <si>
    <t>Birth preparedness</t>
  </si>
  <si>
    <t>Pregnant women are counselled for recognizing danger signs during pregnancy</t>
  </si>
  <si>
    <t>Swelling, oedema, bleeding PV ( even spotting), blurred vision, headache, pain abdomen, vomiting, pyrexia, watery foul smelling, discharge &amp; yellow urine</t>
  </si>
  <si>
    <t>Family planning</t>
  </si>
  <si>
    <t>PPIUCD &amp; vasectomy</t>
  </si>
  <si>
    <t>ME E19.1</t>
  </si>
  <si>
    <t xml:space="preserve">The facility provides immunization services as per guidelines </t>
  </si>
  <si>
    <t xml:space="preserve">Availability of diluents for reconstitution of Measles vaccine </t>
  </si>
  <si>
    <t xml:space="preserve">Recommended temperature of diluents is ensured before reconstitution </t>
  </si>
  <si>
    <t>Reconstituted vaccines are not used after recommended period</t>
  </si>
  <si>
    <t>Time of opening/ Reconstitution of vial is recorded on the vial</t>
  </si>
  <si>
    <t xml:space="preserve">Check for records </t>
  </si>
  <si>
    <t xml:space="preserve">Staff checks VVM level before using vaccines </t>
  </si>
  <si>
    <t xml:space="preserve">Staff is aware of how to check freeze damage for T-Series vaccines </t>
  </si>
  <si>
    <t xml:space="preserve">Discarded vaccines are kept separately </t>
  </si>
  <si>
    <t xml:space="preserve">Check for DPT, DT, Hep Band TT vials are kept in basket in upper section of ILR </t>
  </si>
  <si>
    <t xml:space="preserve">AD syringes are available as per requirement </t>
  </si>
  <si>
    <t xml:space="preserve">Check for 0.1 ml AD syringe for BCG and 0.5  ml syringe for others are available </t>
  </si>
  <si>
    <t xml:space="preserve">Antipyretic  medicines are available </t>
  </si>
  <si>
    <t xml:space="preserve">Availability &amp; updation of Immunization card </t>
  </si>
  <si>
    <t>Staff is aware of how to manage and report minor and serious advise events (AEFI)</t>
  </si>
  <si>
    <t xml:space="preserve">Staff knows what to do in case of anaphylaxis </t>
  </si>
  <si>
    <t>ME E19.2</t>
  </si>
  <si>
    <t>Triage, Assessment &amp; Management of new-borns having 
emergency signs are done as per guidelines</t>
  </si>
  <si>
    <t xml:space="preserve">Check for adherence to clinical protocols </t>
  </si>
  <si>
    <t>ME E19.5</t>
  </si>
  <si>
    <t xml:space="preserve">Management of children presenting
with fever, cough/ breathlessness is done as per guidelines </t>
  </si>
  <si>
    <t xml:space="preserve">Management of children with Severe Acute Malnutrition is done as per  guidelines </t>
  </si>
  <si>
    <t xml:space="preserve">Availability of ORT corner </t>
  </si>
  <si>
    <t>ME E20.1</t>
  </si>
  <si>
    <t xml:space="preserve">Family planning counselling services provided as per guidelines </t>
  </si>
  <si>
    <t xml:space="preserve">The client is given full information about optimal spacing of pregnancy and
the benefits of it as a part of FP health education and counselling. </t>
  </si>
  <si>
    <t>The importance of timely initiation of an FP method after childbirth, miscarriage,
or abortion will be emphasized.</t>
  </si>
  <si>
    <t>Client is counselled about the available options for family planning</t>
  </si>
  <si>
    <t>The client is informed that use of condoms prevent sexually transmitted infections (STIs) &amp; HIV</t>
  </si>
  <si>
    <t>ME E20.2</t>
  </si>
  <si>
    <t>Facility provides spacing method of family planning as per guideline</t>
  </si>
  <si>
    <t>Oral Pills is given only to those who meet the Medical Eligibility Criteria</t>
  </si>
  <si>
    <t>Oral Pills are not given to mother within 6 weeks of the delivery</t>
  </si>
  <si>
    <t>The client is given full information about the risks, advantages, and possible side effects before OCPs are prescribed for her.</t>
  </si>
  <si>
    <t>Staff is aware of what to advice if dose of contraceptive is missed by a lady</t>
  </si>
  <si>
    <t>Staff is aware of indication and method of administration of ECP</t>
  </si>
  <si>
    <t>within 72 hours, second dose 12 hours after first dose</t>
  </si>
  <si>
    <t>IUD insertion is done as per standard protocol</t>
  </si>
  <si>
    <t>No touch technique, Speculum and bimanual examination, sounding of Uterus and placement</t>
  </si>
  <si>
    <t>Client is informed about the adverse effect that can happen and their remedy</t>
  </si>
  <si>
    <t>Cramping, vaginal discharge, heavy menstruation, checking of IUD</t>
  </si>
  <si>
    <t>Follow up services are provided as per protocols</t>
  </si>
  <si>
    <t>Removal of IUD, Instructions for when to return</t>
  </si>
  <si>
    <t>Staff is aware of case selection criteria for family planning</t>
  </si>
  <si>
    <t>22-49 years age
Married
at least having one year old and
Spouse has not undergone for sterilization</t>
  </si>
  <si>
    <t xml:space="preserve">Facility provides Adolescent Reproductive and Sexual Health services as per guidelines  </t>
  </si>
  <si>
    <t>ME E21.1</t>
  </si>
  <si>
    <t>Facility provides Promotive ARSH Services</t>
  </si>
  <si>
    <t>Provision of Antenatal  check up to pregnant adolescent</t>
  </si>
  <si>
    <t xml:space="preserve">Nutritional Counselling, contraceptive counselling, Couple counselling ANC check-up's, ensuring institutional delivery </t>
  </si>
  <si>
    <t>Counselling and provision of emergency contraceptive pills</t>
  </si>
  <si>
    <t>Check for the availability of Emergency Contraceptive pills (Levonorgesterol)</t>
  </si>
  <si>
    <t>Counselling and provision of reversible Contraceptives</t>
  </si>
  <si>
    <t xml:space="preserve">Check for the availability of Oral Contraceptive Pills, Condoms and IUD   </t>
  </si>
  <si>
    <t>Availability and Display of IEC material</t>
  </si>
  <si>
    <t>Poster are displayed, Reading Material hand-out's etc.</t>
  </si>
  <si>
    <t>Information and advice on sexual and reproductive health related issues</t>
  </si>
  <si>
    <t>Advice on topic related to Growth and development, puberty, sexuality,  myths &amp; misconception, pregnancy, safe sex, contraception, unsafe abortion, menstrual disorders,anemia, sexual abuse ,RTI/STI's etc.</t>
  </si>
  <si>
    <t>ME E21.2</t>
  </si>
  <si>
    <t>Facility provides Preventive ARSH Services</t>
  </si>
  <si>
    <t>Services for Tetanus immunization</t>
  </si>
  <si>
    <t>TT at 10 and 16 year</t>
  </si>
  <si>
    <t>Services for Prophylaxis against Nutritional Anaemia</t>
  </si>
  <si>
    <t>Haemoglobin estimation, weekly IFA tablet, and treatment for worm infestation</t>
  </si>
  <si>
    <t>Nutrition Counselling</t>
  </si>
  <si>
    <t>Services for early and safe termination of pregnancy and management of post abortion complication</t>
  </si>
  <si>
    <t>MVA procedure for pregnancy up to 8 weeks Post abortion counselling</t>
  </si>
  <si>
    <t>ME E21.3</t>
  </si>
  <si>
    <t>Facility Provides Curative ARSH Services</t>
  </si>
  <si>
    <t>Treatment of Common RTI/STI's</t>
  </si>
  <si>
    <t>Privacy and Confidentiality, treatment Compliance, Partner Management, Follow up visit and referral</t>
  </si>
  <si>
    <t>Treatment and counselling for Menstrual disorders</t>
  </si>
  <si>
    <t xml:space="preserve">Symptomatic treatment , counselling </t>
  </si>
  <si>
    <t>Treatment and counselling for sexual concern for male and female adolescents</t>
  </si>
  <si>
    <t>Management of sexual abuse amongst Girls</t>
  </si>
  <si>
    <t>ECP, Prophylaxis against STI, PEP for hive and Counselling</t>
  </si>
  <si>
    <t>ME E21.4</t>
  </si>
  <si>
    <t>Facility provides Referral Services for ARSH</t>
  </si>
  <si>
    <t>Referral Linkages to ICTC and PPTCT</t>
  </si>
  <si>
    <t>Privacy and confidentiality maintained at ARSH clinic</t>
  </si>
  <si>
    <t>Screens and curtains for visual privacy, confidentility policy displayed, one client at a time</t>
  </si>
  <si>
    <t>National Health Programs</t>
  </si>
  <si>
    <t xml:space="preserve">Facility provides National health program as per operational/Clinical Guidelines </t>
  </si>
  <si>
    <t>ME E22.1</t>
  </si>
  <si>
    <t xml:space="preserve">Facility provides service under National Vector Borne Disease Control Program as per guidelines </t>
  </si>
  <si>
    <t xml:space="preserve">Ambulatory care  of uncomplicated P. Vivax malaria </t>
  </si>
  <si>
    <t xml:space="preserve">As per Clinical Guidelines for Treatment of Malaria 
</t>
  </si>
  <si>
    <t xml:space="preserve">Ambulatory care of uncomplicated P. Falciparum Malaria </t>
  </si>
  <si>
    <t xml:space="preserve">As per Clinical Guidelines for Treatment of Malaria </t>
  </si>
  <si>
    <t xml:space="preserve">Care of drug resistant malaria </t>
  </si>
  <si>
    <t>ME E22.2</t>
  </si>
  <si>
    <t xml:space="preserve">Diagnosis and Management of Pulmonary Tuberculosis </t>
  </si>
  <si>
    <t>Management of Paediatric Tuberculosis</t>
  </si>
  <si>
    <t>Management of Patients with HIV infection and Tuberculosis</t>
  </si>
  <si>
    <t>Check for filled treatment Cards</t>
  </si>
  <si>
    <t>Protocols for treatment for TB during pregnancy and Post natal Period is adhered</t>
  </si>
  <si>
    <t>Discontinuation of Streptomycin
Chemoprophylaxis of babies in case of smear positive mother</t>
  </si>
  <si>
    <t>Monitoring and follow up of patient done as per protocols</t>
  </si>
  <si>
    <t>Check for records/Protocols</t>
  </si>
  <si>
    <t>ME E22.3</t>
  </si>
  <si>
    <t>Facility provides service under National Leprosy Eradication Program as per guidelines</t>
  </si>
  <si>
    <t xml:space="preserve">Validation and diagnosis of Referred and Directly Reported Cases </t>
  </si>
  <si>
    <t xml:space="preserve">As per Operation/ Clinical Guidelines of NLEP </t>
  </si>
  <si>
    <t>Treatment of all diagnosed cases including Reaction and Neuritis</t>
  </si>
  <si>
    <t xml:space="preserve">Management of Complicated Ulcers </t>
  </si>
  <si>
    <t xml:space="preserve">Management of Eye Complications </t>
  </si>
  <si>
    <t xml:space="preserve">Follow-up of cases treated at tertiary Level </t>
  </si>
  <si>
    <t xml:space="preserve">Self care Counselling </t>
  </si>
  <si>
    <t xml:space="preserve">Outreach Services to Leprosy Clinics </t>
  </si>
  <si>
    <t xml:space="preserve">Screening of Cases of RCS </t>
  </si>
  <si>
    <t>ME E22.4</t>
  </si>
  <si>
    <t>Facility provides service under National AIDS Control program as per guidelines</t>
  </si>
  <si>
    <t xml:space="preserve">Pre Test Counselling is done as per protocols </t>
  </si>
  <si>
    <t>Basic information and benefits of HIV testing
potential risks such as discrimination. The client is also informed about their right to refuse, follow-up services . Pregnant
women are given additional information on nutrition, hygiene, the importance of an
institutional delivery and HIV testing so as to avoid HIV transmission from mother to child.</t>
  </si>
  <si>
    <t xml:space="preserve">Screening of PLHA for initiating ART </t>
  </si>
  <si>
    <t xml:space="preserve">As per NACO guidelines </t>
  </si>
  <si>
    <t xml:space="preserve">Monitoring of patients on ART and management of side effects </t>
  </si>
  <si>
    <t xml:space="preserve">Counselling and Psychological support for PLHA </t>
  </si>
  <si>
    <t xml:space="preserve">Facility provides service under Mental Health Program  as per guidelines </t>
  </si>
  <si>
    <t xml:space="preserve">Treatment of Mental illnesses as per clinical guidelines </t>
  </si>
  <si>
    <t xml:space="preserve">Facility provides service under National programme for the health care of the elderly as per guidelines </t>
  </si>
  <si>
    <t>Geriatric Care is provided as per Clinical Guidelines</t>
  </si>
  <si>
    <t>Opportunistic screening for diabetes,
hypertension, cardiovascular diseases</t>
  </si>
  <si>
    <t>Screening of persons above age of 30 - History of tobacco examination, BP Measurement and Blood sugar estimation
Look for records at NCD clinic</t>
  </si>
  <si>
    <t>screen women of the age group 30-69 years approaching to the hospital for early detection of cervix cancer and breast cancer.</t>
  </si>
  <si>
    <t>Health Promotion through IEC and counselling</t>
  </si>
  <si>
    <t>increased intake of healthy foods 
increased physical activity through sports, exercise, etc,avoidance of tobacco and alcohol, stress management 
warning signs of cancer etc.</t>
  </si>
  <si>
    <t>Facility provide service for Integrated disease surveillance program</t>
  </si>
  <si>
    <t xml:space="preserve">Weekly reporting of Presumptive cases on form "P" from OPD clinic </t>
  </si>
  <si>
    <t>Facility provide services under National  program for prevention and control of  deafness</t>
  </si>
  <si>
    <t xml:space="preserve">Early detection and screening for detection of deafness </t>
  </si>
  <si>
    <t>As per Clinical guidelines</t>
  </si>
  <si>
    <t>ME F1.4</t>
  </si>
  <si>
    <t>Hepatitis B, Tetanus Toxoid etc.</t>
  </si>
  <si>
    <t>Periodic medical check-up's of the staff</t>
  </si>
  <si>
    <t>ME F1.5</t>
  </si>
  <si>
    <t xml:space="preserve">Hand washing and infection control audits are done at periodic intervals </t>
  </si>
  <si>
    <t>ME F2.1</t>
  </si>
  <si>
    <t xml:space="preserve">Check for availability of wash basin near the point of use </t>
  </si>
  <si>
    <t>Open the tap ask the staff if water is 24*7</t>
  </si>
  <si>
    <t>Check for availability/  Ask staff for regular supply.</t>
  </si>
  <si>
    <t>ME F2.2</t>
  </si>
  <si>
    <t xml:space="preserve">Staff is aware of occasion for hand washing </t>
  </si>
  <si>
    <t>ME F2.3</t>
  </si>
  <si>
    <t>ME F3.1</t>
  </si>
  <si>
    <t>ME F3.2</t>
  </si>
  <si>
    <t>ME F4.1</t>
  </si>
  <si>
    <t>Decontamination of operating &amp; Procedure surfaces</t>
  </si>
  <si>
    <t>Ask staff about how they decontaminate the procedure surface like Examination table , dressing table, Stretcher/Trolleys  etc. 
(Wiping with .5% Chlorine solution)</t>
  </si>
  <si>
    <t xml:space="preserve">Proper Decontamination of instruments after use </t>
  </si>
  <si>
    <t xml:space="preserve">
Ask staff how they decontaminate the instruments like Stethoscope, Dressing Instruments, Examination Instruments, Blood Pressure Cuff etc.
(Soaking in 0.5% Chlorine Solution, Wiping with 0.5% Chlorine Solution </t>
  </si>
  <si>
    <t>Staff is aware of correct procedure of making chlorine solution</t>
  </si>
  <si>
    <t>ME F4.2</t>
  </si>
  <si>
    <t>ME F5.1</t>
  </si>
  <si>
    <t>Clinics for infectious diseases are located away from main traffic</t>
  </si>
  <si>
    <t>Preferably in remote corner with independent access</t>
  </si>
  <si>
    <t>Sitting arrangement in TB clinic is as per guideline</t>
  </si>
  <si>
    <t>ME F5.2</t>
  </si>
  <si>
    <t xml:space="preserve">Chlorine solution, Glutaraldehyde, carbolic acid </t>
  </si>
  <si>
    <t>ME F5.3</t>
  </si>
  <si>
    <t xml:space="preserve">Staff is trained for spill management </t>
  </si>
  <si>
    <t>Blood &amp; body fluid spill management &amp; Mercury spill</t>
  </si>
  <si>
    <t>Cleaning of patient care area with detergent solution</t>
  </si>
  <si>
    <t>Staff is trained for preparing cleaning solution as per standard procedure</t>
  </si>
  <si>
    <t>ME F6.1</t>
  </si>
  <si>
    <t>ME F6.2</t>
  </si>
  <si>
    <t xml:space="preserve">See if it has been used or just lying idle </t>
  </si>
  <si>
    <t xml:space="preserve">Staff knows what to do in condition of needle stick injury </t>
  </si>
  <si>
    <t xml:space="preserve">Staff knows what to do in case of sharpe injury. Whom to report. See if any reporting has been done </t>
  </si>
  <si>
    <t>ME F6.3</t>
  </si>
  <si>
    <t xml:space="preserve">Staff aware of mercury spill management </t>
  </si>
  <si>
    <t>Area of Concern - G Quality Management</t>
  </si>
  <si>
    <t>ME G1.1</t>
  </si>
  <si>
    <t xml:space="preserve">The facility has a quality team in place </t>
  </si>
  <si>
    <t xml:space="preserve">There is a designated departmental  nodal person for coordinating Quality Assurance activities </t>
  </si>
  <si>
    <t>Preferably Medical Officer in charge</t>
  </si>
  <si>
    <t>Facility has established system for patient and employee satisfaction</t>
  </si>
  <si>
    <t>ME G2.1</t>
  </si>
  <si>
    <t>Patient Satisfaction surveys are conducted at periodic intervals</t>
  </si>
  <si>
    <t xml:space="preserve">OPD Patient satisfaction survey done on monthly basis </t>
  </si>
  <si>
    <t>ME G3.1</t>
  </si>
  <si>
    <t>ME G3.2</t>
  </si>
  <si>
    <t xml:space="preserve">External Quality assurance program is established at ICTC lab </t>
  </si>
  <si>
    <t>ME G3.3</t>
  </si>
  <si>
    <t>ME G4.1</t>
  </si>
  <si>
    <t>ME G4.2</t>
  </si>
  <si>
    <t>OPD has documented procedure for Registration</t>
  </si>
  <si>
    <t xml:space="preserve">OPD has documented procedure for patient calling system in OPD clinics </t>
  </si>
  <si>
    <t>OPD has documented procedure for receiving of patient in clinic</t>
  </si>
  <si>
    <t>OPD has documented procedure for prescription and drug dispensing</t>
  </si>
  <si>
    <t>OPD has documented procedure for nursing process in OPD</t>
  </si>
  <si>
    <t>OPD has documented procedure for patient privacy and confidentiality</t>
  </si>
  <si>
    <t>OPD has documented procedure for conducting, analysing patient satisfaction survey</t>
  </si>
  <si>
    <t>OPD has documented procedure for equipment management and maintenance in OPD</t>
  </si>
  <si>
    <t>Department has documented procedure for Administrative  and non clinical work at OPD</t>
  </si>
  <si>
    <t>Department has documented procedure for No Smoking Policy in OPD</t>
  </si>
  <si>
    <t>OPD has documented procedure for duty roaster, punctuality, dress code and identity for OPD staff</t>
  </si>
  <si>
    <t>ME G4.3</t>
  </si>
  <si>
    <t xml:space="preserve">Check if staff are aware of relevant part of SOPs </t>
  </si>
  <si>
    <t>ME G4.4</t>
  </si>
  <si>
    <t>Relevant protocols are displayed like Clinical Protocols for ANC check-up's</t>
  </si>
  <si>
    <t>ME G5.1</t>
  </si>
  <si>
    <t xml:space="preserve">The facility conducts periodic internal assessment </t>
  </si>
  <si>
    <t xml:space="preserve">Internal assessment is done at periodic interval </t>
  </si>
  <si>
    <t>ME G5.2</t>
  </si>
  <si>
    <t xml:space="preserve">The facility conducts the periodic prescription/ medical/death audits </t>
  </si>
  <si>
    <t xml:space="preserve">There is procedure to conduct Prescription audit </t>
  </si>
  <si>
    <t>ME G5.3</t>
  </si>
  <si>
    <t>The facility ensures non compliances are enumerated and recorded adequately</t>
  </si>
  <si>
    <t xml:space="preserve">Non Compliance are enumerated and recorded </t>
  </si>
  <si>
    <t xml:space="preserve">Action plan is made on the gaps found in the assessment / audit process </t>
  </si>
  <si>
    <t xml:space="preserve">Action plan prepared </t>
  </si>
  <si>
    <t xml:space="preserve">Corrective and preventive  action taken </t>
  </si>
  <si>
    <t>ME G6.2</t>
  </si>
  <si>
    <t>ME G6.3</t>
  </si>
  <si>
    <t>Standard G7</t>
  </si>
  <si>
    <t>Facility seeks continually improvement by practicing Quality method and tools.</t>
  </si>
  <si>
    <t>ME G7.1</t>
  </si>
  <si>
    <t xml:space="preserve">Facility uses method for quality improvement in services </t>
  </si>
  <si>
    <t>PDCA</t>
  </si>
  <si>
    <t>5S</t>
  </si>
  <si>
    <t>Process Mapping</t>
  </si>
  <si>
    <t>Any other method of QA</t>
  </si>
  <si>
    <t>ME G7.2</t>
  </si>
  <si>
    <t xml:space="preserve">Facility uses tools for quality improvement in services </t>
  </si>
  <si>
    <t>6 basic tools of Quality</t>
  </si>
  <si>
    <t xml:space="preserve">Pareto / Prioritization </t>
  </si>
  <si>
    <t>ME H1.1</t>
  </si>
  <si>
    <t xml:space="preserve">Proportion of follow-up patients </t>
  </si>
  <si>
    <t>General OPD/1000 population</t>
  </si>
  <si>
    <t>Medicine OPD/1000 Population</t>
  </si>
  <si>
    <t>Surgical OPD/1000 Population</t>
  </si>
  <si>
    <t>Ophthalmic OPD/1000 population</t>
  </si>
  <si>
    <t>Paediatric OPD/1000 population</t>
  </si>
  <si>
    <t>AYUSH OPD/1000 Population</t>
  </si>
  <si>
    <t xml:space="preserve">No of ANC done per thousand </t>
  </si>
  <si>
    <t xml:space="preserve">ICTC OPD per thousand </t>
  </si>
  <si>
    <t xml:space="preserve">Immunization OPD per thousand </t>
  </si>
  <si>
    <t xml:space="preserve">Proportion of BPL patients </t>
  </si>
  <si>
    <t>ME H2.1</t>
  </si>
  <si>
    <t>OPD per Doctor</t>
  </si>
  <si>
    <t>ME H3.1</t>
  </si>
  <si>
    <t xml:space="preserve">Consultation time at ANC Clinic </t>
  </si>
  <si>
    <t>Time motion study</t>
  </si>
  <si>
    <t xml:space="preserve">Consultation time at General Medicine Clinic </t>
  </si>
  <si>
    <t xml:space="preserve">Consultation time for paediatric clinic </t>
  </si>
  <si>
    <t xml:space="preserve">Proportion of High risk pregnancy detected during ANC </t>
  </si>
  <si>
    <t>No of High Risk Pregnancies X100/ Total no PW used ANC services in the month</t>
  </si>
  <si>
    <t xml:space="preserve">Proportion of severe anaemia cases </t>
  </si>
  <si>
    <t>ME H4.1</t>
  </si>
  <si>
    <t xml:space="preserve">Patient Satisfaction Score </t>
  </si>
  <si>
    <t xml:space="preserve">Waiting time at registration counter </t>
  </si>
  <si>
    <t xml:space="preserve">Waiting time at ANC Clinic </t>
  </si>
  <si>
    <t xml:space="preserve">Waiting time at general OPD </t>
  </si>
  <si>
    <t xml:space="preserve">Waiting time at paediatric Clinic </t>
  </si>
  <si>
    <t xml:space="preserve">Waiting time at surgical clinic </t>
  </si>
  <si>
    <t>Average door to drug time</t>
  </si>
  <si>
    <t>OPD Score</t>
  </si>
  <si>
    <t>OPD  Score</t>
  </si>
  <si>
    <t xml:space="preserve">Percent </t>
  </si>
  <si>
    <t xml:space="preserve">Checklist for Labour Room </t>
  </si>
  <si>
    <t>Reference No</t>
  </si>
  <si>
    <t xml:space="preserve">The facility provides RMNCHA Services </t>
  </si>
  <si>
    <t xml:space="preserve">Management of Postpartum Haemorrhage  </t>
  </si>
  <si>
    <t xml:space="preserve">Management of Retained Placenta </t>
  </si>
  <si>
    <t>Availability of Essential new born care</t>
  </si>
  <si>
    <t>Availability of New born resuscitation</t>
  </si>
  <si>
    <t>ME A3.1</t>
  </si>
  <si>
    <t>ME A3.2</t>
  </si>
  <si>
    <t>Availability of point of care diagnostic test</t>
  </si>
  <si>
    <t xml:space="preserve">The facility provides the information to care seekers, attendants &amp; community about the available  services  and their modalities </t>
  </si>
  <si>
    <t xml:space="preserve">Contact details of referral transport / ambulance displayed </t>
  </si>
  <si>
    <t>Availability of Wheel chair or stretcher for easy Access to the labour room</t>
  </si>
  <si>
    <t>Availability of screen/ partition at delivery tables</t>
  </si>
  <si>
    <t>Curtains / frosted glass have been provided at windows</t>
  </si>
  <si>
    <t>Patient Records are kept at secure place beyond access to general staff/visitors</t>
  </si>
  <si>
    <t xml:space="preserve">OB/PI </t>
  </si>
  <si>
    <t xml:space="preserve">HIV status of patient is not disclosed except to staff that is directly involved in care </t>
  </si>
  <si>
    <t xml:space="preserve">If any other expenditure has been incurred, then it is reimbursed from hospital </t>
  </si>
  <si>
    <t xml:space="preserve">The Departments has adequate space as per patient or work load  </t>
  </si>
  <si>
    <t xml:space="preserve">Patient amenities are provided as per patient load </t>
  </si>
  <si>
    <t>Availability of store</t>
  </si>
  <si>
    <t>Availability of labour tables as per delivery load</t>
  </si>
  <si>
    <t>Unidirectional  flow of care</t>
  </si>
  <si>
    <t>Labour room does not have temporary connections and loosely hanging wires</t>
  </si>
  <si>
    <t xml:space="preserve">Switch Boards other electrical installations are intact </t>
  </si>
  <si>
    <t>Floors of the ward are non slippery and even surpad</t>
  </si>
  <si>
    <t>Check the fire exits are clearly visible and routes to reach exit are clearly marked.</t>
  </si>
  <si>
    <t>NBSU has installed fire Extinguisher  that are capable of fighting A,B &amp; C Type of fire.</t>
  </si>
  <si>
    <t>ME C3.3</t>
  </si>
  <si>
    <t xml:space="preserve">Availability of Antibiotics </t>
  </si>
  <si>
    <t xml:space="preserve">Availability of Antihypertensive </t>
  </si>
  <si>
    <t xml:space="preserve">Availability of analgesics and antipyretics </t>
  </si>
  <si>
    <t xml:space="preserve">Availability of IV Fluids </t>
  </si>
  <si>
    <t xml:space="preserve">Availability of drugs for new-born </t>
  </si>
  <si>
    <t>Availability of dressings and Sanitary pads</t>
  </si>
  <si>
    <t>Availability of syringes and IV Sets /tubes</t>
  </si>
  <si>
    <t>Antiseptic lotion</t>
  </si>
  <si>
    <t xml:space="preserve">Availability of consumables for new born care </t>
  </si>
  <si>
    <t>Emergency Drug Tray is maintained</t>
  </si>
  <si>
    <t>Availability of  instrument arranged in Delivery trays</t>
  </si>
  <si>
    <t>Delivery kits are in adequate numbers as per load</t>
  </si>
  <si>
    <t>Availability of Instruments arranged  for Episiotomy  trays</t>
  </si>
  <si>
    <t>Availability of Baby tray</t>
  </si>
  <si>
    <t>Availability of instruments arranged for MVA/EVA tray</t>
  </si>
  <si>
    <t>Availability of instruments arranged for PPIUCD tray</t>
  </si>
  <si>
    <t>ME C5.3</t>
  </si>
  <si>
    <t>Availability of Point of care diagnostic instruments</t>
  </si>
  <si>
    <t xml:space="preserve">BP apparatus, Weighing Machine etc. are calibrated </t>
  </si>
  <si>
    <t>ME D1.3</t>
  </si>
  <si>
    <t xml:space="preserve">There is established procedure for forecasting and indenting of drugs and consumables </t>
  </si>
  <si>
    <t>There is established system of timely  indenting of consumables and drugs  at nursing station</t>
  </si>
  <si>
    <t xml:space="preserve">Stock level are daily updated
Requisition are timely placed                    
</t>
  </si>
  <si>
    <t xml:space="preserve">No expiry drug found </t>
  </si>
  <si>
    <t xml:space="preserve">There is procedure for replenishing drug tray /crash cart </t>
  </si>
  <si>
    <t xml:space="preserve">Floors, walls, roof, roof tops, sinks new-born care and circulation  areas are Clean </t>
  </si>
  <si>
    <t>No condemned/Junk material in the Labour room</t>
  </si>
  <si>
    <t>There is no overcrowding in labour room</t>
  </si>
  <si>
    <t>New born identification band are used and foot prints of babies are taken.</t>
  </si>
  <si>
    <t>Ask female staff weather they feel secure at work place</t>
  </si>
  <si>
    <t>Availability of power back  up in labour room</t>
  </si>
  <si>
    <t xml:space="preserve">Availability of UPS  </t>
  </si>
  <si>
    <t>The facility has standard procedures for handling , collection, transportation and washing  of linen</t>
  </si>
  <si>
    <t>There is  system to check the cleanliness and Quantity of the linen received from laundry</t>
  </si>
  <si>
    <t>SI/RR/OB</t>
  </si>
  <si>
    <t xml:space="preserve">Admission is done by written order of a facility's doctor </t>
  </si>
  <si>
    <t>ME E1.4</t>
  </si>
  <si>
    <t>Check how service provider cope with shortage of delivery tables due to high patient load</t>
  </si>
  <si>
    <t>ME E2.1</t>
  </si>
  <si>
    <t>RR/SI/OB</t>
  </si>
  <si>
    <t xml:space="preserve">Recording and reporting of Clinical History </t>
  </si>
  <si>
    <t xml:space="preserve">Recording of current labour details  </t>
  </si>
  <si>
    <t xml:space="preserve">Physical Examination </t>
  </si>
  <si>
    <t xml:space="preserve">Recording of Vitals , shape &amp; Size of abdomen , presence of  scars, foetal lie  and presentation. &amp; vaginal examination </t>
  </si>
  <si>
    <t>ME E2.2</t>
  </si>
  <si>
    <t>The facility has established procedure for continuity of care during interdepartmental transfer</t>
  </si>
  <si>
    <t>The facility provides appropriate referral linkages to the patients/Services  for transfer to other/higher facilities to assure the continuity of care.</t>
  </si>
  <si>
    <t>Advance intimation is given to higher centre</t>
  </si>
  <si>
    <t>ME E4.1</t>
  </si>
  <si>
    <t>ME E4.2</t>
  </si>
  <si>
    <t xml:space="preserve">There is a process to ensue the accuracy of verbal/telephonic orders  </t>
  </si>
  <si>
    <t>ME E4.3</t>
  </si>
  <si>
    <t>Patient hand over is given during the change of the shift</t>
  </si>
  <si>
    <t>Bed side Hand over is given</t>
  </si>
  <si>
    <t>ME E4.5</t>
  </si>
  <si>
    <t xml:space="preserve">Patient's Vitals are monitored and recorded periodically </t>
  </si>
  <si>
    <t>Check for TPR chart, IO chart, any other vital required is monitored</t>
  </si>
  <si>
    <t>ME E5.1</t>
  </si>
  <si>
    <t xml:space="preserve">High Risk Pregnancy cases are identified and kept in intensive monitoring </t>
  </si>
  <si>
    <t>The facility ensured that drugs are prescribed in generic name only</t>
  </si>
  <si>
    <t>Check if staff are aware of the drug regime and doses as per Standard treatment guidelines (STG)</t>
  </si>
  <si>
    <t>ME E7.1</t>
  </si>
  <si>
    <t xml:space="preserve">There is process for identifying and cautious administration of high alert drugs  </t>
  </si>
  <si>
    <t>ME E7.4</t>
  </si>
  <si>
    <t>Administration of medicines done after ensuring right patient, right drugs , right dose, right route, right time</t>
  </si>
  <si>
    <t>Progress of labour is recorded</t>
  </si>
  <si>
    <t>Medication order, treatment plan, lab investigation are recoded adequately</t>
  </si>
  <si>
    <t>Baby note is adequate</t>
  </si>
  <si>
    <t>Standard Formats available</t>
  </si>
  <si>
    <t xml:space="preserve">Registers and records are maintained as per guidelines </t>
  </si>
  <si>
    <t>Roles and responsibilities of staff in disaster is defined</t>
  </si>
  <si>
    <t xml:space="preserve">Nursing station is provided with the critical value of different test </t>
  </si>
  <si>
    <t>The facility has defined and established procedures for Blood Bank/Storage Management and Transfusion.</t>
  </si>
  <si>
    <t xml:space="preserve">There is established procedure for transfusion of blood </t>
  </si>
  <si>
    <t xml:space="preserve">Consent is taken before transfusion </t>
  </si>
  <si>
    <t xml:space="preserve">Patient's identification is verified before transfusion </t>
  </si>
  <si>
    <t xml:space="preserve">Blood is kept on optimum temperature before transfusion </t>
  </si>
  <si>
    <t>Blood transfusion is monitored and regulated by qualified staff</t>
  </si>
  <si>
    <t xml:space="preserve">There is a established procedure for monitoring and reporting Transfusion complication </t>
  </si>
  <si>
    <t>ME E17.1</t>
  </si>
  <si>
    <t>Use of Uterotonic Drugs</t>
  </si>
  <si>
    <t>Control Cord Traction</t>
  </si>
  <si>
    <t xml:space="preserve">Only during Contraction </t>
  </si>
  <si>
    <t xml:space="preserve">After placenta expulsion , Checks Placenta &amp; Membranes for Completeness </t>
  </si>
  <si>
    <t>ME E17.2</t>
  </si>
  <si>
    <t>There is an established procedure for assisted and C-section deliveries per scope of services.</t>
  </si>
  <si>
    <t xml:space="preserve">Ask staff how they identify slow progress of labour , How they interpret Partogram </t>
  </si>
  <si>
    <t>ME E17.3</t>
  </si>
  <si>
    <t xml:space="preserve">Administration of another dose of Oxytocin 20IU in 500 ml of RL at 40-60 drops/min an attempt to deliver placenta with repeat controlled cord traction. If this fails performs manual removal of Placenta </t>
  </si>
  <si>
    <t xml:space="preserve">Management of Obstructed Labour </t>
  </si>
  <si>
    <t>ME E17.4</t>
  </si>
  <si>
    <t xml:space="preserve">Check the records </t>
  </si>
  <si>
    <t xml:space="preserve">New born Resuscitation </t>
  </si>
  <si>
    <t xml:space="preserve">Ask Nursing staff to demonstrate Resuscitation Technique </t>
  </si>
  <si>
    <t>ME E18.1</t>
  </si>
  <si>
    <t xml:space="preserve">Initiation of Breastfeeding with in 1 Hour </t>
  </si>
  <si>
    <t>ME E18.3</t>
  </si>
  <si>
    <t>ME E18.4</t>
  </si>
  <si>
    <t>The facility has established procedures for stabilization/treatment/referral of post natal complications</t>
  </si>
  <si>
    <t>ME E20.3</t>
  </si>
  <si>
    <t>SI/RR/PI</t>
  </si>
  <si>
    <t>ME E20.4</t>
  </si>
  <si>
    <t>ME E20.5</t>
  </si>
  <si>
    <t>ME E20.6</t>
  </si>
  <si>
    <t>The facility has infection control Programme and procedures in place for prevention and measurement of hospital associated infection</t>
  </si>
  <si>
    <t>ME F1.2</t>
  </si>
  <si>
    <t>The facility  has provision for Passive  and active culture surveillance of critical &amp; high risk areas</t>
  </si>
  <si>
    <t>Surface and environment samples are taken for microbiological surveillance</t>
  </si>
  <si>
    <t xml:space="preserve">Swab are taken from infection prone surfaces </t>
  </si>
  <si>
    <t xml:space="preserve">There is Provision of Periodic Medical Check-up and immunization of staff </t>
  </si>
  <si>
    <t xml:space="preserve">The facility has established procedures for regular monitoring of infection control practices </t>
  </si>
  <si>
    <t xml:space="preserve">Availability of elbow operated taps  </t>
  </si>
  <si>
    <t>Hand washing sink is wide and deep enough to prevent splashing and retention of water</t>
  </si>
  <si>
    <t xml:space="preserve">Ask of demonstration </t>
  </si>
  <si>
    <t>The facility ensures standard practices and materials for antisepsis</t>
  </si>
  <si>
    <t>like before giving IM/IV injection, drawing blood, putting Intravenous and urinary catheter</t>
  </si>
  <si>
    <t>Check Shaving is not done during part preparation/delivery cases</t>
  </si>
  <si>
    <t xml:space="preserve">The facility ensures standard practices and materials for Personal protection </t>
  </si>
  <si>
    <t xml:space="preserve">The facility ensures adequate personal protection Equipment as per requirements </t>
  </si>
  <si>
    <t xml:space="preserve">Use of elbow length gloves for obstetrical purpose </t>
  </si>
  <si>
    <t xml:space="preserve">Availability of gown/ Apron </t>
  </si>
  <si>
    <t xml:space="preserve">Availability of Caps </t>
  </si>
  <si>
    <t xml:space="preserve">The facility staff adheres to standard personal protection practices </t>
  </si>
  <si>
    <t xml:space="preserve">The facility ensures standard practices and materials for disinfection and sterilization of instruments and equipment </t>
  </si>
  <si>
    <t>Autoclaving of instruments is done as per protocols</t>
  </si>
  <si>
    <t>Ask staff about temperature, pressure and time</t>
  </si>
  <si>
    <t xml:space="preserve">Autoclaved linen are used for procedure </t>
  </si>
  <si>
    <t>There is a procedure to ensure the traceability of sterilized packs</t>
  </si>
  <si>
    <t xml:space="preserve">Sterility of autoclaved packs is maintained during storage </t>
  </si>
  <si>
    <t>Sterile packs are kept in clean, dust free, moist free environment.</t>
  </si>
  <si>
    <t xml:space="preserve">The facility ensures availability of  standard materials for cleaning and disinfection of patient care areas </t>
  </si>
  <si>
    <t xml:space="preserve">The facility ensures standard practices are followed for the cleaning and disinfection of patient care areas </t>
  </si>
  <si>
    <t>Use of three bucket system for mopping</t>
  </si>
  <si>
    <t>Fumigation/carbolization as per schedule</t>
  </si>
  <si>
    <t xml:space="preserve">External foot wares are restricted </t>
  </si>
  <si>
    <t>ME F5.4</t>
  </si>
  <si>
    <t>Isolation and barrier nursing procedure are followed for septic cases</t>
  </si>
  <si>
    <t xml:space="preserve">The facility has defined and established procedures for segregation, collection, treatment and disposal of Bio Medical and hazardous Waste. </t>
  </si>
  <si>
    <t>The facility Ensures segregation of Bio Medical Waste as per guidelines and 'on-site' management of waste is carried out as per guidelines</t>
  </si>
  <si>
    <t xml:space="preserve">The facility ensures transportation and disposal of waste as per guidelines </t>
  </si>
  <si>
    <t>Check that bins are not overfilled</t>
  </si>
  <si>
    <t xml:space="preserve">The facility has established internal quality assurance programme in key departments </t>
  </si>
  <si>
    <t>The facility has established system for use of check lists in different departments and services</t>
  </si>
  <si>
    <t xml:space="preserve">The facility has established, documented implemented and maintained Standard Operating Procedures for all key processes and support services. </t>
  </si>
  <si>
    <t>The Department has documented procedure for requisition of diagnosis and receiving of the reports</t>
  </si>
  <si>
    <t>The Department has documented procedure for environmental cleaning and processing of the equipment</t>
  </si>
  <si>
    <t xml:space="preserve">Staff is trained and aware of the procedures written in SOPs </t>
  </si>
  <si>
    <t>Area of Concern - H Outcome</t>
  </si>
  <si>
    <t>% of environmental swab culture reported positive</t>
  </si>
  <si>
    <t xml:space="preserve">Labour room Score Card </t>
  </si>
  <si>
    <t>Maximum</t>
  </si>
  <si>
    <t xml:space="preserve">Checklist for IPD </t>
  </si>
  <si>
    <t>Checkpoints</t>
  </si>
  <si>
    <t>Compliance</t>
  </si>
  <si>
    <t>Assessment Method</t>
  </si>
  <si>
    <t>Means of verification</t>
  </si>
  <si>
    <t>Remarks</t>
  </si>
  <si>
    <t>Availability of admission facilities 24X7</t>
  </si>
  <si>
    <t>Correlate with Night admission rate</t>
  </si>
  <si>
    <t>ME A1.10</t>
  </si>
  <si>
    <t>Availability of accident &amp; trauma beds.</t>
  </si>
  <si>
    <t>Availability of  indoor services for  Antenatal cases, Normal delivery and LSCS</t>
  </si>
  <si>
    <t>Separate beds for delivery cases in female ward.</t>
  </si>
  <si>
    <t>Indoor Management of Severe Diarrhoea with dehydration</t>
  </si>
  <si>
    <t>Indoor Management of Acute Respiratory Infections</t>
  </si>
  <si>
    <t>Seizers and convulsions</t>
  </si>
  <si>
    <t>Shock</t>
  </si>
  <si>
    <t>Accidental poisoning</t>
  </si>
  <si>
    <t>Services Under RSBY</t>
  </si>
  <si>
    <t>The facility provides services as mandated in national Health Programmes/ state scheme</t>
  </si>
  <si>
    <t>Availability of Indoor services for Management of vector borne diseases</t>
  </si>
  <si>
    <t xml:space="preserve">Malaria Kalazar Dengue &amp; Chikungunya  AES/Japanese Encephalitis as prevalent locally </t>
  </si>
  <si>
    <t xml:space="preserve">Indoor treatment of TB patients requiring hospitalization </t>
  </si>
  <si>
    <t xml:space="preserve">Inpatient Management of severely ill cases </t>
  </si>
  <si>
    <t xml:space="preserve">Inpatient care for cases requiring hospitalization </t>
  </si>
  <si>
    <t xml:space="preserve">Availability of indoor Services as per local prevalent disease </t>
  </si>
  <si>
    <t>Visiting hours  and visitor policy are displayed</t>
  </si>
  <si>
    <t xml:space="preserve">Entitlements under different National Health Programmes are displayed </t>
  </si>
  <si>
    <t xml:space="preserve">User charges if any are displayed </t>
  </si>
  <si>
    <t xml:space="preserve">Relevant IEC material displayed in wards </t>
  </si>
  <si>
    <t>Kangaroo mother care, Breast feeding, immunization &amp; PPIUCD</t>
  </si>
  <si>
    <t>Discharge summary  is given to the patient</t>
  </si>
  <si>
    <t xml:space="preserve">Services are delivered in a manner that is sensitive to gender, religious and cultural needs, and there are no barrier on account of physical , economic, cultural or social status. </t>
  </si>
  <si>
    <t>Separate male &amp; female wards</t>
  </si>
  <si>
    <t xml:space="preserve">Where ever male and female are kept in same wards male and female area are demarcated </t>
  </si>
  <si>
    <t xml:space="preserve">Male and female toilets are demarcated </t>
  </si>
  <si>
    <t xml:space="preserve">Access to toilet should not go through opposite sex patient care area </t>
  </si>
  <si>
    <t xml:space="preserve">Male attendants are not allowed to stay in night in Female ward </t>
  </si>
  <si>
    <t>There is no discrimination with transgender patients</t>
  </si>
  <si>
    <t>No unnecessary /non-essential disclosure of a person’s transgender status</t>
  </si>
  <si>
    <t>Cots in Female ward are large enough for stay of mother with child</t>
  </si>
  <si>
    <t>Availability of Wheel chair or stretcher for easy Access to the ward</t>
  </si>
  <si>
    <t>Availability of disable friendly toilet</t>
  </si>
  <si>
    <t xml:space="preserve">Availability of Screens / Curtains </t>
  </si>
  <si>
    <t>Bracket screen</t>
  </si>
  <si>
    <t xml:space="preserve">Examination/ Dressing of patient is done in enclosed area </t>
  </si>
  <si>
    <t xml:space="preserve">No two patients are treated on one bed </t>
  </si>
  <si>
    <t>Partitions separating men and women are robust enough to
prevent casual overlooking and overhearing</t>
  </si>
  <si>
    <t>Patient Records are kept in a secure places beyond access to general staff/visitors</t>
  </si>
  <si>
    <t xml:space="preserve">No information regarding patient  identity and details are unnecessary displayed on BHT/case sheet/case paper/ Case sheet </t>
  </si>
  <si>
    <t xml:space="preserve">General Consent is taken before admission </t>
  </si>
  <si>
    <t xml:space="preserve">Patient is informed about clinical condition and treatment being provided </t>
  </si>
  <si>
    <t>The facility has defined and established Grievance Redressal System in place</t>
  </si>
  <si>
    <t>Availability of complaint box and display of process for grievance redressal and with contact detail.</t>
  </si>
  <si>
    <t>Stay in wards is free for entitled patients under NHP and as per state schemes</t>
  </si>
  <si>
    <t>Drugs and consumables under NHP are freely available to entitled personnel</t>
  </si>
  <si>
    <t>Availability of free diagnostics to entitled Personnel</t>
  </si>
  <si>
    <t>Availability of Free drop back to entitled Personnel</t>
  </si>
  <si>
    <t>Availability of Free diet to mother</t>
  </si>
  <si>
    <t>Availability of Free patient transport</t>
  </si>
  <si>
    <t>Availability of Free Blood</t>
  </si>
  <si>
    <t>Availability of Free drugs</t>
  </si>
  <si>
    <t xml:space="preserve">The facility provide free of cost treatment to Below poverty line patients without administrative hassles </t>
  </si>
  <si>
    <t>ME B5.6</t>
  </si>
  <si>
    <t>The facility ensure implementation of health insurance schemes as per National /state scheme</t>
  </si>
  <si>
    <t>Cashless treatment been provide to smart card holders</t>
  </si>
  <si>
    <t xml:space="preserve">Adequate space in wards with no cluttering of beds </t>
  </si>
  <si>
    <t xml:space="preserve"> Distance between centres of two beds – 2.25 meter</t>
  </si>
  <si>
    <t xml:space="preserve">Functional toilets  with running water and flush are available as per  strength and patient load of ward </t>
  </si>
  <si>
    <t>1:12 Male &amp; 1:8 Female</t>
  </si>
  <si>
    <t xml:space="preserve">Functional bathrooms with running water are available as per  strength and patient load of ward </t>
  </si>
  <si>
    <t xml:space="preserve">Availability of drinking water </t>
  </si>
  <si>
    <t>Patient/ visitor Hand washing area</t>
  </si>
  <si>
    <t xml:space="preserve">Separate toilets for visitors </t>
  </si>
  <si>
    <t xml:space="preserve">TV for entertainment and IEC activities </t>
  </si>
  <si>
    <t xml:space="preserve">Adequate shaded waiting area is provided for attendants of patient </t>
  </si>
  <si>
    <t xml:space="preserve">The Departments has layout and demarcated areas as per functions </t>
  </si>
  <si>
    <t xml:space="preserve">Availability of Dedicated nursing station </t>
  </si>
  <si>
    <t>Availability of Examination room</t>
  </si>
  <si>
    <t>Availability of Treatment room</t>
  </si>
  <si>
    <t>Availability of Doctor's Duty room</t>
  </si>
  <si>
    <t>Availability of Nurse Duty room</t>
  </si>
  <si>
    <t>Availability of Store</t>
  </si>
  <si>
    <t xml:space="preserve">Drug &amp; Linen store </t>
  </si>
  <si>
    <t>Availability of Dirty utility  room</t>
  </si>
  <si>
    <t xml:space="preserve">There is sufficient space between two bed to provide bed side nursing care and movement </t>
  </si>
  <si>
    <t>Space between two beds should be at least 4 ft. and clearance between head end of bed and wall should be at least 1 ft. and between side of bed and wall should be 2 ft.</t>
  </si>
  <si>
    <t>Corridors are wide enough for patients, visitors and  trolley/ equipment movement</t>
  </si>
  <si>
    <t>Corridor should be at least 3 metres wide</t>
  </si>
  <si>
    <t xml:space="preserve">There  is separate nursing station for each ward </t>
  </si>
  <si>
    <t>Indoor beds have functional linkages with OT and labour room.</t>
  </si>
  <si>
    <t xml:space="preserve">Location of nursing station and patients beds  enables easy and direct observation of patients </t>
  </si>
  <si>
    <t xml:space="preserve">The facility ensures seismic safety of the infrastructure </t>
  </si>
  <si>
    <t>IPD ward does not have temporary connections and loosely hanging wires</t>
  </si>
  <si>
    <t xml:space="preserve">Physical condition of buildings is safe for providing patient care </t>
  </si>
  <si>
    <t>Ward has fire  exit to permit safe escape of its occupant at time of fire</t>
  </si>
  <si>
    <t>IPD has installed fire Extinguisher  that are capable of fighting A,B &amp; C Type of fire.</t>
  </si>
  <si>
    <t>Availability of specialist doctor on call</t>
  </si>
  <si>
    <t>ME C3.2</t>
  </si>
  <si>
    <t xml:space="preserve">The facility has adequate general duty doctors as per service provision </t>
  </si>
  <si>
    <t xml:space="preserve">Availability of at least one  doctor at all time </t>
  </si>
  <si>
    <t xml:space="preserve">Availability of Nursing staff </t>
  </si>
  <si>
    <t>As per patient load</t>
  </si>
  <si>
    <t>Availability of ward attendant/ Ward boy/Aya</t>
  </si>
  <si>
    <t xml:space="preserve">Availability of Security staff </t>
  </si>
  <si>
    <t>Nursing staff is skilled for maintaining clinical records</t>
  </si>
  <si>
    <t>Availability of syringes and IV Sets /Ryle's Tube/Foley's Catheter</t>
  </si>
  <si>
    <t>Betadine</t>
  </si>
  <si>
    <t xml:space="preserve">Availability of emergency drug tray </t>
  </si>
  <si>
    <t>Inj Dopamine, Inj Hydrocortisone, Inj Adrenaline</t>
  </si>
  <si>
    <t>BP apparatus, Thermometer, foetoscope, baby and adult  weighing scale, Stethoscope , Glucometer</t>
  </si>
  <si>
    <t xml:space="preserve">Availability of dressing tray </t>
  </si>
  <si>
    <t>Lumber Puncture set in Paediatric ward</t>
  </si>
  <si>
    <t>Ambu  bag and mask (adult and paediatric), Oxygen, Suction machine, Airway, Nebulizer, Suction apparatus , Laryngoscope, Endotracheal tube</t>
  </si>
  <si>
    <t>Steriliser</t>
  </si>
  <si>
    <t xml:space="preserve">Availability of patient beds with prop up facility  </t>
  </si>
  <si>
    <t>Availability of attachment/ accessories  with patient bed</t>
  </si>
  <si>
    <t>Hospital grade mattress, Bed side locker , IV stand, Bed pan</t>
  </si>
  <si>
    <t>Availability of Fixtures</t>
  </si>
  <si>
    <t>Spot light, electrical fixture for equipment like suction, X ray view box</t>
  </si>
  <si>
    <t>Availability of furniture</t>
  </si>
  <si>
    <t>Cupboard, Nursing counter, Table for preparation of medicines, Chair</t>
  </si>
  <si>
    <t xml:space="preserve">Expiry dates are maintained at emergency drug tray </t>
  </si>
  <si>
    <t>ME D2.8</t>
  </si>
  <si>
    <t xml:space="preserve">Narcotic and psychotropic  drugs are identified and stored in lock and key </t>
  </si>
  <si>
    <t>Separate prescription for narcotic and psychotropic drugs</t>
  </si>
  <si>
    <t>Exterior of the  facility building is maintained with landscaping in the open area</t>
  </si>
  <si>
    <t xml:space="preserve">Floors, walls, roof, roof tops, sinks in patient care and circulation  areas are Clean </t>
  </si>
  <si>
    <t>No condemned/Junk material found in the ward</t>
  </si>
  <si>
    <t>Adequate Illumination at nursing station</t>
  </si>
  <si>
    <t>100 Lux of Illumination</t>
  </si>
  <si>
    <t>Adequate illumination in patient care areas</t>
  </si>
  <si>
    <t>150 Lux of Illumination</t>
  </si>
  <si>
    <t>Visiting hour are fixed and are observed.</t>
  </si>
  <si>
    <t>One family members is allowed to stay with the patient</t>
  </si>
  <si>
    <t>Temperature control and ventilation in patient care area</t>
  </si>
  <si>
    <t xml:space="preserve"> Fans/ Air conditioning/Heating/Exhaust/Ventilators as per environment condition and requirement</t>
  </si>
  <si>
    <t>Temperature control and ventilation in nursing station/duty room</t>
  </si>
  <si>
    <t xml:space="preserve">The facility has adequate arrangement storage and supply for portable water in all functional areas  </t>
  </si>
  <si>
    <t>Availability of running and potable water on 24*7 basis</t>
  </si>
  <si>
    <t>Availability of power back up in patient care areas</t>
  </si>
  <si>
    <t>ME D5.1</t>
  </si>
  <si>
    <t xml:space="preserve">The facility has provision of nutritional assessment of the patients </t>
  </si>
  <si>
    <t>Appropriate diet as per nutritional requirement of the patients is prescribed by the treating doctor</t>
  </si>
  <si>
    <t>ME D5.2</t>
  </si>
  <si>
    <t xml:space="preserve">The facility provides diets according to nutritional requirements of the patients </t>
  </si>
  <si>
    <t>Check for the adequacy and frequency of diet as per nutritional requirement</t>
  </si>
  <si>
    <t>Check that all items fixed in diet menu is provided to the patient</t>
  </si>
  <si>
    <t>Check for the Quality of diet provided</t>
  </si>
  <si>
    <t xml:space="preserve">Ask patient &amp; check the  record </t>
  </si>
  <si>
    <t>ME D5.3</t>
  </si>
  <si>
    <t xml:space="preserve">Hospital has standard procedures for preparation, handling, storage and distribution of diets, as per requirement of patients </t>
  </si>
  <si>
    <t xml:space="preserve">There is procedure of requisition of different type of diet from ward to kitchen </t>
  </si>
  <si>
    <t>Normal, Semi-solid, Liquid diet, diet for diabetic patients, low salt and high protein diet etc.</t>
  </si>
  <si>
    <t xml:space="preserve">Clean Linens are provided for all occupied bed </t>
  </si>
  <si>
    <t>Gown are provided to the cases going for surgery or delivery</t>
  </si>
  <si>
    <t>Availability of Blankets, draw sheet, pillow with pillow cover and mackintosh</t>
  </si>
  <si>
    <t>ward has facility to provide sufficient and  clean linen for each patient</t>
  </si>
  <si>
    <t>There is  system to check the cleanliness and quantity of the linen received from laundry</t>
  </si>
  <si>
    <t xml:space="preserve">Staff is aware of their role and responsibilities </t>
  </si>
  <si>
    <t>There is no delay in admission of patient</t>
  </si>
  <si>
    <t xml:space="preserve">There is provision of extra Beds  </t>
  </si>
  <si>
    <t xml:space="preserve">Initial assessment's of all admitted patient done  as per standard protocols 
 </t>
  </si>
  <si>
    <t>The assessment criteria for different clinical conditions are defined and measured in assessment sheet</t>
  </si>
  <si>
    <t>Provisional Diagnosis is maintained</t>
  </si>
  <si>
    <t>Initial assessment is documented preferably within 2 hours</t>
  </si>
  <si>
    <t xml:space="preserve">There is fixed schedule for assessment of stable patients </t>
  </si>
  <si>
    <t xml:space="preserve">For critical patients admitted in the ward there  is provision of reassessment as per need </t>
  </si>
  <si>
    <t xml:space="preserve">Facility has established procedure for handing over of patients from one department to other department </t>
  </si>
  <si>
    <t xml:space="preserve">There is a procedure for consultation of  the patient with other specialist with-in the hospital </t>
  </si>
  <si>
    <t>Patients are referred with referral slip</t>
  </si>
  <si>
    <t>Referral vehicle is being arranged</t>
  </si>
  <si>
    <t xml:space="preserve">Treatment chart are maintained </t>
  </si>
  <si>
    <t>ME E4.4</t>
  </si>
  <si>
    <t xml:space="preserve">Critical patients are monitored continuasly </t>
  </si>
  <si>
    <t>High risk patients are identified and treatment given on priority</t>
  </si>
  <si>
    <t xml:space="preserve">Check for BHT/case sheet/case paper if drugs are prescribed under generic name only </t>
  </si>
  <si>
    <t>Check BHT/case sheet/case paper that drugs are prescribed as per STG</t>
  </si>
  <si>
    <t>High alert drugs are identified in the department.</t>
  </si>
  <si>
    <t>Electrolytes like Potassium chloride, Opioids, Neuro muscular blocking agent, Anti thrombolytic agent, Insulin, Warfarin, Heparin, Adrenergic agonist etc.</t>
  </si>
  <si>
    <t xml:space="preserve">Day to day progress of patients is recorded in BHT/case sheet/case paper </t>
  </si>
  <si>
    <t>Treatment plan, first orders are written on BHT/case sheet/case paper</t>
  </si>
  <si>
    <t xml:space="preserve">Treatment prescribed Inj nursing records </t>
  </si>
  <si>
    <t>ME E8.3</t>
  </si>
  <si>
    <t>Any procedure performed is written on case sheet</t>
  </si>
  <si>
    <t>Dressing, mobilization etc.</t>
  </si>
  <si>
    <t xml:space="preserve">Standard Format for bed head ticket/ Patient case sheet  is available as per state guidelines </t>
  </si>
  <si>
    <t xml:space="preserve">Availability of formats for Treatment Charts, TPR Chart , Intake Output Chat Etc. </t>
  </si>
  <si>
    <t>General order book (GOB), report book, Admission register, lab register, Admission sheet/ bed head ticket, discharge slip, referral slip, referral in/referral out register, OT register, Diet register, Linen register, Drug intend register</t>
  </si>
  <si>
    <t xml:space="preserve">Safe keeping of  patient records </t>
  </si>
  <si>
    <t>ME E9.1</t>
  </si>
  <si>
    <t xml:space="preserve">Assessment is done before discharging patient </t>
  </si>
  <si>
    <t>Discharge is done by a authorized  doctor</t>
  </si>
  <si>
    <t xml:space="preserve">Treating doctor is consulted/ informed  before discharge of patients </t>
  </si>
  <si>
    <t>ME E9.2</t>
  </si>
  <si>
    <t xml:space="preserve">Case summary and follow-up instructions are provided at time of discharge  </t>
  </si>
  <si>
    <t xml:space="preserve">Discharge summary mentions adequately patients clinical condition, treatment given and follow up </t>
  </si>
  <si>
    <t>Discharge summary is given to patients going on LAMA/Referral</t>
  </si>
  <si>
    <t>ME E9.3</t>
  </si>
  <si>
    <t xml:space="preserve">Patient is counselled before  discharge </t>
  </si>
  <si>
    <t xml:space="preserve">Time of discharge is communicated to patient in prior </t>
  </si>
  <si>
    <t>ME E9.4</t>
  </si>
  <si>
    <t>Roles and responsibilities of the staff in disaster are defined</t>
  </si>
  <si>
    <t xml:space="preserve">blood is kept on optimum temperature before transfusion </t>
  </si>
  <si>
    <t xml:space="preserve">Blood transfusion is monitored and regulated by qualified person </t>
  </si>
  <si>
    <t>Blood transfusion note is written in patient's record</t>
  </si>
  <si>
    <t>Paediatric blood bags are available as per requirement</t>
  </si>
  <si>
    <t xml:space="preserve">Any major or minor transfusion reaction is recorded and reported to responsible staff </t>
  </si>
  <si>
    <t>The facility has established procedures for Pre-anaesthetic Check up and maintenance of records</t>
  </si>
  <si>
    <t xml:space="preserve">Pre anaesthesia check up is conducted for elective / Planned surgeries </t>
  </si>
  <si>
    <t>ME E15.1</t>
  </si>
  <si>
    <t xml:space="preserve">Facility has a standard procedure to decent communication of death to relatives </t>
  </si>
  <si>
    <t>Death note is written in patient record</t>
  </si>
  <si>
    <t xml:space="preserve">Death note including efforts done for resuscitation is noted in patient record </t>
  </si>
  <si>
    <t>ME E15.2</t>
  </si>
  <si>
    <t xml:space="preserve">Death summary is given to patient attendant quoting the immediate cause and underlying cause if possible </t>
  </si>
  <si>
    <t>ME E15.4</t>
  </si>
  <si>
    <t>The facility has standard procedures for referring for post-mortem, its recording and meeting its obligation under the law</t>
  </si>
  <si>
    <t>All the deaths where Post-mortem is mandatory, dead bodies are referred to a facility as per state's guideline</t>
  </si>
  <si>
    <t>Facility has system for storage/transfer of unclaimed body for fixed duration  as per state guideline</t>
  </si>
  <si>
    <t>Facility has system for disposal of unclaimed bodies as per state guideline</t>
  </si>
  <si>
    <t>Maternal Health and Child health Services.</t>
  </si>
  <si>
    <t>There is an established procedure for identification of High risk pregnancy and appropriate treatment/referral as per scope of services.</t>
  </si>
  <si>
    <t>Management of PIH and referral of Eclampsia cases</t>
  </si>
  <si>
    <t>Loading dose of Magnesium sulphate is given before referral</t>
  </si>
  <si>
    <t>Management of sepsis</t>
  </si>
  <si>
    <t>Initial Management &amp; Referral of diabetic pregnant mother</t>
  </si>
  <si>
    <t>Management of  severe anaemia &amp; referral</t>
  </si>
  <si>
    <t xml:space="preserve">Blood Transfusion services available for anaemic patients </t>
  </si>
  <si>
    <t xml:space="preserve">Post Partum Care of New-born </t>
  </si>
  <si>
    <t>Maintaining hand hygiene, keeps the baby wrapped (maintains temperature), Checks weight, temperature, respiration, heart rate, colour of skin and cord stump</t>
  </si>
  <si>
    <t>Post partum care of mother</t>
  </si>
  <si>
    <t>PI/RR</t>
  </si>
  <si>
    <t>Ask mother about Checking uterine contraction, bleeding, checking for TPR and output chart, Breast examination and milk initiation and perineal washes</t>
  </si>
  <si>
    <t>ME E18.2</t>
  </si>
  <si>
    <t>The facility ensures adequate stay of mother and new-born in a safe environment as per standard Protocols.</t>
  </si>
  <si>
    <t xml:space="preserve">48 Hour Stay of mothers and new born after delivery </t>
  </si>
  <si>
    <t xml:space="preserve">There is established criteria for shifting new-born to NBSU and referring to SNCU </t>
  </si>
  <si>
    <t>ME E18.5</t>
  </si>
  <si>
    <t>There is established procedure for discharge and follow up of mother and new-born.</t>
  </si>
  <si>
    <t>Counselling is done before discharge, Patient is explained about follow up visits</t>
  </si>
  <si>
    <t>Danger Sign for Mother: Bleeding, Pain abdomen, Severe Headache, Visual disturbance, Breathing difficulties, Fever and Chills, Difficulty in Urination, Foul smelling discharge. Danger sign for Baby: Fast &amp; difficult breathing, Fever, Unusual Cold, Does not accept feed, Less active &amp; yellow discoloration of skin</t>
  </si>
  <si>
    <t>Zero dose vaccines are given</t>
  </si>
  <si>
    <t xml:space="preserve">Check for records BCG, Hepatitis-B and  OPV-0 given to New-born </t>
  </si>
  <si>
    <t>Assessment Protocols are available</t>
  </si>
  <si>
    <t>Airway, Breathing, Circulation, Coma, Convulsion, and Dehydration</t>
  </si>
  <si>
    <t>Triage Protocols are  available</t>
  </si>
  <si>
    <t>Emergency, priority and can wait</t>
  </si>
  <si>
    <t>Staff is aware and practices ETAT protocols</t>
  </si>
  <si>
    <t>Staff is skilled in basic life support for Infants and children</t>
  </si>
  <si>
    <t>ETAT checklist is available and practiced</t>
  </si>
  <si>
    <t>ME E19.3</t>
  </si>
  <si>
    <t>Differential diagnosis algorithm are available</t>
  </si>
  <si>
    <t>Weight chart is maintained</t>
  </si>
  <si>
    <t xml:space="preserve">Management of children presenting
diarrhoea is done per  guidelines </t>
  </si>
  <si>
    <t>Assessment of dehydration done as per protocols</t>
  </si>
  <si>
    <t>National Health Program</t>
  </si>
  <si>
    <t xml:space="preserve">The facility provides National health Programme as per operational/Clinical Guidelines </t>
  </si>
  <si>
    <t>Weekly reporting of Presumptive cases on form "P" from IPD</t>
  </si>
  <si>
    <t>ME F1.3</t>
  </si>
  <si>
    <t xml:space="preserve">The facility measures hospital associated infection rates </t>
  </si>
  <si>
    <t>There is a procedure to report cases of Hospital acquired infection</t>
  </si>
  <si>
    <t>Patients are observed for any sign and symptoms of HAI like fever, purulent discharge from surgical site .</t>
  </si>
  <si>
    <t>The facility has defined and established antibiotic policy</t>
  </si>
  <si>
    <t>FNBC guideline: Each unit should have at least 1 wash basin for every 5 beds</t>
  </si>
  <si>
    <t xml:space="preserve">The facility ensures standard practices and materials for decontamination and cleaning of instruments and  procedures areas </t>
  </si>
  <si>
    <t xml:space="preserve">The facility ensures segregation infectious patients </t>
  </si>
  <si>
    <t xml:space="preserve">The facility ensures management of sharps as per guidelines </t>
  </si>
  <si>
    <t xml:space="preserve">Staff knows what to do in case of sharp injury and whom to report. See if any reporting has been done </t>
  </si>
  <si>
    <t xml:space="preserve">Facility has established organizational framework for quality improvement </t>
  </si>
  <si>
    <t xml:space="preserve">Facility has a quality team in place </t>
  </si>
  <si>
    <t>Patient satisfaction surveys are conducted at periodic intervals</t>
  </si>
  <si>
    <t xml:space="preserve"> Patient satisfaction survey done on monthly basis </t>
  </si>
  <si>
    <t>The Department has documented procedure for receiving and initial assessment of the patient</t>
  </si>
  <si>
    <t xml:space="preserve">The Department has documented procedure for admission, shifting and referral of patient </t>
  </si>
  <si>
    <t>The Department has documented procedure for preparation of the patient for surgical procedure</t>
  </si>
  <si>
    <t xml:space="preserve">The Department has documented procedure for transfusion of blood </t>
  </si>
  <si>
    <t>The Department has documented procedure for maintenance of rights and dignity of Patient</t>
  </si>
  <si>
    <t>The Department has documented procedure for record maintenance including   taking consent</t>
  </si>
  <si>
    <t>The Department has documented procedure for counselling of the patient at the time of discharge</t>
  </si>
  <si>
    <t>The Department has documented procedure for sorting,  and distribution of clean linen to patient</t>
  </si>
  <si>
    <t>The Department has documented procedure for end of life care</t>
  </si>
  <si>
    <t xml:space="preserve">Patient safety, CPR </t>
  </si>
  <si>
    <t>The facility seeks continually improvement by practicing Quality method and tools.</t>
  </si>
  <si>
    <t>The facility uses methods for quality improvement in services</t>
  </si>
  <si>
    <t>Mistake proofing</t>
  </si>
  <si>
    <t>Six Sigma</t>
  </si>
  <si>
    <t xml:space="preserve">The facility uses tools for quality improvement in services </t>
  </si>
  <si>
    <t>Bed Occupancy Rate of Male Ward</t>
  </si>
  <si>
    <t xml:space="preserve">Bed Occupancy Rate for Female ward </t>
  </si>
  <si>
    <t xml:space="preserve">Referral Rate </t>
  </si>
  <si>
    <t xml:space="preserve">Bed Turnover rate </t>
  </si>
  <si>
    <t>Discharge rate</t>
  </si>
  <si>
    <t>No. of drugs stock out in the ward</t>
  </si>
  <si>
    <t>Average length of stay for Male wards</t>
  </si>
  <si>
    <t>Average length of stay for Female ward</t>
  </si>
  <si>
    <t xml:space="preserve">Time taken for initial assessment </t>
  </si>
  <si>
    <t xml:space="preserve">LAMA Rate </t>
  </si>
  <si>
    <t xml:space="preserve">IPD Card </t>
  </si>
  <si>
    <t>IPD Score</t>
  </si>
  <si>
    <t>Percent</t>
  </si>
  <si>
    <t>Reference no.</t>
  </si>
  <si>
    <t xml:space="preserve">The Facility Provides Paediatric Services </t>
  </si>
  <si>
    <t>Availability of functional NBSU</t>
  </si>
  <si>
    <t>At least 4 beds.</t>
  </si>
  <si>
    <t>Availability of nursing care services at NBSU (24X7)</t>
  </si>
  <si>
    <t xml:space="preserve">The Facility provides New-born health  Services </t>
  </si>
  <si>
    <t>Management of low birth weight infants &gt; or =1800 gm with no other complication</t>
  </si>
  <si>
    <t>Phototherapy for new born</t>
  </si>
  <si>
    <t xml:space="preserve">The Facility provides Radiology Services </t>
  </si>
  <si>
    <t>Functional linkage for USG and     X- ray services</t>
  </si>
  <si>
    <t xml:space="preserve">The Facility Provides Laboratory Services </t>
  </si>
  <si>
    <t>Area of Concern - B  Patient Rights</t>
  </si>
  <si>
    <t>Display of  information for education of mother /relatives</t>
  </si>
  <si>
    <t xml:space="preserve">The facility ensures that behaviour of staff is dignified and respectful, while delivering the services </t>
  </si>
  <si>
    <t xml:space="preserve">There is a established procedure for taking informed consent before treatment and procedures </t>
  </si>
  <si>
    <t>Facility has defined and established grievance redressal system in place</t>
  </si>
  <si>
    <t>Adequate space as per new-born care units</t>
  </si>
  <si>
    <t>Availability of nursing station</t>
  </si>
  <si>
    <t xml:space="preserve">NBSU has system in place to call mother's of baby for feeding </t>
  </si>
  <si>
    <t>Availability of functional  Intercom Services &amp; Telephone Services</t>
  </si>
  <si>
    <t>NBSU is easily accessible from labour room, maternity ward and OT</t>
  </si>
  <si>
    <t>NBSU  does not have temporary connections and loosely hanging wires</t>
  </si>
  <si>
    <t>10 central Voltage stabilizer outlets are available with each warmer in main NBSU.</t>
  </si>
  <si>
    <t xml:space="preserve">Floors of the NBSU are non slippery and even </t>
  </si>
  <si>
    <t>The facility has a plan for prevention of fire</t>
  </si>
  <si>
    <t>NBSU has fire  exit to permit safe escape of its occupant at time of fire</t>
  </si>
  <si>
    <t xml:space="preserve">Availability of one Nursing staff per shift </t>
  </si>
  <si>
    <t>Facility based New Born Care (FBNC) training</t>
  </si>
  <si>
    <t>The Staff is skilled  for resuscitation of New Born</t>
  </si>
  <si>
    <t xml:space="preserve">Nursing Staff is skilled for maintaining clinical records </t>
  </si>
  <si>
    <t xml:space="preserve">The department has availability of adequate drugs at point of use </t>
  </si>
  <si>
    <t xml:space="preserve">Inj. Ampicillin with Cloxacillin, Inj. Ampicillin
Inj. Cefotaxime
Inj. Gentamycin, Inj. Amikacin, Amoxycillin-Clavulanic Suspension </t>
  </si>
  <si>
    <t xml:space="preserve">Availability of Antipyretics </t>
  </si>
  <si>
    <t>Paracetamol</t>
  </si>
  <si>
    <t>Inj.Adrenaline (1:10000)
Inj. Naloxone
 Inj. Calcium gluconate, Inj. Phenytoin, Injection Aminophylline
 Phenobarbitone (Injection +oral)
 Injection Hydrocortisone, Inj. Phenytoin</t>
  </si>
  <si>
    <t xml:space="preserve">The department has adequate consumables at point of use </t>
  </si>
  <si>
    <t>Facility has equipment &amp; instruments required for assured list of services.</t>
  </si>
  <si>
    <t xml:space="preserve">The Department has furniture and fixtures as per load and service provision </t>
  </si>
  <si>
    <t xml:space="preserve">Facility has established program for inspection, testing and maintenance and calibration of equipment. </t>
  </si>
  <si>
    <t>The facility has defined procedures for storage, inventory management and dispensing of drugs in pharmacy and new-born care areas</t>
  </si>
  <si>
    <t>There is a procedure for periodically replenishing the drugs in new-born care areas</t>
  </si>
  <si>
    <t>ME D3.3.</t>
  </si>
  <si>
    <t xml:space="preserve"> Patient care areas are clean and hygienic </t>
  </si>
  <si>
    <t>No condemned/Junk material in the NBSU</t>
  </si>
  <si>
    <t xml:space="preserve">Adequate Illumination at each basinet. </t>
  </si>
  <si>
    <t xml:space="preserve">The facility has provision of restriction of visitors in new-born areas </t>
  </si>
  <si>
    <t>Entry to NBSU is restricted</t>
  </si>
  <si>
    <t xml:space="preserve">NBSU has a system to control temperature and humidity, and record of same is maintained (Air conditioning). </t>
  </si>
  <si>
    <t>NBSU has procedure to check the  temperature of radiant warmer ,phototherapy units, etc.</t>
  </si>
  <si>
    <t>Each equipment used should have servo controlled devices for heat control with cut off to limit increase in temperature of radiant warmers beyond a certain temperature or warning mechanism for sounding alert/alarm when temp increases beyond certain limits</t>
  </si>
  <si>
    <t>NBSU has system to control the sound producing activities and gadgets (like telephone sounds, staff area and equipment)</t>
  </si>
  <si>
    <t>NBSU has functional room thermometer and temperature is regularly maintained</t>
  </si>
  <si>
    <t>The facility has a security system in place at patients care area</t>
  </si>
  <si>
    <t>There is procedure for handing over the baby to mother/father/Legal Guardian</t>
  </si>
  <si>
    <t>Security arrangement in NBSU are robust.</t>
  </si>
  <si>
    <t xml:space="preserve">The facility has arrangement for adequate storage and supply for potable water in all functional areas  </t>
  </si>
  <si>
    <t>The facility ensures adequate power backup in all new-born care areas as per load</t>
  </si>
  <si>
    <t>Availability  of Oxygen and vacuum suction</t>
  </si>
  <si>
    <t xml:space="preserve">The facility provides diet according to nutritional requirements of the patients </t>
  </si>
  <si>
    <t>Check for the adequacy and frequency of feed as per nutritional requirement</t>
  </si>
  <si>
    <t>The facility has adequate sets of linen available.</t>
  </si>
  <si>
    <t>NBSU has facility to provide sufficient and  clean linen for each patient</t>
  </si>
  <si>
    <t xml:space="preserve">The facility has established procedures for changing of linen in new-born care areas </t>
  </si>
  <si>
    <t xml:space="preserve">Linen is changed every day and whenever it get soiled </t>
  </si>
  <si>
    <t>There is a  system to check the cleanliness and Quantity of the linen received from laundry</t>
  </si>
  <si>
    <t xml:space="preserve">The Staff is aware of their role and responsibilities </t>
  </si>
  <si>
    <t>There is a procedure to ensure that staff is available on duty as per duty roster</t>
  </si>
  <si>
    <t xml:space="preserve">There is a established procedure for admission of patients </t>
  </si>
  <si>
    <t>Admission criteria for NBSU are defined &amp; followed</t>
  </si>
  <si>
    <t xml:space="preserve">There is established procedure for managing patients, if beds are not available at the facility </t>
  </si>
  <si>
    <t>Procedure to cope with surplus new-born load</t>
  </si>
  <si>
    <t>There is a procedure of taking   over of   new born from labour Room  OT/ Ward to NBSU</t>
  </si>
  <si>
    <t>Check  continuity of care is maintained while transferring/ handover the new-born</t>
  </si>
  <si>
    <t>New-born referred with referral slip</t>
  </si>
  <si>
    <t>There is established procedure of new-born hand over, whenever staff duty change happens</t>
  </si>
  <si>
    <t>The facility ensures that drugs are prescribed in generic name only</t>
  </si>
  <si>
    <t>Check for that relevant Standard treatment guideline are available at point of use</t>
  </si>
  <si>
    <t>Check BHT that drugs are prescribed as per STG</t>
  </si>
  <si>
    <t>There is process for identifying and cautious administration of high alert drugs</t>
  </si>
  <si>
    <t>There is a system to ensure right medicine is given to right new-born</t>
  </si>
  <si>
    <t>Check for calculation chart</t>
  </si>
  <si>
    <t>New-born progress is recorded as per defined assessment schedule</t>
  </si>
  <si>
    <t xml:space="preserve">All treatment plan prescription/orders are recorded in the new-born records. </t>
  </si>
  <si>
    <t>Treatment plan are written on BHT and all drugs are written legibly in case sheet.</t>
  </si>
  <si>
    <t xml:space="preserve">Care provided to each new-born's recorded in the new-born records </t>
  </si>
  <si>
    <t>Procedure performed are recorded in BHT</t>
  </si>
  <si>
    <t xml:space="preserve">Adequate forms and formats are available at point of use </t>
  </si>
  <si>
    <t>Standard Formats are available</t>
  </si>
  <si>
    <t xml:space="preserve">Discharge is done after assessing new-born readiness </t>
  </si>
  <si>
    <t>Assessment is done before discharging new-born</t>
  </si>
  <si>
    <t xml:space="preserve">New-born/ attendants are consulted before discharge </t>
  </si>
  <si>
    <t>ME E10.1</t>
  </si>
  <si>
    <t xml:space="preserve">There is procedure for receiving and triage of patients </t>
  </si>
  <si>
    <t>Triaging of new born as per guidelines</t>
  </si>
  <si>
    <t xml:space="preserve">NBSU has system to periodic check of ambulances/transport vehicle by driver/paramedic staff and counter checked by NBSU staff </t>
  </si>
  <si>
    <t>ME E19.4</t>
  </si>
  <si>
    <t xml:space="preserve">The facility ensures standard practices and materials for decontamination and cleaning of instruments and  procedure areas </t>
  </si>
  <si>
    <t xml:space="preserve">Physical layout and environmental control of the new-born care areas ensures infection prevention </t>
  </si>
  <si>
    <t xml:space="preserve">Floors and wall surfaces of NBSU are easily cleanable </t>
  </si>
  <si>
    <t xml:space="preserve">The facility ensures availability of  standard materials for cleaning and disinfection of new-born care areas </t>
  </si>
  <si>
    <t>ME F5.5</t>
  </si>
  <si>
    <t xml:space="preserve">The facility ensures air quality of high risk area </t>
  </si>
  <si>
    <t>NBSU has system to maintain  ventilation  and its environment should be dust free</t>
  </si>
  <si>
    <t>Ventilation can be provided in two ways: exhaust only and supply-and-exhaust. Exhaust fans pull stale air out of the unit while drawing fresh air in through cracks, windows or fresh air intakes. Exhaust-only ventilation is a good choice for units that do not have existing ductwork to distribute heated or cooled air</t>
  </si>
  <si>
    <t xml:space="preserve">Bed Occupancy Rate </t>
  </si>
  <si>
    <t>Male: Female LAMA ratio</t>
  </si>
  <si>
    <t>No. of low birth weight babies (&lt; 2500 gm but not &lt; 1800 gm)</t>
  </si>
  <si>
    <t>Survival rate</t>
  </si>
  <si>
    <t>Average length of stay</t>
  </si>
  <si>
    <t xml:space="preserve">NBSU Score Card </t>
  </si>
  <si>
    <t xml:space="preserve">Checklist for Operation Theatre  </t>
  </si>
  <si>
    <t xml:space="preserve">Availability of General Surgery procedures </t>
  </si>
  <si>
    <t>Incision and drainage, Hernia, Hydrocele, Appendicitis, Haemorrhoids, Fistula and stitching of injuries.</t>
  </si>
  <si>
    <t xml:space="preserve">Availability of Gynaecology procedures </t>
  </si>
  <si>
    <t>D &amp; E, LSCS, Hysterectomy.</t>
  </si>
  <si>
    <t>OT Services  are available 24X7</t>
  </si>
  <si>
    <t>OT services are available for emergency cases.</t>
  </si>
  <si>
    <t>Tubal ligation</t>
  </si>
  <si>
    <t>Availability of Abortion services.</t>
  </si>
  <si>
    <t>Availability of C-section services</t>
  </si>
  <si>
    <t>Availability of essential new born care</t>
  </si>
  <si>
    <t xml:space="preserve">Availability  of departmental signage's </t>
  </si>
  <si>
    <t>(Numbering, main department and internal-section signage)</t>
  </si>
  <si>
    <t>Signage for restricted area are displayed</t>
  </si>
  <si>
    <t>Zones of OT are marked</t>
  </si>
  <si>
    <t xml:space="preserve">Availability of female staff if a male doctor examination/ conduct surgery of a female patient </t>
  </si>
  <si>
    <t>Availability of female staff in pre and post operative room</t>
  </si>
  <si>
    <t>Availability of Wheel chair or stretcher for easy Access to the OT</t>
  </si>
  <si>
    <t>Facility maintains the privacy, confidentiality &amp; Dignity of patient and related information.</t>
  </si>
  <si>
    <t>Availability of screen between OT table</t>
  </si>
  <si>
    <t>Patients are properly draped/covered before and after procedure.</t>
  </si>
  <si>
    <t>Privacy  and Confidentiality of HIV cases</t>
  </si>
  <si>
    <t>Privacy and Confidentiality of Hysterectomy cases</t>
  </si>
  <si>
    <t>Facility has defined and established procedures for informing and involving patient about medical condtion  and involving them in treatement planning, and facilitates informed decision making</t>
  </si>
  <si>
    <t>Informed/Written consent is taken before any surgery</t>
  </si>
  <si>
    <t>Anaesthesia Consent for OT</t>
  </si>
  <si>
    <t xml:space="preserve">Patients attendant is informed about clinical condition and treatment being provided </t>
  </si>
  <si>
    <t>Patient/Attendant is informed about Possible outcomes/risks involved/alternatives available of surgery</t>
  </si>
  <si>
    <t>All surgical procedures are free of cost for JSSK beneficiaries</t>
  </si>
  <si>
    <t>JSSK</t>
  </si>
  <si>
    <t>All drugs and consumables are free for JSSK beneficiaries</t>
  </si>
  <si>
    <t>Check that  patient/attendants have not spent money on purchasing drugs &amp; consumable's from outside.</t>
  </si>
  <si>
    <t>Check that  patient/attendants have not spent money on Diagnostic from outside.</t>
  </si>
  <si>
    <t>Surgical services are free for BPL patients</t>
  </si>
  <si>
    <t xml:space="preserve">Adequate space for accommodating surgical  load </t>
  </si>
  <si>
    <t>Waiting area for attendants</t>
  </si>
  <si>
    <t>Seating arrangement for patient attendant</t>
  </si>
  <si>
    <t xml:space="preserve">Department has layout and demarcated areas as per functions </t>
  </si>
  <si>
    <t xml:space="preserve">Demarcated Protective Zone </t>
  </si>
  <si>
    <t>Demarcated Clean Zone</t>
  </si>
  <si>
    <t>Demarcated sterile Zone</t>
  </si>
  <si>
    <t>Demarcated disposal Zone</t>
  </si>
  <si>
    <t xml:space="preserve">Availability of Changing Rooms </t>
  </si>
  <si>
    <t xml:space="preserve">Availability of Pre Operative/Post operative Room </t>
  </si>
  <si>
    <t>Availability of  Scrub area</t>
  </si>
  <si>
    <t>Availability of  earmarked area for new-born Corner</t>
  </si>
  <si>
    <t xml:space="preserve">Availability of Autoclave room/ TSSU </t>
  </si>
  <si>
    <t>Availability of dirty utility area</t>
  </si>
  <si>
    <t xml:space="preserve">Corridors are wide enough for movement of trolleys </t>
  </si>
  <si>
    <t xml:space="preserve">2-3 meters </t>
  </si>
  <si>
    <t xml:space="preserve">The facility and department are planned to ensure structure follows the function/processes (Structure commensurate with the function of the hospital) </t>
  </si>
  <si>
    <t>Unidirectional flow of goods and services</t>
  </si>
  <si>
    <t>No criss cross of infectious and sterile goods</t>
  </si>
  <si>
    <t>OT does not have temporary connections and loosely hanging wires</t>
  </si>
  <si>
    <t xml:space="preserve">Physical condition of the buildings is safe for providing patient care </t>
  </si>
  <si>
    <t xml:space="preserve">Floors of the OT are non slippery and even </t>
  </si>
  <si>
    <t>Walls and floor of the OT covered with joint less tiles</t>
  </si>
  <si>
    <t>Windows and vents if any in the OT are intact and sealed</t>
  </si>
  <si>
    <t>OT has  fire  exit to permit safe escape to its occupant at time of fire</t>
  </si>
  <si>
    <t>OT room  has installed fire Extinguisher  that are capable of fighting A,B,C Type of Fire</t>
  </si>
  <si>
    <t>Availability of Obs &amp; Gynae Surgeon</t>
  </si>
  <si>
    <t xml:space="preserve">As per case load </t>
  </si>
  <si>
    <t>Availability of trained surgeon for Minilap/ Laparoscopic/NSV</t>
  </si>
  <si>
    <t>Minilap - MBBS trained in procedure
Laparoscopic</t>
  </si>
  <si>
    <t>Availability of anaesthetist</t>
  </si>
  <si>
    <t xml:space="preserve">As per patient load , at least two </t>
  </si>
  <si>
    <t>Availability of OT attendant/assistant</t>
  </si>
  <si>
    <t>Advance Life support</t>
  </si>
  <si>
    <t>OT Management</t>
  </si>
  <si>
    <t>Infection control and hand hygiene</t>
  </si>
  <si>
    <t>Training on processing/sterilization of equipment</t>
  </si>
  <si>
    <t>PPIUCD insertion</t>
  </si>
  <si>
    <t>Family planning counselling</t>
  </si>
  <si>
    <t>Laparoscopic surgery/Minilap</t>
  </si>
  <si>
    <t>NSV</t>
  </si>
  <si>
    <t>Staff is skilled  for resuscitation and intubation</t>
  </si>
  <si>
    <t>Staff is Skilled to operate  OT equipment</t>
  </si>
  <si>
    <t>Staff is skilled for processing and packing instrument</t>
  </si>
  <si>
    <t xml:space="preserve">Availability of medical gases </t>
  </si>
  <si>
    <t xml:space="preserve">Availability of Oxygen Cylinders /Nitrogen Gas supply </t>
  </si>
  <si>
    <t xml:space="preserve">Availability of Uterotonic Drugs </t>
  </si>
  <si>
    <t>Inj Ampicillin, Inj. metronidazole Inj Gentamycin,</t>
  </si>
  <si>
    <t>Injectable Hydralazine</t>
  </si>
  <si>
    <t xml:space="preserve"> Tab Paracetamol Ibuprofen, Inj Diclofenac, Sodium</t>
  </si>
  <si>
    <t xml:space="preserve"> IV fluids, Normal saline, Ringer's lactate,</t>
  </si>
  <si>
    <t xml:space="preserve">Availability of  anaesthetics </t>
  </si>
  <si>
    <t>Halothane, Thiopentone, Lignocaine, Succinylcholine, Ketamine, Nitrous Oxide, Sodium</t>
  </si>
  <si>
    <t xml:space="preserve">Availability of  emergency drugs </t>
  </si>
  <si>
    <t xml:space="preserve"> Inj Adrenaline, Inj Magsulf 50%, Inj Calcium gluconate 10%, Inj Hydrocortisone, Succinate, Inj Diazepam, Inj Pheniramine maleate, inj Cerboprost, Inj Fort win, Inj Phenergan, Betamethasone, Inj Hydralazine, Nifidepin, Methyldopa</t>
  </si>
  <si>
    <t>Vitamin K</t>
  </si>
  <si>
    <t xml:space="preserve">Availability of syringes and IV Sets </t>
  </si>
  <si>
    <t xml:space="preserve">Availability of personal protective equipment </t>
  </si>
  <si>
    <t>Emergency drug tray is maintained in OT/pre and post operative room</t>
  </si>
  <si>
    <t>BP apparatus, Thermometer, Pulse Oxy meter, Multipara meter , PV Set</t>
  </si>
  <si>
    <t>Availability of  functional instruments for Gynae and obstetrics</t>
  </si>
  <si>
    <t>LSCS Set, Cervical Biopsy Set, MVA set,   D&amp;C Set, Defibrillator, Nebulizers</t>
  </si>
  <si>
    <t xml:space="preserve">Availability of functional equipment/ Instruments for New Born Care </t>
  </si>
  <si>
    <t>Radiant warmer, Baby tray with Two pre warmed towels/sheets for wrapping the baby, mucus extractor, bag and mask (0 &amp;1 no.), sterilized thread for cord/cord clamp, nasogastric tube</t>
  </si>
  <si>
    <t>Availability of   functional General surgery equipment</t>
  </si>
  <si>
    <t xml:space="preserve">General Surgical Instruments for Piles, Fistula, &amp; Fissures. Surgical set for Hernia &amp; Hydrocele, Cautery </t>
  </si>
  <si>
    <t>Operation Table with Trendelenburg facility</t>
  </si>
  <si>
    <t>Minilap instruments</t>
  </si>
  <si>
    <t>Laparoscopic set</t>
  </si>
  <si>
    <t>NSV sets</t>
  </si>
  <si>
    <t>Instruments for Laparoscopy</t>
  </si>
  <si>
    <t>Portable X-Ray Machine,  Glucometer, HIV rapid diagnostic kit. Uristix.</t>
  </si>
  <si>
    <t>Availability of  functional Instruments for Resuscitation</t>
  </si>
  <si>
    <t>Ambu bag, Oxygen, Suction machine , laryngoscope, ET Tube, defibrillator</t>
  </si>
  <si>
    <t>Availability of  functional anaesthesia equipment</t>
  </si>
  <si>
    <t xml:space="preserve">Boyles apparatus, Bains Circuit or Soda lime absorbent in close circuit </t>
  </si>
  <si>
    <t xml:space="preserve"> Crash cart/Drug trolley, instrument trolley, dressing trolley</t>
  </si>
  <si>
    <t>Availability of equipment for storage of sterilized items</t>
  </si>
  <si>
    <t>Instrument cabinet and racks for storage of sterile items (not inside OT)</t>
  </si>
  <si>
    <t xml:space="preserve">Buckets for mopping, Separate mops for patient care area and circulation area duster, waste trolley, Deck brush </t>
  </si>
  <si>
    <t>Availability of equipment for TSSU</t>
  </si>
  <si>
    <t xml:space="preserve">Autoclave </t>
  </si>
  <si>
    <t>Availability of functional OT light</t>
  </si>
  <si>
    <t xml:space="preserve">Shadow less , Ceiling and Stand Model, Focus Lamp </t>
  </si>
  <si>
    <t>Availability of attachment/ accessories  with OT table</t>
  </si>
  <si>
    <t>Hospital grad mattress , IV stand, Bed pan</t>
  </si>
  <si>
    <t>Electrical panel for anaesthesia machine, cautery, monitors etc., X-ray view box</t>
  </si>
  <si>
    <t>Cupboard, table for preparation of medicines, chair, racks,</t>
  </si>
  <si>
    <t>All equipment are covered under the AMC including preventive maintenance</t>
  </si>
  <si>
    <t>There has system to label Defective/Out of order equipment and stored appropriately until it has been repaired</t>
  </si>
  <si>
    <t>Staff is skilled for trouble shooting in case equipment malfunction</t>
  </si>
  <si>
    <t>Periodic cleaning, inspection and  maintenance of the equipment is done by the operator</t>
  </si>
  <si>
    <t>Boyles apparatus, cautery, BP apparatus, autoclave etc.</t>
  </si>
  <si>
    <t>There is system to label/ code the equipment to indicate status of calibration/ verification when recalibration is due</t>
  </si>
  <si>
    <t xml:space="preserve">There is established system of timely  indenting of consumables and drugs </t>
  </si>
  <si>
    <t>Expiry dates are maintained at emergency drug tray, crash cart, anaesthesia drug trolley.</t>
  </si>
  <si>
    <t xml:space="preserve">No expired drug is found </t>
  </si>
  <si>
    <t xml:space="preserve">Narcotic and psychotropic drugs are kept in lock and key </t>
  </si>
  <si>
    <t>Anaesthetic agents are kept at secured place</t>
  </si>
  <si>
    <t xml:space="preserve">Check to ensure that there is no seepage , cracks, chipping of plaster </t>
  </si>
  <si>
    <t>OT Table are intact and without rust</t>
  </si>
  <si>
    <t>No condemned/Junk material in the OT</t>
  </si>
  <si>
    <t>No pests are noticed</t>
  </si>
  <si>
    <t>Adequate Illumination at OT table</t>
  </si>
  <si>
    <t>100000 lux</t>
  </si>
  <si>
    <t>Adequate Illumination at pre operative and post operative area</t>
  </si>
  <si>
    <t>General area 300 Lux</t>
  </si>
  <si>
    <t>Entry to OT is restricted</t>
  </si>
  <si>
    <t>Warning light is provided outside OT and its been used when OT  is functional</t>
  </si>
  <si>
    <t>Temperature is maintained  and record of same is kept</t>
  </si>
  <si>
    <t>20-250C, ICU has functional room thermometer and temperature is regularly maintained</t>
  </si>
  <si>
    <t>Humidity is maintained at desirable level</t>
  </si>
  <si>
    <t>50-60%</t>
  </si>
  <si>
    <t>Positive pressure is maintained in OT</t>
  </si>
  <si>
    <t>Security arrangement at OT</t>
  </si>
  <si>
    <t xml:space="preserve">Availability of Hot water supply </t>
  </si>
  <si>
    <t>Availability of power back up in OT</t>
  </si>
  <si>
    <t xml:space="preserve">2 tier backup with UPS </t>
  </si>
  <si>
    <t xml:space="preserve">Availability  of Centralized /local piped Oxygen, nitrogen and vacuum supply </t>
  </si>
  <si>
    <t>OT has facility to provide sufficient and  clean linen for surgical patient</t>
  </si>
  <si>
    <t>Drape, draw sheet, cut sheet and gown</t>
  </si>
  <si>
    <t>OT has facility to provide linen for staff</t>
  </si>
  <si>
    <t>Linen is changed after each procedure</t>
  </si>
  <si>
    <t xml:space="preserve">Staff is aware of their roles and responsibilities </t>
  </si>
  <si>
    <t xml:space="preserve">There is a procedure for consultation of  the patient with other specialists with in the hospital </t>
  </si>
  <si>
    <t>Patient id band/ Patient ID No./verbal confirmation etc.</t>
  </si>
  <si>
    <t>Handover register is maintained</t>
  </si>
  <si>
    <t>Check for use of multi parameter</t>
  </si>
  <si>
    <t>Check the measure taken to prevent new born theft, baby sweeping and baby fall</t>
  </si>
  <si>
    <t>HIV, Infectious cases</t>
  </si>
  <si>
    <t xml:space="preserve">Check for BHT if drugs are prescribed under generic name only </t>
  </si>
  <si>
    <t>Electrolytes like Potassium chloride, Opioids, Neuro muscular blocking agent, Anti thrombolytic agent, insulin, warfarin, Heparin, Adrenergic agonist etc. as applicable</t>
  </si>
  <si>
    <t xml:space="preserve">Every Medical advice and procedure is accompanied with date , time and signature </t>
  </si>
  <si>
    <t>Check for availability of magnifying glass.</t>
  </si>
  <si>
    <t>Records of Monitoring/ Assessments are maintained</t>
  </si>
  <si>
    <t>PAC, Intraoperative monitoring</t>
  </si>
  <si>
    <t>Treatment plan, first orders are written on BHT</t>
  </si>
  <si>
    <t xml:space="preserve">Operative Notes are Recorded </t>
  </si>
  <si>
    <t xml:space="preserve">Name of person in attendance during procedure, Pre and post operative diagnosis, Procedures carried out, length of procedures, estimated blood loss, Fluid administered, specimen removed, complications etc. </t>
  </si>
  <si>
    <t xml:space="preserve">Anaesthesia Notes are Recorded </t>
  </si>
  <si>
    <t>Consents, surgical safety check list</t>
  </si>
  <si>
    <t>OT Register, Schedule, Infection  control records, autoclaving records etc.</t>
  </si>
  <si>
    <t xml:space="preserve">There is established procedure for issuing blood </t>
  </si>
  <si>
    <t xml:space="preserve">Availability of blood units in case of emergency with out replacement </t>
  </si>
  <si>
    <t>Any major or minor transfusion reaction is recorded and reported to responsible staff</t>
  </si>
  <si>
    <t xml:space="preserve">Staff is competent to identify transfusion reaction and its management </t>
  </si>
  <si>
    <t xml:space="preserve">Facility has established procedures for Anaesthetic Services </t>
  </si>
  <si>
    <t>Facility has established procedures for Pre Anaesthetic Check up and maintenance of records</t>
  </si>
  <si>
    <t>There is procedure to ensure that PAC has been done before surgery</t>
  </si>
  <si>
    <t>There is procedure to review findings of PAC</t>
  </si>
  <si>
    <t xml:space="preserve">Facility has established procedures for monitoring during anaesthesia </t>
  </si>
  <si>
    <t xml:space="preserve">Anaesthesia plan is documented before entering into OT </t>
  </si>
  <si>
    <t xml:space="preserve">Food intake status of Patient is checked </t>
  </si>
  <si>
    <t>Patients vitals are recorded during  anaesthesia</t>
  </si>
  <si>
    <t xml:space="preserve">Heart rate , cardiac rate , BP, O2  Saturation, </t>
  </si>
  <si>
    <t xml:space="preserve">Airway security is ensured </t>
  </si>
  <si>
    <t xml:space="preserve">Breathing system is securely and correctly assembled </t>
  </si>
  <si>
    <t xml:space="preserve">Potency and level of anaesthesia is monitored </t>
  </si>
  <si>
    <t xml:space="preserve">Anaesthesia notes are recorded </t>
  </si>
  <si>
    <t xml:space="preserve">Check for the adequacy </t>
  </si>
  <si>
    <t xml:space="preserve">Any adverse Anaesthesia Event is recorded and reported </t>
  </si>
  <si>
    <t xml:space="preserve">Facility has established procedures for Post Anaesthesia care </t>
  </si>
  <si>
    <t xml:space="preserve">Post anaesthesia status is monitored and documented </t>
  </si>
  <si>
    <t xml:space="preserve">Facility has defined and established procedures for Operation Theatre and Surgical Services </t>
  </si>
  <si>
    <t>ME E14.1</t>
  </si>
  <si>
    <t>There is procedure OT Scheduling</t>
  </si>
  <si>
    <t>Schedule is prepared in consonance with available OT house and patients requirement</t>
  </si>
  <si>
    <t>ME E14.2</t>
  </si>
  <si>
    <t xml:space="preserve">Facility has established procedures for Preoperative care </t>
  </si>
  <si>
    <t xml:space="preserve">Patient evaluation before surgery is done and recorded </t>
  </si>
  <si>
    <t>Vitals , Patients fasting status etc.</t>
  </si>
  <si>
    <t xml:space="preserve">Antibiotic Prophylaxis given as indicated </t>
  </si>
  <si>
    <t xml:space="preserve">Tetanus Prophylaxis is given if Indicated </t>
  </si>
  <si>
    <t xml:space="preserve">There is a process to prevent wrong site and wrong surgery </t>
  </si>
  <si>
    <t xml:space="preserve">Surgical Site is marked before entering into OT </t>
  </si>
  <si>
    <t xml:space="preserve">Surgical site preparation is done as per protocol </t>
  </si>
  <si>
    <t xml:space="preserve">Cleaning , Asepsis and Draping </t>
  </si>
  <si>
    <t>ME E14.3</t>
  </si>
  <si>
    <t xml:space="preserve">Facility has established procedures for Surgical Safety </t>
  </si>
  <si>
    <t xml:space="preserve">Surgical Safety Check List is used for each surgery </t>
  </si>
  <si>
    <t xml:space="preserve">Check for Surgical safety check list has been used for surgical procedures </t>
  </si>
  <si>
    <t xml:space="preserve">Sponge and Instrument Count Practice is implemented </t>
  </si>
  <si>
    <t xml:space="preserve">Instrument, needles and sponges are counted before beginning of case, before final closure and on completing of procedure </t>
  </si>
  <si>
    <t xml:space="preserve">Adequate Haemostasis is ensured during surgery  </t>
  </si>
  <si>
    <t xml:space="preserve">Check for Cautery and suture legation practices </t>
  </si>
  <si>
    <t xml:space="preserve">Appropriate suture material is used for surgery as per requirement </t>
  </si>
  <si>
    <t xml:space="preserve">Check for  what kind of sutures used for different surgeries . Braided Biological sutures are not used for dirty wounds, Catgut is not used for closing facial layers of abdominal wounds or where prolonged support is required </t>
  </si>
  <si>
    <t xml:space="preserve">Facility has established procedures for Post operative care </t>
  </si>
  <si>
    <t xml:space="preserve">Post operative monitoring is done before discharging to ward </t>
  </si>
  <si>
    <t xml:space="preserve">Check for post operative operation ward is used and patients are not immediately shifted to wards after surgery </t>
  </si>
  <si>
    <t xml:space="preserve">Post operative notes and orders are recorded </t>
  </si>
  <si>
    <t xml:space="preserve">Post operative notes contains Vital signs, Pain control, Rate and type of IV fluids, Urine and Gastrointestinal fluid output, other medications and Laboratory investigations </t>
  </si>
  <si>
    <t xml:space="preserve">Facility has established procedures for Intranatal care as per guidelines </t>
  </si>
  <si>
    <t xml:space="preserve">Intraoperative care </t>
  </si>
  <si>
    <t xml:space="preserve">Check for measures taken to prevent Supine Hypotension (Use of pillow/Sandbag to tilt the uterus), Technique for Incision, Opening of Uterus, Delivery of Foetus and placenta, and closing of Uterine Incision </t>
  </si>
  <si>
    <t xml:space="preserve">Post operative care </t>
  </si>
  <si>
    <t xml:space="preserve">Management of PIH/Eclampsia </t>
  </si>
  <si>
    <t xml:space="preserve">Postpartum Haemorrhage  </t>
  </si>
  <si>
    <t>Ruptured Uterus</t>
  </si>
  <si>
    <t xml:space="preserve">Facility has established procedures for postnatal care as per guidelines </t>
  </si>
  <si>
    <t>Prevention of Hypothermia</t>
  </si>
  <si>
    <t>Facility  has provision for Passive  and active culture surveillance of critical &amp; high risk areas</t>
  </si>
  <si>
    <t xml:space="preserve">Facility measures hospital associated infection rates </t>
  </si>
  <si>
    <t>There is procedure to report cases of Hospital acquired infection</t>
  </si>
  <si>
    <t>There is procedure for immunization of the staff</t>
  </si>
  <si>
    <t>Periodic medical check-up of the staff</t>
  </si>
  <si>
    <t xml:space="preserve">Check for Doctors are aware of Hospital Antibiotic Policy </t>
  </si>
  <si>
    <t>Open the tap. Ask the staff, water is 24*7</t>
  </si>
  <si>
    <t xml:space="preserve">Adherence to Surgical scrub method </t>
  </si>
  <si>
    <t xml:space="preserve">Procedure should be repeated several times so that the scrub lasts for 3 to 5
minutes. The hands and forearms should be dried with a sterile towel only.  </t>
  </si>
  <si>
    <t>Staff is aware of occasions for hand washing</t>
  </si>
  <si>
    <t>Procedure for proper cleaning of site with Antisepsis</t>
  </si>
  <si>
    <t>E.g.. before giving IM/IV injection, drawing blood, putting Intravenous and urinary catheter</t>
  </si>
  <si>
    <t>Proper cleaning of perineal area before procedure with antisepsis</t>
  </si>
  <si>
    <t>Check sterile field is maintained during surgery</t>
  </si>
  <si>
    <t>Surgical site covered with sterile drapes, sterile instruments are kept within the sterile field.</t>
  </si>
  <si>
    <t>Sterile gloves are available in OT and Critical areas</t>
  </si>
  <si>
    <t>HIV kit</t>
  </si>
  <si>
    <t xml:space="preserve">Facility ensures standard practices and materials for decontamination and cleaning   of instruments and  procedures areas </t>
  </si>
  <si>
    <t>Decontamination of operating surfaces</t>
  </si>
  <si>
    <t>Ask staff about how they decontaminate the procedure surface like OT Table, Stretcher/Trolleys  etc. 
(Wiping with 0.5% Chlorine solution</t>
  </si>
  <si>
    <t xml:space="preserve">
Ask staff how they decontaminate the instruments like ambubag, suction cannula, Surgical Instruments 
(Soaking in 0.5% Chlorine Solution, Wiping with 0.5% Chlorine Solution or 70% Alcohol as applicable </t>
  </si>
  <si>
    <t>Staff know how to make chlorine solution</t>
  </si>
  <si>
    <t xml:space="preserve">Formaldehyde or glutaraldehyde solution replaced as per manufacturer instructions </t>
  </si>
  <si>
    <t xml:space="preserve">Instruments are packed according for autoclaving as per standard protocol </t>
  </si>
  <si>
    <t xml:space="preserve">Regular validation of sterilization through biological and chemical indicators </t>
  </si>
  <si>
    <t>OB/SI/RR</t>
  </si>
  <si>
    <t>Maintenance of records of sterilization</t>
  </si>
  <si>
    <t xml:space="preserve">Faculty layout ensures separation of general traffic from patient traffic </t>
  </si>
  <si>
    <t xml:space="preserve">Zoning of High risk areas </t>
  </si>
  <si>
    <t>Facility layout ensures separation of routes for clean and dirty items</t>
  </si>
  <si>
    <t xml:space="preserve">Floors and wall surfaces of OT are easily cleanable </t>
  </si>
  <si>
    <t xml:space="preserve">CSSD/TSSU has demarcated separate area for receiving dirty items, processes, keeping clean and sterile items </t>
  </si>
  <si>
    <t xml:space="preserve">Facility ensures air quality of high risk area </t>
  </si>
  <si>
    <t xml:space="preserve">Positive Pressure in OT </t>
  </si>
  <si>
    <t xml:space="preserve">Adequate air exchanges are maintained </t>
  </si>
  <si>
    <t>Availability of puncture proof container</t>
  </si>
  <si>
    <t xml:space="preserve">Staff knows what to do in case of shape injury. Whom to report. See if any reporting has been done </t>
  </si>
  <si>
    <t>Preferably Anaesthetist or surgeon</t>
  </si>
  <si>
    <t>The Department has documented procedure for scheduling the Surgery and its booking</t>
  </si>
  <si>
    <t>The Department has documented procedure for pre operative procedure</t>
  </si>
  <si>
    <t>The Department has documented procedure for pre operative anaesthetic check up</t>
  </si>
  <si>
    <t>The Department has documented procedure for in process check during surgery</t>
  </si>
  <si>
    <t>The Department has documented procedure for post operative care of the patient</t>
  </si>
  <si>
    <t>The Department has documented procedure for operation theatre asepsis and environment management</t>
  </si>
  <si>
    <t xml:space="preserve">The Department has documented procedure for OT documentation. </t>
  </si>
  <si>
    <t>The Department has documented procedure for reception of dirt packs and issue of sterile packs from TSSU</t>
  </si>
  <si>
    <t>The Department has documented procedure for maintenance and calibration of equipment</t>
  </si>
  <si>
    <t xml:space="preserve">The Department has documented procedure for  general cleaning of OT and annexes </t>
  </si>
  <si>
    <t xml:space="preserve">Check staff if aware of relevant part of SOPs </t>
  </si>
  <si>
    <t>Work instruction/clinical  protocols are  displayed</t>
  </si>
  <si>
    <t xml:space="preserve">Processing and sterilization of equipment, </t>
  </si>
  <si>
    <t xml:space="preserve">C-Section Rate </t>
  </si>
  <si>
    <t xml:space="preserve">Proportion of C-Sections done in night </t>
  </si>
  <si>
    <t xml:space="preserve">Proportion of other emergency surgeries done in the night </t>
  </si>
  <si>
    <t xml:space="preserve">No. of Major surgeries done per 1 lakh population </t>
  </si>
  <si>
    <t xml:space="preserve">Downtime of critical equipment </t>
  </si>
  <si>
    <t xml:space="preserve">No of major surgeries per surgeon </t>
  </si>
  <si>
    <t>Proportion of elective C-Sections</t>
  </si>
  <si>
    <t>Proportion emergency  surgeries</t>
  </si>
  <si>
    <t>Cycle time for instrument processing</t>
  </si>
  <si>
    <t xml:space="preserve">Surgical Site infection Rate </t>
  </si>
  <si>
    <t>No. of observed surgical site infections*100/total no. of Major surgeries</t>
  </si>
  <si>
    <t xml:space="preserve">Incidence of re-exploration of surgery </t>
  </si>
  <si>
    <t>Perioperative Death Rate</t>
  </si>
  <si>
    <t>Deaths occurred from pre operative procedure to discharge of the patient</t>
  </si>
  <si>
    <t>Proportion of General Anaesthesia to spinal anaesthesia</t>
  </si>
  <si>
    <t>Proportion of PAC done out of total  surgeries</t>
  </si>
  <si>
    <t>No. of autoclave cycle failed in Bowie dick test out of total autoclave cycle</t>
  </si>
  <si>
    <t xml:space="preserve">Operation Cancellation rates </t>
  </si>
  <si>
    <t xml:space="preserve">No. of cancelled operation*1000 /total operation done </t>
  </si>
  <si>
    <t>Planned operations cancelled due to any reason like clinical, non clinical (theatre), or by patient</t>
  </si>
  <si>
    <t xml:space="preserve">Operation Theatre  Score Card </t>
  </si>
  <si>
    <t xml:space="preserve">Operation Theatre </t>
  </si>
  <si>
    <t>Checklist for Laboratory</t>
  </si>
  <si>
    <t>Compliance 
Full/Partial/No</t>
  </si>
  <si>
    <t xml:space="preserve">All lab services are available in routine working hours </t>
  </si>
  <si>
    <t xml:space="preserve">Emergency lab services are available </t>
  </si>
  <si>
    <t>Facility for on call laboratory technician</t>
  </si>
  <si>
    <t>Availability of Haematology services</t>
  </si>
  <si>
    <t>Hb, TLC, DLC, AEC, Reti count, ESR, PBS, Malaria/Filaria, Platelets count, PCV, Blood grouping, Rh typing.</t>
  </si>
  <si>
    <t>Availability of Bio chemistry services</t>
  </si>
  <si>
    <t>B. sugar, B urea, LFT, KFT, lipid profile</t>
  </si>
  <si>
    <t>Availability of Microbiology services</t>
  </si>
  <si>
    <t>Smear for AFB, KLB, Gram stain for throat Swab, Sputum etc.</t>
  </si>
  <si>
    <t>Availability of urine analysis services</t>
  </si>
  <si>
    <t>Urine for Albumin, Sugar, Deposits, Bile salts, Bile pigments, Ketone Bodies, spc. Gravity, pH.</t>
  </si>
  <si>
    <t>Availability of stool analysis</t>
  </si>
  <si>
    <t>Stool for ova/cyst (EH), Occult blood.</t>
  </si>
  <si>
    <t>Availability of  sputum cytology</t>
  </si>
  <si>
    <t xml:space="preserve">Tests for Diagnosis of malaria (Smear and RDTK) </t>
  </si>
  <si>
    <t xml:space="preserve">Tests for Kala Azar, Dengue, JE, Chikunganya  </t>
  </si>
  <si>
    <t>As per prevalent endemic</t>
  </si>
  <si>
    <t>Availability of Designated Microscopy Centre (AFB)</t>
  </si>
  <si>
    <t>ME  A4.3</t>
  </si>
  <si>
    <t xml:space="preserve">Availability of Skin Smear Examination </t>
  </si>
  <si>
    <t xml:space="preserve">Haemogram,  BT CT, Fasting/PP Sugar, Lipid Profile, Blood Urea , LFT Kidney Function Test </t>
  </si>
  <si>
    <t>ME A 6.1</t>
  </si>
  <si>
    <t>Laboratory provides specific test  for local health problems/ diseases e.g.. Dengue, Kalazar etc.</t>
  </si>
  <si>
    <t xml:space="preserve">Availability  departmental  signage's </t>
  </si>
  <si>
    <t xml:space="preserve">(Numbering of rooms, main department and inter- sectional signage) </t>
  </si>
  <si>
    <t>List of services available are displayed at the entrance</t>
  </si>
  <si>
    <t>Timing for collection of sample and delivery of reports are displayed</t>
  </si>
  <si>
    <t xml:space="preserve">User charges in r/o laboratory services are displayed </t>
  </si>
  <si>
    <t xml:space="preserve">Lab Reports are provided to Patient in proper printed format </t>
  </si>
  <si>
    <t>Separate queue for female patients at lab</t>
  </si>
  <si>
    <t xml:space="preserve">Check the availability of ramp in lab building area /sample collection area </t>
  </si>
  <si>
    <t xml:space="preserve">Laboratory has a system to ensure the confidentiality of the reports generated </t>
  </si>
  <si>
    <t xml:space="preserve">Laboratory staff do not discuss the lab result and reports are kept in secure place </t>
  </si>
  <si>
    <t xml:space="preserve">HIV positive reports/pregnancy reports are communicated as per NACO guidelines </t>
  </si>
  <si>
    <t xml:space="preserve">Informed Consent is taken before HIV  testing, Biopsy and any other invasive procedure </t>
  </si>
  <si>
    <t>Before testing for HIV patient is informed the that  test is voluntary and result will be disclosed to  him/her only</t>
  </si>
  <si>
    <t>Pre test counselling is done before HIV testing</t>
  </si>
  <si>
    <t>Facility ensures that there are no financial barrier to access and that there is financial protection given from cost of care.</t>
  </si>
  <si>
    <t xml:space="preserve">Free Diagnostic tests for Pregnant women &amp; Infant </t>
  </si>
  <si>
    <t>Check that  patient has not incurred expenditure on purchasing consumables from outside.</t>
  </si>
  <si>
    <t>Check that  patient party not incurred expenditure on diagnostics from outside.</t>
  </si>
  <si>
    <t xml:space="preserve">The facility provide free of cost treatment to Below Poverty Line(BPL) patients without administrative hassles </t>
  </si>
  <si>
    <t xml:space="preserve">Tests are free of cost for BPL patients </t>
  </si>
  <si>
    <t xml:space="preserve">Cashless investigation by empanelled lab for JSSK beneficiaries for the test which are not available within the facility </t>
  </si>
  <si>
    <t xml:space="preserve">Laboratory space is adequate for carrying out activities </t>
  </si>
  <si>
    <t xml:space="preserve">Adequate area for sample collection, waiting, performing test, keeping equipment and storage of drugs and records </t>
  </si>
  <si>
    <t>Availability of adequate waiting area</t>
  </si>
  <si>
    <t>Availability of drinking water near laboratory.</t>
  </si>
  <si>
    <t>ME C 1.3</t>
  </si>
  <si>
    <t xml:space="preserve">Demarcated sample collection area </t>
  </si>
  <si>
    <t xml:space="preserve">Demarcated testing area </t>
  </si>
  <si>
    <t xml:space="preserve">Designated report writing area </t>
  </si>
  <si>
    <t xml:space="preserve">Demarcated washing and waste disposal area </t>
  </si>
  <si>
    <t>ME C 1.5</t>
  </si>
  <si>
    <t>ME C 1.7</t>
  </si>
  <si>
    <t xml:space="preserve">Unidirectional flow of services </t>
  </si>
  <si>
    <t>Sample collection- Sample processing- Analytical area- reporting.</t>
  </si>
  <si>
    <t>Standard C 2</t>
  </si>
  <si>
    <t>Laboratory does not have temporary connections and loose hanging wires</t>
  </si>
  <si>
    <t xml:space="preserve">Adequate electrical sockets are provided for safe and smooth operation of lab equipment </t>
  </si>
  <si>
    <t>Work benches are chemical resistant</t>
  </si>
  <si>
    <t>Floors of the Laboratory are non slippery and even its surface is acid resistant</t>
  </si>
  <si>
    <t>Laboratory has plan for  safe storage and handling of potentially flammable materials.</t>
  </si>
  <si>
    <t>Lab has installed fire Extinguishers to handle fire ABC type</t>
  </si>
  <si>
    <t>Check if expiry date for fire extinguishers are displayed on each extinguisher as well as due date for next refilling is clearly mentioned</t>
  </si>
  <si>
    <t xml:space="preserve">Availability of Lab. technicians </t>
  </si>
  <si>
    <t>Two Lab technicians</t>
  </si>
  <si>
    <t>Training on Internal and External Quality Assurance</t>
  </si>
  <si>
    <t>Laboratory Safety</t>
  </si>
  <si>
    <t>Staff is skilled for maintaining Laboratory records</t>
  </si>
  <si>
    <t>Regular availability of supplies for Laboratory</t>
  </si>
  <si>
    <t xml:space="preserve">Clean slides, slide markers, gloves, transport medium, test tubes, vials, swabs, culture bottles, Zeil Neelsen Acid Fast stain, sealing material etc. </t>
  </si>
  <si>
    <t>Availability of RD kits.</t>
  </si>
  <si>
    <t>RDK for malaria/typhoid and faecal contamination of water.</t>
  </si>
  <si>
    <t>BP apparatus, Stethoscope at sample collection area</t>
  </si>
  <si>
    <t xml:space="preserve">Availability of functional  equipment for sample collection and processing </t>
  </si>
  <si>
    <t>Micropipettes , Spirit lamp, Centrifuge, Water Bath, Hot air oven.</t>
  </si>
  <si>
    <t>Availability of equipment for storage and transfer of samples</t>
  </si>
  <si>
    <t>Ice box, stool transport carrier, test tube rack, refrigerator, smear transporting box, sterile leak proof containers.</t>
  </si>
  <si>
    <t xml:space="preserve">Availability of functional Microscopy equipment </t>
  </si>
  <si>
    <t xml:space="preserve">Binocular Micro scope , FNAC, staining rack </t>
  </si>
  <si>
    <t>Availability of equipment for testing &amp; analysis</t>
  </si>
  <si>
    <t>Photocalorie meter, semi autoanalyzer, glucometer.</t>
  </si>
  <si>
    <t>Autoclave/Boiler</t>
  </si>
  <si>
    <t xml:space="preserve">The Department have patient furniture and fixtures as per load and service provision </t>
  </si>
  <si>
    <t xml:space="preserve">Availability of fixtures at lab </t>
  </si>
  <si>
    <t>Illumination at work stations, Electrical fixture for lab equipment and storage equipment</t>
  </si>
  <si>
    <t xml:space="preserve">Availability of furniture </t>
  </si>
  <si>
    <t>Lab stools, Work bench's,  rack and cupboard for storage of reagent ,Patient stool, Chair table</t>
  </si>
  <si>
    <t>ME D 1.1</t>
  </si>
  <si>
    <t>Agency/ is identified for maintenance of the equipment</t>
  </si>
  <si>
    <t>There is a system of timely corrective  break down maintenance of the equipment</t>
  </si>
  <si>
    <t>There is a system to label Defective/Out of order equipment and they are stored appropriately until its  repair</t>
  </si>
  <si>
    <t>Laboratory has a system to update correction factor after calibration of equipment (if required)</t>
  </si>
  <si>
    <t>Each lot of reagents matched against earlier tested in-use reagent lot or with suitable reference material before being put in service and result's are recorded.</t>
  </si>
  <si>
    <t xml:space="preserve">There is a established procedure for forecasting and indenting of drugs and consumables </t>
  </si>
  <si>
    <t>There is established system of timely  indenting of consumables and reagents</t>
  </si>
  <si>
    <t xml:space="preserve">Reagents and consumables are kept away from water and sources of  heat,
direct sunlight </t>
  </si>
  <si>
    <t>Reagents are labelled appropriately</t>
  </si>
  <si>
    <t>Reagents label contain name, concentration, date of preparation/opening, date of expiry, storage conditions and warning</t>
  </si>
  <si>
    <t>No expired reagent found</t>
  </si>
  <si>
    <t>Department maintains stock and expenditure register of reagents</t>
  </si>
  <si>
    <t xml:space="preserve">There is no stock out of reagents </t>
  </si>
  <si>
    <t>Check, if temperature charts are maintained and updated periodically</t>
  </si>
  <si>
    <t>Regular Defrosting is done</t>
  </si>
  <si>
    <t>Hospital infrastructure is adequately maintained.</t>
  </si>
  <si>
    <t xml:space="preserve">The facility has a policy of removal of condemned junk material </t>
  </si>
  <si>
    <t>No condemned/Junk material found in the lab</t>
  </si>
  <si>
    <t>Adequate illumination in the laboratory.</t>
  </si>
  <si>
    <t>Temperature control and ventilation in the laboratory.</t>
  </si>
  <si>
    <t xml:space="preserve">Availability of Eye washing facility </t>
  </si>
  <si>
    <t>Availability of power back up in laboratory</t>
  </si>
  <si>
    <t>The facility ensure relevant processes are in compliance with the statutory requirements</t>
  </si>
  <si>
    <t>Any positive report of notifiable disease is intimated to designated authorities within the stipulated time-limit</t>
  </si>
  <si>
    <t xml:space="preserve">Staff is aware of their role and responsibilities 
</t>
  </si>
  <si>
    <t>Check for system of recording time of reporting and relieving (Attendance register/ Biometrics etc.)</t>
  </si>
  <si>
    <t>The facility ensures adherence to dress code as mandated by its administration / the health department</t>
  </si>
  <si>
    <t xml:space="preserve">Technician and support staff adhere to their respective dress code </t>
  </si>
  <si>
    <t xml:space="preserve"> Unique  laboratory identification number  is given to each patient sample </t>
  </si>
  <si>
    <t>Patient demographic details are recorded in laboratory records</t>
  </si>
  <si>
    <t xml:space="preserve">Laboratory has referral linkage for test, which are not available at the facility </t>
  </si>
  <si>
    <t xml:space="preserve">Facility gets referred patients from lower level of facility </t>
  </si>
  <si>
    <t>e.g.: linkage for disease surveillance and water testing</t>
  </si>
  <si>
    <t xml:space="preserve">Printed formats for requisition and reporting are available </t>
  </si>
  <si>
    <t xml:space="preserve">Lab records are labelled and indexed </t>
  </si>
  <si>
    <t>Records are maintained for the laboratory</t>
  </si>
  <si>
    <t xml:space="preserve">Test registers, IQAS/EQAS Registers, Expenditure registers, Accession list etc. </t>
  </si>
  <si>
    <t>Laboratory has adequate facility for storage of records</t>
  </si>
  <si>
    <t>Laboratory has a system of easy retrieval of record</t>
  </si>
  <si>
    <t>Ask for retrieval of a sample record</t>
  </si>
  <si>
    <t xml:space="preserve">The facility has Disaster Management Plan in place </t>
  </si>
  <si>
    <t>The staff is aware of Disaster Plan</t>
  </si>
  <si>
    <t xml:space="preserve">There is a procedure for handling medico legal cases </t>
  </si>
  <si>
    <t>Samples of medico legal cases are identified, Secured, preserved and processed</t>
  </si>
  <si>
    <t>Requisition and reports are marked with MLC, and the reports are handed over to authorized personnel only</t>
  </si>
  <si>
    <t>Requisitions of all laboratory test are received on designated and apparent forms.</t>
  </si>
  <si>
    <t xml:space="preserve">Request form contains relevant information: Name and identification number of patient, name of authorized requester, type of primary sample, examination requested, date and time of primary sample collection and date and time of receipt of sample by laboratory, </t>
  </si>
  <si>
    <t>Instructions for collection and handling of primary samples are communicated to those responsible for collection</t>
  </si>
  <si>
    <t>Laboratory has system in place to label the primary samples</t>
  </si>
  <si>
    <t>Laboratory has system to trace the primary sample from requisition form</t>
  </si>
  <si>
    <t>Laboratory has system in place to  monitor  transportation of the  sample</t>
  </si>
  <si>
    <t xml:space="preserve">Transportation of sample includes:  Time frame, temperature and carrier specified for transportation </t>
  </si>
  <si>
    <t>ME E11.2</t>
  </si>
  <si>
    <t xml:space="preserve">There are established  procedures for testing Activities </t>
  </si>
  <si>
    <t>Testing procedure are readily available at work station and staff is aware of the same</t>
  </si>
  <si>
    <t>Laboratory has Biological reference interval for its examination of various results</t>
  </si>
  <si>
    <t>Laboratory has identified critical intervals for which immediate notification is done to concerned physician</t>
  </si>
  <si>
    <t xml:space="preserve">There are established  procedures for Post-testing activities </t>
  </si>
  <si>
    <t>Laboratory has a system to review the results of examination by authorized person before release of the report</t>
  </si>
  <si>
    <t>Laboratory has format for reporting of results</t>
  </si>
  <si>
    <t>Laboratory has system to provide the reports within defined cycle time for each category of patient -routine and emergency</t>
  </si>
  <si>
    <t>Laboratory results written in reports are legible without error in transcription</t>
  </si>
  <si>
    <t>Laboratory has defined the retention period and disposal of used sample</t>
  </si>
  <si>
    <t>Laboratory has a system to retain the copies of reported results, which are promptly retrieved when required</t>
  </si>
  <si>
    <t xml:space="preserve">Weekly reporting of Confirmed cases on form "L" from laboratory </t>
  </si>
  <si>
    <t>Periodic medical check-up's of the staff is undertaken</t>
  </si>
  <si>
    <t xml:space="preserve">Staff aware of when to hand wash </t>
  </si>
  <si>
    <t>Proper cleaning of procedure site  with antisepsis</t>
  </si>
  <si>
    <t xml:space="preserve"> before drawing blood, </t>
  </si>
  <si>
    <t>Availability of lab aprons/coats</t>
  </si>
  <si>
    <t xml:space="preserve">Staff adheres to standard personal protection practices </t>
  </si>
  <si>
    <t>No reuse of disposable gloves and Masks.</t>
  </si>
  <si>
    <t xml:space="preserve">Facility ensures standard practices and materials for decontamination and clean ing of instruments and  procedures areas </t>
  </si>
  <si>
    <t xml:space="preserve">Facility ensures standard practices and material for disinfection and sterilization of instruments and equipment </t>
  </si>
  <si>
    <t>Disinfection of reusable glassware</t>
  </si>
  <si>
    <t>Disinfection by hot air oven at 160 oC for 1 hour</t>
  </si>
  <si>
    <t xml:space="preserve">Facility ensures availability of  standard material for cleaning and disinfection of patient care areas </t>
  </si>
  <si>
    <t>Chlorine solution, Gluteraldehye, Carbolic acid(If Gluteraldehyde-Check for its activation period.)</t>
  </si>
  <si>
    <t>Cleaning equipment like broom are not used in Laboratory</t>
  </si>
  <si>
    <t>Precaution with infectious patients like TB</t>
  </si>
  <si>
    <t>Disposal of sputum cups as per guidelines</t>
  </si>
  <si>
    <t>There is system to take feed back from clinician about quality of services</t>
  </si>
  <si>
    <t>Internal Quality assurance programme is in place</t>
  </si>
  <si>
    <t>Standards are run at defined interval</t>
  </si>
  <si>
    <t>Control charts are prepared and outliers are identified.</t>
  </si>
  <si>
    <t>Corrective actions are taken on abnormal values</t>
  </si>
  <si>
    <t>Onsite evaluation done Monthly
Random Blinded rechecking (RBRC) done Monthly</t>
  </si>
  <si>
    <t>External quality assurance under NACP</t>
  </si>
  <si>
    <t xml:space="preserve">Facility has established, documented implemented and maintained Standard Operating Procedures for all key processes and support services. </t>
  </si>
  <si>
    <t>Current version of SOP are available with the respective process owners</t>
  </si>
  <si>
    <t>Laboratory has documented process for Collection and handling of primary sample</t>
  </si>
  <si>
    <t>Laboratory has documented procedure for transportation of primary sample with specification about time frame, temperature and carrier</t>
  </si>
  <si>
    <t>Laboratory has documented process on acceptance and rejection of primary samples</t>
  </si>
  <si>
    <t>Laboratory has documented procedure on receipt, labelling, processing and reporting of primary sample</t>
  </si>
  <si>
    <t>Laboratory has documented system for storage of examined samples</t>
  </si>
  <si>
    <t>Laboratory has documented system for repeat tests due to analytical failure</t>
  </si>
  <si>
    <t xml:space="preserve">Laboratory has documented validated procedure for examination of samples </t>
  </si>
  <si>
    <t>Laboratory has documented biological reference intervals</t>
  </si>
  <si>
    <t>Laboratory has documented critical reference values and procedure for immediate reporting of results</t>
  </si>
  <si>
    <t xml:space="preserve">Laboratory has documented procedure for release of reports including details of personal, authorised to release the results and details of recipient's of the reports </t>
  </si>
  <si>
    <t>Laboratory has documented internal quality control system to verify the quality of results</t>
  </si>
  <si>
    <t>Laboratory has  documented External Quality assurance program</t>
  </si>
  <si>
    <t>Laboratory has documented procedure for calibration of equipment</t>
  </si>
  <si>
    <t>Laboratory has documented procedure for validation of results of reagents ,stains , media and kits etc. wherever required</t>
  </si>
  <si>
    <t>Laboratory has documented system of resolution of complaints and other feedback received from patients, clinicians and RKS members.</t>
  </si>
  <si>
    <t>Laboratory has documented procedure for examination by referral laboratories</t>
  </si>
  <si>
    <t>Laboratory has documented system for storage, retaining and retrieval of laboratory records, primary sample, Examination sample and reports of results.</t>
  </si>
  <si>
    <t>Laboratory has documented system for control of its documents</t>
  </si>
  <si>
    <t>Laboratory has documented procedure for preventive and break down maintenance</t>
  </si>
  <si>
    <t>Laboratory has documented procedure for internal audits</t>
  </si>
  <si>
    <t xml:space="preserve">Laboratory has documented procedure for purchase of External  services and supplies  </t>
  </si>
  <si>
    <t xml:space="preserve">Check, if staff is a aware of relevant part of SOPs </t>
  </si>
  <si>
    <t xml:space="preserve">Work instruction for Internal Quality control, </t>
  </si>
  <si>
    <t xml:space="preserve">Control charts </t>
  </si>
  <si>
    <t>No. of HIV test done per 1000 population</t>
  </si>
  <si>
    <t>No. of VDRL test done per 1000 population</t>
  </si>
  <si>
    <t>No. of Blood Smear Examined per 1000 population</t>
  </si>
  <si>
    <t>No. of AFB Examined per 1000 population</t>
  </si>
  <si>
    <t>No. of HB test done per 1000 population</t>
  </si>
  <si>
    <t>Lab test done per patients in OPD</t>
  </si>
  <si>
    <t>Lab test done per patients IPD</t>
  </si>
  <si>
    <t xml:space="preserve">No of test not matched in validation </t>
  </si>
  <si>
    <t>Z score for biochemistry or equivalent</t>
  </si>
  <si>
    <t xml:space="preserve">Z score for haematology or equivalent </t>
  </si>
  <si>
    <t xml:space="preserve">Down time of critical equipment </t>
  </si>
  <si>
    <t xml:space="preserve">Turn around time for routine lab investigations </t>
  </si>
  <si>
    <t xml:space="preserve">Turn around time for emergency lab investigations </t>
  </si>
  <si>
    <t>% of critical values reported within one hour</t>
  </si>
  <si>
    <t xml:space="preserve">Report correlation rate </t>
  </si>
  <si>
    <t>Proportion of lab report co related with clinical examination</t>
  </si>
  <si>
    <t xml:space="preserve">Proportion of false positive /false negative </t>
  </si>
  <si>
    <t xml:space="preserve"> For Rapid diagnostic Kit test</t>
  </si>
  <si>
    <t xml:space="preserve">Waiting time at sample collection area </t>
  </si>
  <si>
    <t>Number of stock out incidences of reagents</t>
  </si>
  <si>
    <t xml:space="preserve">Laboratory Score Card </t>
  </si>
  <si>
    <t>Laboratory   Score</t>
  </si>
  <si>
    <t>Obtained</t>
  </si>
  <si>
    <t xml:space="preserve">Checklist for Radiology </t>
  </si>
  <si>
    <t>Availability of X-ray services</t>
  </si>
  <si>
    <t>for chest, bones, skull, spine and  abdomen.</t>
  </si>
  <si>
    <t>Availability of Dental X-ray Services</t>
  </si>
  <si>
    <t xml:space="preserve">Dental X-ray. </t>
  </si>
  <si>
    <t>Availability/Functional linkage of ultrasound services</t>
  </si>
  <si>
    <t xml:space="preserve"> Pre natal diagnostic procedure: Ultrasonography,</t>
  </si>
  <si>
    <t xml:space="preserve">Availability  departmental  signage </t>
  </si>
  <si>
    <t>(Numbering and rooms, main department and inter- sectional signage )</t>
  </si>
  <si>
    <t>Display of PNDT Notice at USG</t>
  </si>
  <si>
    <t>Notice in local language is displayed at entrance of  USG department that  All persons including the employer, 
employee or any other person associated with department shall not conduct or associate with or help in carrying out detection or disclosure of sex of foetus in any manner</t>
  </si>
  <si>
    <t>Display of cautionary signage outside the X-ray department</t>
  </si>
  <si>
    <t>Radiation hazard sign and caution for pregnant women and children</t>
  </si>
  <si>
    <t>Timing for taking X-ray  and collection of reports are displayed outside the X-ray department</t>
  </si>
  <si>
    <t>User charges in r/o X-ray services are displayed at entrance</t>
  </si>
  <si>
    <t xml:space="preserve">Reports are provided to Patient in proper printed format </t>
  </si>
  <si>
    <t xml:space="preserve">Female attendant should accompany female patients during radiological procedures </t>
  </si>
  <si>
    <t>Check the availability of ramp in OPD/ X-ray room</t>
  </si>
  <si>
    <t>X-ray department  has provision of privacy while taking  X-ray.</t>
  </si>
  <si>
    <t>USG  department  has provision of privacy while taking  sonography</t>
  </si>
  <si>
    <t xml:space="preserve">provision of screen </t>
  </si>
  <si>
    <t>Radiology  has system to ensure the confidentiality of the reports</t>
  </si>
  <si>
    <t xml:space="preserve">Radiology staff do not discuss the X-Ray/USG result outside. And reports are kept in secure place </t>
  </si>
  <si>
    <t>Facility has defined and established procedures for informing patient about their medical condition and involving them in treatement planning, and facilitates informed decision making.</t>
  </si>
  <si>
    <t>Form F for USG under PNDT maintained for scan of pregnant woman</t>
  </si>
  <si>
    <t xml:space="preserve">Free radiology services for Pregnant women and infant </t>
  </si>
  <si>
    <t>USG and X-ray</t>
  </si>
  <si>
    <t>Check that  patient/attendant has not incurred expenditure on having Radiological Investigation(s) from outside.</t>
  </si>
  <si>
    <t xml:space="preserve">Tests are free of cost to BPL patients </t>
  </si>
  <si>
    <t>JSSK beneficiaries get free investigations even for the tests not available at the facility</t>
  </si>
  <si>
    <t>Check that empanelled labs are providing cashless facilities.</t>
  </si>
  <si>
    <t>Room Size of X-ray unit is  as per AERB safety code</t>
  </si>
  <si>
    <t>Room housing shall not be less than 18 sq m, any dimension not less than 4m</t>
  </si>
  <si>
    <t>Unshielded opening  for Ventilation and natural light has been provided in X-ray room as per AERB safety code</t>
  </si>
  <si>
    <t>Unshielded opening in X-ray room shall be located above height of 2 m from finished floor level outside the X-ray room</t>
  </si>
  <si>
    <t>Installation of control panel of X-ray equipment is as Per AERB safety Code</t>
  </si>
  <si>
    <t xml:space="preserve">Control panel of X-ray equipment operation at 125 kVp or above shall be installed in a separate room located outside contiguous to X-ray room, with appropriate shielding, direct viewing and oral communication facility </t>
  </si>
  <si>
    <t>Distance between control panel and X-ray unit is as per AERB safety code</t>
  </si>
  <si>
    <t>The distance between control panel and X-ray unit shall not be less than 3 m</t>
  </si>
  <si>
    <t>Location of dark room is as per AERB safety code</t>
  </si>
  <si>
    <t>Dark room is located such that no significant primary or secondary X-ray reaches inside dark room</t>
  </si>
  <si>
    <t>Dark room has X-ray developing tanks with water supply</t>
  </si>
  <si>
    <t>SS processing tank to accommodate 14"X 17" approx. capacity of 13 litre</t>
  </si>
  <si>
    <t>Dark room has provision of safe light in dark room</t>
  </si>
  <si>
    <t xml:space="preserve">There is separate storage area for undeveloped X-ray films and personal monitoring devices in protected area away from radiation sources </t>
  </si>
  <si>
    <t xml:space="preserve">Corridors are wide enough for movement of trolleys and stretchers </t>
  </si>
  <si>
    <t>2-3 meters</t>
  </si>
  <si>
    <t>Internal Layout of X-ray department is unidirectional</t>
  </si>
  <si>
    <t>No criss cross in the movement patient traffic and services flow</t>
  </si>
  <si>
    <t>X-ray - does not have temporary connections and loosely hanging wires</t>
  </si>
  <si>
    <t xml:space="preserve">Switch Boards other electrical installation are intact </t>
  </si>
  <si>
    <t>Stabilizer is provided for X-ray machine</t>
  </si>
  <si>
    <t xml:space="preserve">Floors of the Radiology department are non slippery and even </t>
  </si>
  <si>
    <t>Window and door in X-ray room is provided with lead lining</t>
  </si>
  <si>
    <t>Thickness of walls at X room are as AERB safety code</t>
  </si>
  <si>
    <t>X-ray department should not be located adjacent to patient care area</t>
  </si>
  <si>
    <t>Radiology department  has installed fire Extinguisher for fighting Type A,B and C Fire</t>
  </si>
  <si>
    <t>Check the expiry date for fire extinguishers are displayed on each extinguisher as well as due date for next refilling is clearly mentioned</t>
  </si>
  <si>
    <t>Availability of Radiographer</t>
  </si>
  <si>
    <t>One radiographer</t>
  </si>
  <si>
    <t>Training on radiation safety</t>
  </si>
  <si>
    <t xml:space="preserve">Radiographers are skilled to operating equipment </t>
  </si>
  <si>
    <t>Availability Consumables</t>
  </si>
  <si>
    <t>X-ray films, Developer, Fixer, USG gel, printing paper</t>
  </si>
  <si>
    <t>Lead apron with hanger, lead shield</t>
  </si>
  <si>
    <t>Verify Presence of following Drugs:-Inj Dopamine, Inj Adrenaline, Inj Hydrocortisone Succinate, Inj Chlorpheniramine Maleate,Inj Ranitidine, Inj Onendestron</t>
  </si>
  <si>
    <t>TLD badges</t>
  </si>
  <si>
    <t xml:space="preserve">Availability of  functional X-ray machines </t>
  </si>
  <si>
    <t xml:space="preserve">300 MA X-ray machine </t>
  </si>
  <si>
    <t>Availability of functional Dental X-Ray Machine</t>
  </si>
  <si>
    <t>At least one</t>
  </si>
  <si>
    <t>Availability of functional Ultrasonography</t>
  </si>
  <si>
    <t>Desirable in the facility. Otherwise functional linkage with nearby facility.</t>
  </si>
  <si>
    <t>Availability of Accessories for X-ray</t>
  </si>
  <si>
    <t>Cassettes X-ray, Intensifying screen X-ray, Lead letter (A-Z),Letter  figures (0-9) and R &amp; L</t>
  </si>
  <si>
    <t xml:space="preserve">Availability of attachment/ accessories </t>
  </si>
  <si>
    <t xml:space="preserve">X-ray hangers, Bucky Stand </t>
  </si>
  <si>
    <t xml:space="preserve">X-ray View box, Electrical fixture for equipment </t>
  </si>
  <si>
    <t xml:space="preserve">  Rack and cupboard , Chair table</t>
  </si>
  <si>
    <t xml:space="preserve">Operating instructions  and factor charts are available with the equipment </t>
  </si>
  <si>
    <t>There is established system of timely  indenting of X-ray films, fixer and developers etc.</t>
  </si>
  <si>
    <t xml:space="preserve">Fixers, developer and X-ray films/ consumables are kept away from water and sources of  heat,
direct sunlight </t>
  </si>
  <si>
    <t>Fixers and  developer are labelled properly</t>
  </si>
  <si>
    <t>Department maintains stock and expenditure register of chemicals and X-ray films</t>
  </si>
  <si>
    <t>There is procedure for replenishing drug tray</t>
  </si>
  <si>
    <t>There is no stock out of x-ray films</t>
  </si>
  <si>
    <t>No condemned/Junk material in the X-ray and USG</t>
  </si>
  <si>
    <t>Adequate illumination at work station at X-ray room</t>
  </si>
  <si>
    <t>Adequate illumination at workstation at USG</t>
  </si>
  <si>
    <t>Only one patient is allowed one time in X room</t>
  </si>
  <si>
    <t>Warning light is provided outside X-ray room and its been used when unit is functional</t>
  </si>
  <si>
    <t>Protective apron and gloves are being provided to relative of the child patient who escort the child for X-ray examination/ immobilisation support is provided to children</t>
  </si>
  <si>
    <t>X-ray room has been kept closed at the time of radiation exposure</t>
  </si>
  <si>
    <t>Lead apron and other protective equipment are available with radiation workers and they are using it</t>
  </si>
  <si>
    <t>TLD badges are available with all staff of X-ray department and records of its regular assessment is done by  X-ray department</t>
  </si>
  <si>
    <t>Temperature control and ventilation in X-ray room</t>
  </si>
  <si>
    <t>Temperature control and ventilation in dark room</t>
  </si>
  <si>
    <t>Exhaust in dark room</t>
  </si>
  <si>
    <t>Temperature control and ventilation  USG</t>
  </si>
  <si>
    <t>Availability of power back up in Radiology and USG room</t>
  </si>
  <si>
    <t>X-ray has valid registration from AERB.</t>
  </si>
  <si>
    <t>X-ray department has  layout approval from AERB</t>
  </si>
  <si>
    <t>X-ray department has type approval of equipment with QA test report for X-ray machine</t>
  </si>
  <si>
    <t xml:space="preserve">USG department has registration under PCPNDT </t>
  </si>
  <si>
    <t>Duplicate copy of Certificate of registration under  Form B is displayed inside the department</t>
  </si>
  <si>
    <t xml:space="preserve">USG is taken by staff qualified as per PCPNDT </t>
  </si>
  <si>
    <t>Records of submission of Form F to appropriate district authorities</t>
  </si>
  <si>
    <t xml:space="preserve">The Staff is aware of their role and responsibilities 
</t>
  </si>
  <si>
    <t>There is procedure to ensure that the staff is available on duty as per duty roster</t>
  </si>
  <si>
    <t xml:space="preserve"> Technician and support staff adhere to their respective dress code </t>
  </si>
  <si>
    <t xml:space="preserve"> Unique  identification number  is given to each patient  </t>
  </si>
  <si>
    <t>Patient demographic details are recorded in radiology/USG records</t>
  </si>
  <si>
    <t>Check for that patient demographics like Name, age, Sex, Chief complaint, etc.</t>
  </si>
  <si>
    <t xml:space="preserve">There is procedure for referral of patient for which services can not be provided  at the facility  </t>
  </si>
  <si>
    <t>Women in reproductive age are asked for pregnancy (LMP)before X-ray</t>
  </si>
  <si>
    <t>Notice in local language is displayed at entrance of  X-ray department asking every female to inform radiographer/radiologist whether she is likely to be pregnant</t>
  </si>
  <si>
    <t>Radiology records are labelled and indexed and maintained.</t>
  </si>
  <si>
    <t xml:space="preserve">Radiology has adequate facility for storage of records </t>
  </si>
  <si>
    <t xml:space="preserve">Procedure for handling of  MLC </t>
  </si>
  <si>
    <t>Requisition and reports are marked with MLC and reports are handed over to authorize person</t>
  </si>
  <si>
    <t>Requisition of all X-ray examination  is done in request form</t>
  </si>
  <si>
    <t>Request form contain information: Name and identification number of patient, Provisional diagnosis, Indication for the investigation, name of authorized requester, examination requested,  type of X-ray, date and time of X-ray taken and date and time of receipt of X-ray from X-ray department</t>
  </si>
  <si>
    <t>X-ray department has system in place to label the X-rays</t>
  </si>
  <si>
    <t>X-ray has system to trace the X-ray from requisition form</t>
  </si>
  <si>
    <t>Requisition of all USG examination  is done in request form</t>
  </si>
  <si>
    <t xml:space="preserve">The USG department has system in place to label the USGs </t>
  </si>
  <si>
    <t>Preparation of the patient is done as per requirement</t>
  </si>
  <si>
    <t xml:space="preserve">Instructions to be followed by patient for USG are displayed in local language at reception </t>
  </si>
  <si>
    <t>The X-ray taking and processing procedure are readily available at work station and staff is aware of it</t>
  </si>
  <si>
    <t>The Radiographer is aware of operation of X-ray machine</t>
  </si>
  <si>
    <t>USG of the patient is taken as per consultant requirement</t>
  </si>
  <si>
    <t>The X-ray department has format for reporting of results</t>
  </si>
  <si>
    <t>The USG department has format for reporting of results</t>
  </si>
  <si>
    <t>For Alopecia, Gonadal atrophy, Peripheral Blood Smear</t>
  </si>
  <si>
    <t>Open the tap. Ask the Staff,  water is available 24X7</t>
  </si>
  <si>
    <t xml:space="preserve">Staff is aware of when to hand wash </t>
  </si>
  <si>
    <t>Disposal of Fixer and Developer</t>
  </si>
  <si>
    <t xml:space="preserve">The facility has established external assurance programmes at relevant departments </t>
  </si>
  <si>
    <t>The Department has documented procedure for process of taking and handling X-ray</t>
  </si>
  <si>
    <t>The Department has documented procedure for acceptance and rejection of X-ray taken</t>
  </si>
  <si>
    <t xml:space="preserve">The Department has documented procedure for receipt, labelling , Processing and reporting of X-ray </t>
  </si>
  <si>
    <t>The Department has documented procedure for taking X-ray in emergency conditions</t>
  </si>
  <si>
    <t>The Department has documented procedure for quality control system to verify the quality of results</t>
  </si>
  <si>
    <t>The Department has documented system for repeat X-ray.</t>
  </si>
  <si>
    <t xml:space="preserve">The Department has documented procedure for storage, retaining and retrieval of department records, and reports of results. </t>
  </si>
  <si>
    <t>The Department has documented procedure preventive and break down maintenance</t>
  </si>
  <si>
    <t>The Department has documented procedure for purchase of External  services and supplies</t>
  </si>
  <si>
    <t>The Department has documented procedure for inventory management</t>
  </si>
  <si>
    <t>The Department has documented procedure for radiation safety of staff , patients and visitors</t>
  </si>
  <si>
    <t xml:space="preserve">Work Instructions are displayed for radiation safety </t>
  </si>
  <si>
    <t>Factor chart, radiation safety, development for x-ray films</t>
  </si>
  <si>
    <t xml:space="preserve">X-ray done per 1000 OPD patient </t>
  </si>
  <si>
    <t xml:space="preserve">X-ray done per 1000 IPD patient </t>
  </si>
  <si>
    <t>Ultrasound done per 1000 OPD patient</t>
  </si>
  <si>
    <t>No. of dental X-ray per 1000 dental OPD</t>
  </si>
  <si>
    <t xml:space="preserve">Downtime for  critical equipment </t>
  </si>
  <si>
    <t xml:space="preserve">Turn around time for X-Ray film development </t>
  </si>
  <si>
    <t xml:space="preserve">Proportion of wastage of films </t>
  </si>
  <si>
    <t>Proportion of X-ray rejected/repeated</t>
  </si>
  <si>
    <t>Proportion of scans for which F form is filled out of pregnant women scanned</t>
  </si>
  <si>
    <t xml:space="preserve">No of events of over limit of radiation exposure </t>
  </si>
  <si>
    <t>Average waiting time at radiology</t>
  </si>
  <si>
    <t>Average waiting time at USG</t>
  </si>
  <si>
    <t>Incidences of X- ray films stock-out</t>
  </si>
  <si>
    <t xml:space="preserve">Radiology Score Card </t>
  </si>
  <si>
    <t>Radiology Score</t>
  </si>
  <si>
    <t xml:space="preserve">National Quality Assurance Standards for CHC </t>
  </si>
  <si>
    <t>Checklist for Pharmacy &amp; Stores</t>
  </si>
  <si>
    <t xml:space="preserve">Compliance </t>
  </si>
  <si>
    <t xml:space="preserve">Dispensary services are available during OPD hours </t>
  </si>
  <si>
    <t xml:space="preserve">Facility ensure access to drug store after OPD hours
</t>
  </si>
  <si>
    <t>Availability of Drugs under NVBDCP</t>
  </si>
  <si>
    <t>Chloroquine, Primaquine, ACT (Artemisinin Combination Therapy)</t>
  </si>
  <si>
    <t>Availability of Drugs under RNTCP</t>
  </si>
  <si>
    <t xml:space="preserve">CAT 1, CAT II CAT IV &amp; Paediateric </t>
  </si>
  <si>
    <t xml:space="preserve">Availability of Drugs under NLEP </t>
  </si>
  <si>
    <t xml:space="preserve">Rifampicin, Clofazimine, Dapsone </t>
  </si>
  <si>
    <t xml:space="preserve">Availability of ARV Drugs under NACP </t>
  </si>
  <si>
    <t xml:space="preserve">Zidovudine, Stavudine, Lamivudine, Nevirapine in combination as per NACO </t>
  </si>
  <si>
    <t xml:space="preserve">Availability of Drugs for Paediatric HIV management </t>
  </si>
  <si>
    <t xml:space="preserve">Paediatric Dosages FDC 6, FDC 10, Efavirenz, Cotrimoxazole </t>
  </si>
  <si>
    <t>Facility provides support services and Administrative services</t>
  </si>
  <si>
    <t>ME A5.6</t>
  </si>
  <si>
    <t>The facility provides pharmacy and store services</t>
  </si>
  <si>
    <t>Dispensing of Medicines and consumables for OPD Patients</t>
  </si>
  <si>
    <t xml:space="preserve">Functional dispensary </t>
  </si>
  <si>
    <t>Storage of drugs</t>
  </si>
  <si>
    <t>Storage of consumables</t>
  </si>
  <si>
    <t>Storage of equipments</t>
  </si>
  <si>
    <t>Storage of Stationaries.</t>
  </si>
  <si>
    <t>Cold chain management services</t>
  </si>
  <si>
    <t>Storage of Linen</t>
  </si>
  <si>
    <t xml:space="preserve">Availability  departmental  signages </t>
  </si>
  <si>
    <t xml:space="preserve">(Numbering, main department and internal sectional signage </t>
  </si>
  <si>
    <t>List of available drugs  displayed at Pharmacy</t>
  </si>
  <si>
    <t>Status of availability of drugs  is updated weekly</t>
  </si>
  <si>
    <t>Timings for dispensing counter of pharmacy   are displayed</t>
  </si>
  <si>
    <t>Availability of separate Queue for Male and female patients at dispensing counter</t>
  </si>
  <si>
    <t xml:space="preserve">Access to facility is provided without any physical barrier and is friendly to people with disabilities </t>
  </si>
  <si>
    <t>Pharmacy has easy access for moment of goods</t>
  </si>
  <si>
    <t>Check for availability of ramp and goods trolley/ cart</t>
  </si>
  <si>
    <t>Method of Administration /taking of  the medicines is informed to patient/ their relatives by pharmacist as per  doctors prescription in OPD Pharmacy</t>
  </si>
  <si>
    <t>Free drugs and consumables for JSSK beneficiaries</t>
  </si>
  <si>
    <t>Pharmacy supplies generic drugs list to all hospital departments as per their internal demand</t>
  </si>
  <si>
    <t>Check that  patient  has not incurred expenditure on purchasing drugs or consumables from outside.</t>
  </si>
  <si>
    <t xml:space="preserve">Free drugs  for BPL &amp; other entitled patients </t>
  </si>
  <si>
    <t>As per state guideline e. g: geriateric patient</t>
  </si>
  <si>
    <t>Local purchase of stock out drugs/ Reimbursement of expenditure to the beneficiaries</t>
  </si>
  <si>
    <t>The hospital has allocated space for Pharmacy in OPD</t>
  </si>
  <si>
    <t xml:space="preserve">Minimum space required is 250sq F or                          5% of average OPD X 0.8 sq m.                     </t>
  </si>
  <si>
    <t xml:space="preserve">Dispensary  has adequate waiting space  as per load </t>
  </si>
  <si>
    <t>Pharmacy has  patients sitting  arrangement as per requirement</t>
  </si>
  <si>
    <t>Dedicated area for keeping medical gases</t>
  </si>
  <si>
    <t>Dedicated area for keeping inflammables</t>
  </si>
  <si>
    <t>Storage of sprit etc.</t>
  </si>
  <si>
    <t>Demarcated are of keeping near expiry drugs</t>
  </si>
  <si>
    <t>Demarcated area for keeping instruments and consumables</t>
  </si>
  <si>
    <t>Dedicated area for cold chain management</t>
  </si>
  <si>
    <t>Availability of adequate circulation area for easy moment of staff , drugs and carts</t>
  </si>
  <si>
    <t>Adeqauate no. of drug dispensing counter as per load</t>
  </si>
  <si>
    <t>Unidirectional flow of goods in the Pharmacy .</t>
  </si>
  <si>
    <t>Receipt and Inspection area at one side and issue area on the other side</t>
  </si>
  <si>
    <t xml:space="preserve">Check for fixtures and furniture like cupboards, cabinets, and heavy equipments , hanging objects are properly fastened and secured </t>
  </si>
  <si>
    <t>Pharmacy does not have temporary connections and loosely hanging wires</t>
  </si>
  <si>
    <t>Stabilizer is provided for cold chain room</t>
  </si>
  <si>
    <t>Windows of drug store have grills and wire meshwork</t>
  </si>
  <si>
    <t>Floors of the Pharmacy department are non slippery, acid resistant &amp; even surface</t>
  </si>
  <si>
    <t>Pharmacy has plan for  safe storage and handling of potentially flammable materials.</t>
  </si>
  <si>
    <t>Pharmacy has installed fire Extinguisher  for A,B, C class of fire</t>
  </si>
  <si>
    <t>Check the expiry date on fire extinguishers is displayed on each extinguisher as well as due date for next refilling is clearly mentioned</t>
  </si>
  <si>
    <t>Check staff competencies for operating fire extinguisher and what to do in case of fire</t>
  </si>
  <si>
    <t>Availability of Pharmacist</t>
  </si>
  <si>
    <t>Inventory management</t>
  </si>
  <si>
    <t xml:space="preserve"> Cold chain management  of ILR and deep freezer</t>
  </si>
  <si>
    <t xml:space="preserve">Prescription Audit </t>
  </si>
  <si>
    <t>Staff is skilled for maintaining pharmacy records and bin  cards</t>
  </si>
  <si>
    <t>Analgesics/ Antipyretics/Anti inflammatory</t>
  </si>
  <si>
    <t>As per State EDL</t>
  </si>
  <si>
    <t>Antibiotics</t>
  </si>
  <si>
    <t>Anti Diarrhoeal</t>
  </si>
  <si>
    <t>Dressing material</t>
  </si>
  <si>
    <t>IV fluids and plasma expenders</t>
  </si>
  <si>
    <t>Eye and ENT drops</t>
  </si>
  <si>
    <t>Anti allergic</t>
  </si>
  <si>
    <t>Drugs acting on Digestive system</t>
  </si>
  <si>
    <t>Drugs acting on cardio vascular system</t>
  </si>
  <si>
    <t>Drugs acting on central/Peripheral Nervous system</t>
  </si>
  <si>
    <t>Drugs acting on respiratory system</t>
  </si>
  <si>
    <t>Drugs acting on uro genital system</t>
  </si>
  <si>
    <t>Drugs used on Obstetrics and Gynaecology</t>
  </si>
  <si>
    <t>Hormonal Preparation</t>
  </si>
  <si>
    <t>Other drugs and materials</t>
  </si>
  <si>
    <t>Vaccine &amp; Sera</t>
  </si>
  <si>
    <t>Surgical accessories for Eye</t>
  </si>
  <si>
    <t>Vitamins and nutritional supplement</t>
  </si>
  <si>
    <t xml:space="preserve">Availability of Consumables </t>
  </si>
  <si>
    <t>As per Sate EDL</t>
  </si>
  <si>
    <t xml:space="preserve">Availability of Equipment for maintenance of Cold chain </t>
  </si>
  <si>
    <t>ILR, Deep Freezers, Insulated carrier boxes with ice packs,</t>
  </si>
  <si>
    <t xml:space="preserve">Department have patient furniture and fixtures as per load and service provision </t>
  </si>
  <si>
    <t>Storage furniture for drug store</t>
  </si>
  <si>
    <t>Racks ,Cupboards, Sectional Drawer cabinet/ Shelves, Work table</t>
  </si>
  <si>
    <t xml:space="preserve">All the measuring equipment/ instruments  are calibrated </t>
  </si>
  <si>
    <t xml:space="preserve">Calibration of thermometers at cold chain room </t>
  </si>
  <si>
    <t xml:space="preserve">Operating instructions for ILR/ Deep Freezers are available at cold chain room </t>
  </si>
  <si>
    <t xml:space="preserve">Drug store has process to consolidate and calculate the consumption of all drugs and consumables </t>
  </si>
  <si>
    <t>Forecasting  of drugs and consumables  is done scientifically  which is realistic &amp; is based on consumption pattern and disease load</t>
  </si>
  <si>
    <t>Staff is trained for forecasting  the requirement using scientific system</t>
  </si>
  <si>
    <t>ME D2.2</t>
  </si>
  <si>
    <t>The facility has establish procedure for procurement of drugs</t>
  </si>
  <si>
    <t xml:space="preserve">The facility has a established procedure for local purchase of drugs in emergency conditions </t>
  </si>
  <si>
    <t>The facility has a system for placing requisition to district drug store</t>
  </si>
  <si>
    <t>There is specified place to store medicines in Pharmacy and drug store</t>
  </si>
  <si>
    <t>All the shelves/racks containing medicines  are labelled in  pharmacy and drug store</t>
  </si>
  <si>
    <t>Stock is arranged neatly in alphabetic order with name facing the front.</t>
  </si>
  <si>
    <t xml:space="preserve">Product of similar name and different strength are stored separately </t>
  </si>
  <si>
    <t>Heavy items are stored at lower shelves/racks</t>
  </si>
  <si>
    <t>Sound alike and look alike medicines are stored separately in patient care area and pharmacy</t>
  </si>
  <si>
    <t xml:space="preserve">There is separate shelf /rack for storage near expiry drugs </t>
  </si>
  <si>
    <t xml:space="preserve">Drug store and pharmacy has system of inventory Management </t>
  </si>
  <si>
    <t>Drugs and consumables are stored away from water and sources of  heat,
direct sunlight etc.</t>
  </si>
  <si>
    <t>Medications that are considered light-sensitive will be stored in closed drawers.</t>
  </si>
  <si>
    <t>Drugs are not stored on floor and adjacent to wall</t>
  </si>
  <si>
    <t>Pallets are provided if required to store at floor</t>
  </si>
  <si>
    <t>The Dispensing counter has system to check the expiry of drugs</t>
  </si>
  <si>
    <t>Drug store has system to check the expiry of drugs</t>
  </si>
  <si>
    <t>Drug store has system to inform the patient care areas about near expiry and system of call back of Expired drugs</t>
  </si>
  <si>
    <t xml:space="preserve">There is a system of  periodic random quality testing of drugs </t>
  </si>
  <si>
    <t xml:space="preserve">Physical verification of inventory is done periodically </t>
  </si>
  <si>
    <t>Facility uses bin card system</t>
  </si>
  <si>
    <t xml:space="preserve">First expiry first out system is established for drugs </t>
  </si>
  <si>
    <t xml:space="preserve">Stores has defined minimum stock for each category of drug as per there consumption pattern </t>
  </si>
  <si>
    <t xml:space="preserve">Reorder level is defined for each category of drugs </t>
  </si>
  <si>
    <t xml:space="preserve">Drug store has  inventory management software </t>
  </si>
  <si>
    <t>Drugs are categorized in Vital, Essential and Desirable (VED)</t>
  </si>
  <si>
    <t xml:space="preserve">Hospital has system of collection of medicines from store in case of emergency </t>
  </si>
  <si>
    <t xml:space="preserve">Check that vaccines are kept in sequence </t>
  </si>
  <si>
    <t>(Top to bottom) : Hep B, DPT, DT, TT, BCG, Measles, OPV</t>
  </si>
  <si>
    <t>Work instruction for storage of vaccines are displayed at point of use</t>
  </si>
  <si>
    <t>ILR and deep freezer have functional  temperature monitoring devices</t>
  </si>
  <si>
    <t xml:space="preserve">There is a system in place to maintain temperature chart of ILR  </t>
  </si>
  <si>
    <t xml:space="preserve">There is a system in place to maintain temperature chart of  deep freezers </t>
  </si>
  <si>
    <t>Check that thermometer in ILR is in hanging position</t>
  </si>
  <si>
    <t>ILR and deep freezer have functional alarm system</t>
  </si>
  <si>
    <t xml:space="preserve">the staff is aware of hold over time of cold storage equipments </t>
  </si>
  <si>
    <t xml:space="preserve">Narcotic medicines are kept in double lock </t>
  </si>
  <si>
    <t>As per Narcotic act, Narcotic medicines are kept in 2 Keys with 2 locks kept by 2 different persons</t>
  </si>
  <si>
    <t>Empty ampoules/strips are returned along with narcotic administration detail sheet</t>
  </si>
  <si>
    <t>Hospital has a system to discard the expired narcotic drugs</t>
  </si>
  <si>
    <t>Discarded narcotic drugs are documented with  witness.</t>
  </si>
  <si>
    <t>The facility maintains the list of narcotic and psychotropic drugs available at facility</t>
  </si>
  <si>
    <t>Actions for removing junk condemned articles are periodically taken</t>
  </si>
  <si>
    <t>At least 6 month interval</t>
  </si>
  <si>
    <t>Adequate Illumination inside drug store</t>
  </si>
  <si>
    <t>Temperature control and ventilation in pharmacy is maintained</t>
  </si>
  <si>
    <t>Security arrangement at pharmacy is robust</t>
  </si>
  <si>
    <t xml:space="preserve">Availability of power back up in the Pharmacy </t>
  </si>
  <si>
    <t>Availability of power back up for the  cold chain  maintenance</t>
  </si>
  <si>
    <t>License for storing spirit</t>
  </si>
  <si>
    <t xml:space="preserve">Staff is aware of their roles and responsibilities 
</t>
  </si>
  <si>
    <t>There is a  procedure to ensure that staff is available on duty as per duty roster</t>
  </si>
  <si>
    <t>Check for system for recording time of reporting and relieving (Attendance register/ Biometrics etc)</t>
  </si>
  <si>
    <t xml:space="preserve">Pharmacist adhere to their respective dress code </t>
  </si>
  <si>
    <t>The facility has essential drug list as per State guideline</t>
  </si>
  <si>
    <t xml:space="preserve">Drugs are purchased by generic name only </t>
  </si>
  <si>
    <t xml:space="preserve">The facility  has enabling order from state for writing drugs in generic name only </t>
  </si>
  <si>
    <t xml:space="preserve">The facility provide list of drugs available to different departments as per essential drug list </t>
  </si>
  <si>
    <t>There is system of conducting periodic prescription audit to ensure that only generic and rational drugs are prescribed</t>
  </si>
  <si>
    <t>Pharmacy has list of high risk drugs.</t>
  </si>
  <si>
    <t>Bin cards, indent forms etc</t>
  </si>
  <si>
    <t xml:space="preserve">Pharmacy  records are labeled and indexed </t>
  </si>
  <si>
    <t>Records are maintained for  Pharmacy</t>
  </si>
  <si>
    <t xml:space="preserve">Pharmacy has adequate facility for storage of records </t>
  </si>
  <si>
    <t>Contingency/Buffer stock for Disaster and mass casualties.</t>
  </si>
  <si>
    <t xml:space="preserve">There is Provision of Periodic Medical Checkups and immunization of staff </t>
  </si>
  <si>
    <t>Hepatitis B, Tetanus Toxid etc</t>
  </si>
  <si>
    <t>Periodic medical checkups of the staff are conducted</t>
  </si>
  <si>
    <t xml:space="preserve">Check for Pharmacist are aware of Hospital Antibiotic Policy </t>
  </si>
  <si>
    <t xml:space="preserve">Availability of colour coded bins and liner for disposal of expired drugs </t>
  </si>
  <si>
    <t>Disposal of expired drugs as per state guidelines</t>
  </si>
  <si>
    <t>Department has documented procedure for indent the drugs and items from district drug  warehouse</t>
  </si>
  <si>
    <t>Department has documented procedure for local purchase of drugs/ generic drug stores</t>
  </si>
  <si>
    <t xml:space="preserve">Department has documented procedure for  reception of drugs and items </t>
  </si>
  <si>
    <t>Department has documented procedure for storage of drugs</t>
  </si>
  <si>
    <t>Department has documented procedure for disposal of expired drugs</t>
  </si>
  <si>
    <t>Department has documented procedure for dispensing of medicines at Pharmacy</t>
  </si>
  <si>
    <t>Department has documented procedure of supply the drugs to patient care area</t>
  </si>
  <si>
    <t>Department has documented procedure for issue of the drugs in emergency condition</t>
  </si>
  <si>
    <t>Department has documented procedure for maintenance of temperature of ILR/Deep freezer /refrigerators</t>
  </si>
  <si>
    <t>Department has documented procedure for maintaining near expiry drugs at store and pharmacy</t>
  </si>
  <si>
    <t>Department has documented procedure for rational use of drugs and prescription audit</t>
  </si>
  <si>
    <t>Department has documented procedure for storage of narcotic and psychotropic drugs</t>
  </si>
  <si>
    <t xml:space="preserve">Department has documented   system for  periodic random check and quality  testing of drugs </t>
  </si>
  <si>
    <t xml:space="preserve">Check staff is a aware of relevant part of SOPs </t>
  </si>
  <si>
    <t>Work instruction for storing drugs, Cold chain management</t>
  </si>
  <si>
    <t xml:space="preserve">Percentage of drugs available against essential drug list </t>
  </si>
  <si>
    <t>Number of stock out situations for Vital  category of drugs/consumables.</t>
  </si>
  <si>
    <t>Turn Around time for dispensing medicine at Dispensary</t>
  </si>
  <si>
    <t>Percentage of drugs expired during the months</t>
  </si>
  <si>
    <t xml:space="preserve">Proportion of prescription found prescribing non generic drugs </t>
  </si>
  <si>
    <t xml:space="preserve">No of advere drug reaction per thosuand patients </t>
  </si>
  <si>
    <t>Antibiotic rate</t>
  </si>
  <si>
    <t>No. of antibiotic prescribed /No. of patient admitted or consulted</t>
  </si>
  <si>
    <t>Percentage of irrational use of drugs/overprescription</t>
  </si>
  <si>
    <t xml:space="preserve">Waiting time for Pharmacy Counter </t>
  </si>
  <si>
    <t xml:space="preserve">Pharmacy Card </t>
  </si>
  <si>
    <t>Pharmacy Score</t>
  </si>
  <si>
    <t xml:space="preserve">Assessment  Method </t>
  </si>
  <si>
    <t xml:space="preserve">The Services are available for the time period as mandated </t>
  </si>
  <si>
    <t>Blood storage services are available 24X7</t>
  </si>
  <si>
    <t>Lab Technician in charge is available after working hour</t>
  </si>
  <si>
    <t>ME A1.11.</t>
  </si>
  <si>
    <t>The facility provides Blood storage &amp; transfusion services</t>
  </si>
  <si>
    <t xml:space="preserve">Blood storage has facility for storage of  whole blood  </t>
  </si>
  <si>
    <t>Blood storage has facility for storage of blood components mainly platelets.</t>
  </si>
  <si>
    <t>Blood storage has emergency stock of blood  as per MoHFW Guideline</t>
  </si>
  <si>
    <t>A, B, O (+)-5units; AB + 2 units and 1 unit each of A,B, &amp; O Negative {may be modified as per usage)</t>
  </si>
  <si>
    <t>Availability of  Blood Grouping, compatability testing and cross matching services</t>
  </si>
  <si>
    <t>Facility provides services as mandated in National Health Programs/ state scheme</t>
  </si>
  <si>
    <t>Facility to arrange for platelets from parent blood bank for management of Dengue cases.</t>
  </si>
  <si>
    <t>Availability of Departmental signages</t>
  </si>
  <si>
    <t>Blood storage has displayed  information regarding number of blood units available</t>
  </si>
  <si>
    <t>ME B1.4.</t>
  </si>
  <si>
    <t>Applicable user charges of blood are displayed at the entrance</t>
  </si>
  <si>
    <t>ME B1.5.</t>
  </si>
  <si>
    <t>IEC material is available in Blood Storage to provide information and to promote blood donation</t>
  </si>
  <si>
    <t>Facility ensures that there are no financial barrier to access and that there is financial protection given from cost of Hospital services.</t>
  </si>
  <si>
    <t>ME B5.1.</t>
  </si>
  <si>
    <t>Free blood for Pregnant women, Mothers and New-Borns and infants.</t>
  </si>
  <si>
    <t>Check that  parents &amp; attendant's have not spent money on purchasing bloods from outside.</t>
  </si>
  <si>
    <t>ME B5.4.</t>
  </si>
  <si>
    <t xml:space="preserve">Free blood  is provided to BPL patients </t>
  </si>
  <si>
    <t>Area of Concern C: Inputs</t>
  </si>
  <si>
    <t xml:space="preserve">Blood storage has adequate space as per requirement </t>
  </si>
  <si>
    <t>Space required is more than 10sq meters</t>
  </si>
  <si>
    <t>Dedicated area for Whole blood and components</t>
  </si>
  <si>
    <t>Dedicated space for keeping records</t>
  </si>
  <si>
    <t xml:space="preserve">Availability of functional  Intercom and telephone services </t>
  </si>
  <si>
    <t xml:space="preserve">Check for fixtures and furniture like cupboards, cabinets, and heavy equipment ,hanging objects are properly fastened and secured </t>
  </si>
  <si>
    <t>Blood storage does not have temporary connection and loosely hanging wires</t>
  </si>
  <si>
    <t>Adequate electrical socket provided for safe and smooth operations of testing equipment</t>
  </si>
  <si>
    <t>Blood storage has plan for  safe storage and handling of potentially flammable materials.</t>
  </si>
  <si>
    <t>At least one Fire Extinguisher  ABC Type is available in vicinity of blood storage.</t>
  </si>
  <si>
    <t>Standard C3.</t>
  </si>
  <si>
    <t>ME C3.1.</t>
  </si>
  <si>
    <t xml:space="preserve">The facility has adequate specialists doctors as per service provision </t>
  </si>
  <si>
    <t xml:space="preserve">Availability of designated Blood storage officer. </t>
  </si>
  <si>
    <t>MBBS doctor with 3 days recognized training on blood storage</t>
  </si>
  <si>
    <t xml:space="preserve">Availability of Trained Technician for Blood storage </t>
  </si>
  <si>
    <t>DMLT with one day recognized training on blood storage.</t>
  </si>
  <si>
    <t xml:space="preserve">Blood storage management </t>
  </si>
  <si>
    <t xml:space="preserve">Availability of Laboratory materials </t>
  </si>
  <si>
    <t xml:space="preserve"> Pauster pipette, glass tubes, gloves, tooth picks Glass slides, Glass marker/paper stickers</t>
  </si>
  <si>
    <t>Availability of Reagents /Kits and other consumables for testing.</t>
  </si>
  <si>
    <t>Standard Grouping Sera Anti A, Anti B &amp; Anti D, Antihuman Globulin.</t>
  </si>
  <si>
    <t>Availability of laboratory  equipment &amp; instruments for laboratory</t>
  </si>
  <si>
    <t>Microscope, RH viewer.</t>
  </si>
  <si>
    <t xml:space="preserve">Check for availability of storage equipment for blood products </t>
  </si>
  <si>
    <t xml:space="preserve">Blood bags refrigerator with thermo graph and alarm device, Insulated carrier boxes with ice packs, Blood bag weighting machine, deep freezer,  </t>
  </si>
  <si>
    <t>Agency/ ies identified for maintenance for equipments</t>
  </si>
  <si>
    <t>There is system of timely corrective  break down maintenance of the equipments</t>
  </si>
  <si>
    <t>There has system to label Defective/Out of order equipments and stored appropriately until it has been repaired</t>
  </si>
  <si>
    <t>Periodic cleaning, inspection and  maintenance of the equipments is done by the operator</t>
  </si>
  <si>
    <t xml:space="preserve">All the measuring equipments/ instrument  are calibrated </t>
  </si>
  <si>
    <t>Blood storage has system to update correction factor after calibration wherever required</t>
  </si>
  <si>
    <t>Check for records</t>
  </si>
  <si>
    <t>Each lot of reagents has to be checked against earlier tested in use reagent lot or with suitable reference material before being placed in service and result should be recorded.</t>
  </si>
  <si>
    <t>Up to date instructions for operation and maintenance of equipments are readily available with staff.</t>
  </si>
  <si>
    <t>ME D2.1.</t>
  </si>
  <si>
    <t>Expiry dates' of the blood bags are maintained</t>
  </si>
  <si>
    <t>No expired blood  is found  in storage</t>
  </si>
  <si>
    <t xml:space="preserve">Records for expiry and near expiry blood  are maintained </t>
  </si>
  <si>
    <t>Department maintained stock and expenditure register of reagents</t>
  </si>
  <si>
    <t>There is no stock out of reagents</t>
  </si>
  <si>
    <t>Temperature of refrigerators used for storing lab reagents are kept as per storage requirement  and records are maintained</t>
  </si>
  <si>
    <t xml:space="preserve">Check for temperature charts are maintained and updated periodically  for refrigerators used storing lab reagents </t>
  </si>
  <si>
    <t xml:space="preserve">there is no seepage , Cracks, chipping of plaster </t>
  </si>
  <si>
    <t xml:space="preserve">Floors, walls, roof, sinks,are Clean </t>
  </si>
  <si>
    <t>No condemned/Junk material in blood storage</t>
  </si>
  <si>
    <t>Adequate illumination  at blood storage</t>
  </si>
  <si>
    <t>Illumination level of Blood storage is as per recommendation/ sufficient to carry out Blood storage  activities</t>
  </si>
  <si>
    <t>Availability of power back up for blood storage</t>
  </si>
  <si>
    <t>Blood storage has obtained approval from the State/UT licensing Authority.</t>
  </si>
  <si>
    <t>Facility has obtained consent from Parent blood bank.</t>
  </si>
  <si>
    <t>Parent Blood Bank has valid license under Rule 122(G) Drug and cosmetic act</t>
  </si>
  <si>
    <t xml:space="preserve">Doctor, technician and support staff adhere to their respective dress code </t>
  </si>
  <si>
    <t>There is procedure for referral of cases for which requested blood group is not available</t>
  </si>
  <si>
    <t>Facility has functional referral linkages to parent  blood bank</t>
  </si>
  <si>
    <t>Format for requisition form, blood transfusion reaction form, referral slip</t>
  </si>
  <si>
    <t xml:space="preserve">Blood storage records are labelled and indexed </t>
  </si>
  <si>
    <t xml:space="preserve">Records are maintained for Blood storage </t>
  </si>
  <si>
    <t>Records includes daily group wise stock register, daily temperature recording of temperature dependent equipment, stock register of consumables and non consumables, documents of proficiency testing, records of equipment maintenance, records of recipient, compatibility records, transfusion reaction records, donors records etc.</t>
  </si>
  <si>
    <t xml:space="preserve">Blood storage has facility to store records  for 5 year </t>
  </si>
  <si>
    <t>Blood storage has system of coping with extra demand of blood in case of disaster</t>
  </si>
  <si>
    <t>The facility has defined and established procedures for Blood storage Management and Transfusion.</t>
  </si>
  <si>
    <t>There is established procedure for Transport of blood from parent blood bank.</t>
  </si>
  <si>
    <t>Blood storage has standardized procedure for transporting blood from parent blood bank.</t>
  </si>
  <si>
    <t>Cold chain is maintained at all levels i.e. from parent blood bank to blood storage to the issue of blood.</t>
  </si>
  <si>
    <t>During transportation blood is properly packed in cold boxes surrounded by ice packs. Ice should not come in contact with blood bags.</t>
  </si>
  <si>
    <t xml:space="preserve">There is established procedure for storage of blood </t>
  </si>
  <si>
    <t>Blood storage has standardized procedure for receipt of blood from parent blood bank.</t>
  </si>
  <si>
    <t>all the blood/component units are checked for haemolysis, turbidity, or change in colour on receipt from parent blood bank</t>
  </si>
  <si>
    <t xml:space="preserve">Check for refrigerators or freezers for blood storage are not used for storing other items </t>
  </si>
  <si>
    <t xml:space="preserve">Lab reagents etc. </t>
  </si>
  <si>
    <t xml:space="preserve">Check for refrigerators used for blood storage are kept at recommended temperature </t>
  </si>
  <si>
    <t xml:space="preserve">Storage temperature is monitored atleast twice a day. </t>
  </si>
  <si>
    <t xml:space="preserve">Alarm system has been provided with refrigerator </t>
  </si>
  <si>
    <t>Shelf life of blood and components is adhered as per NACO protocols</t>
  </si>
  <si>
    <t>Blood storage has system to trace of unit of blood /component from source to final destination</t>
  </si>
  <si>
    <t xml:space="preserve">There is established procedure for the Cross matching of blood </t>
  </si>
  <si>
    <t xml:space="preserve">Determination of ABO group is done by recommended methods </t>
  </si>
  <si>
    <t xml:space="preserve">Tube or Microplate or gel technology </t>
  </si>
  <si>
    <t xml:space="preserve">Determination of Rh (D) Type done as per recommended method </t>
  </si>
  <si>
    <t xml:space="preserve">Check for the protocol/ Algorithm followed for determining RH + or RH- Blood type </t>
  </si>
  <si>
    <t xml:space="preserve">Blood storage has system to testing and cross matching the recipient blood </t>
  </si>
  <si>
    <t>Testing of recipient blood includes Determination ABO type, Rh (D) type, detection of unexpected antibodies etc.</t>
  </si>
  <si>
    <t>Blood storage has system to testing and cross matching the unit before issuing</t>
  </si>
  <si>
    <t>Testing of  blood includes Determination ABO type, Rh (D) type, detection of unexpected antibodies etc.</t>
  </si>
  <si>
    <t>Blood storage has system to confirm that information on transfusion requisition form and recipients blood sample label  is same</t>
  </si>
  <si>
    <t>Blood storage has system to retain recipient and donor blood sample for 7 days at specified temperature (2-8 c) after each transfusion</t>
  </si>
  <si>
    <t>Blood storage has system to issue the blood along with cross matching report</t>
  </si>
  <si>
    <t>Blood storage has procedure to issue the blood in case of its emergency requirement</t>
  </si>
  <si>
    <t>Transfusion reaction form is provided when blood is issued</t>
  </si>
  <si>
    <t>Blood storage has system of detection, reporting and evaluations of transfusion errors</t>
  </si>
  <si>
    <t>.ME F1.5.</t>
  </si>
  <si>
    <t xml:space="preserve">Ask to Open the tap. Ask Staff  water supply is regular </t>
  </si>
  <si>
    <t xml:space="preserve">Facility ensures adequate personal protection equipments as per requirements </t>
  </si>
  <si>
    <t>All personal use gloves while drawing sample, examining and disposable of the samples</t>
  </si>
  <si>
    <t xml:space="preserve"> </t>
  </si>
  <si>
    <t xml:space="preserve">Facility has standard Procedures for processing of equipments and instruments </t>
  </si>
  <si>
    <t xml:space="preserve">Facility ensures standard practices and materials for disinfection and sterilization of instruments and equipments </t>
  </si>
  <si>
    <t>Disposal of discarded blood bags as per guideline</t>
  </si>
  <si>
    <t>Internal Quality assurance program is in place</t>
  </si>
  <si>
    <t>Blood storage has documented procedure for Transport of Blood/components from parent blood bank.</t>
  </si>
  <si>
    <t>Blood storage has documented procedure for receipt and storage of blood/components</t>
  </si>
  <si>
    <t>Blood storage has documented procedure for issue of blood for transfusion</t>
  </si>
  <si>
    <t>Blood storage has documented procedure for issue of blood in case of urgent requirement</t>
  </si>
  <si>
    <t>Blood storage has documented procedure to address the transfusion reactions</t>
  </si>
  <si>
    <t>Blood storage has documents procedure for calibration and maintenance of equipment</t>
  </si>
  <si>
    <t>Blood storage has documented procedure for HAI and disposal of BMW</t>
  </si>
  <si>
    <t>Blood storage has documented system for storage, retaining and retrieval of  records, and reports of results.</t>
  </si>
  <si>
    <t>Blood storage has documented system for internal and external Quality control of Equipments, reagent and tests</t>
  </si>
  <si>
    <t xml:space="preserve">work instruction for screening of blood, storage of blood, maintaining blood and component in event of power failure </t>
  </si>
  <si>
    <t xml:space="preserve">No. of Blood unit issued per thousand population </t>
  </si>
  <si>
    <t xml:space="preserve">No. of Unit issued X1000/ Population of serving area </t>
  </si>
  <si>
    <t>Proportions of requests refused  by parent blood bank.</t>
  </si>
  <si>
    <t>number of units received/Total number of requistion made to parent blood bank.</t>
  </si>
  <si>
    <t xml:space="preserve">Downtime of critical equipments </t>
  </si>
  <si>
    <t xml:space="preserve">Time period for which equipment was out of order/Total no of working hours for equipments </t>
  </si>
  <si>
    <t>% of Blood Units discarded</t>
  </si>
  <si>
    <t>No of unit discarded *100/ Total no of unit received.</t>
  </si>
  <si>
    <t xml:space="preserve">Blood transfusion reaction rate </t>
  </si>
  <si>
    <t xml:space="preserve">No of Blood Transfusion reactions 1000/ No of patient blood issued </t>
  </si>
  <si>
    <t>Propotion of Adverse events identified and reported</t>
  </si>
  <si>
    <t>Chemical splash, Needle stick injuries. Major blood transfusion reaction, wrong cross matching, wrong blood issue</t>
  </si>
  <si>
    <t xml:space="preserve">Cross matched/ Transfused Ratio </t>
  </si>
  <si>
    <t xml:space="preserve">No of unit are cross matched on request/ No of unit actually transfused </t>
  </si>
  <si>
    <t>% of single unit transfusion</t>
  </si>
  <si>
    <t xml:space="preserve">% of single use transfusionX 100/ Total no of units transfused </t>
  </si>
  <si>
    <t>Time gap between issuing and requisition of blood in routine conditions</t>
  </si>
  <si>
    <t>Time gap between issuing and requisition of blood in emergency conditions</t>
  </si>
  <si>
    <t xml:space="preserve">No of refusal cases </t>
  </si>
  <si>
    <t xml:space="preserve">No of requisition refused/ referred due to non availability of blood group or any other reason </t>
  </si>
  <si>
    <t xml:space="preserve">Blood storage Unit Score Card </t>
  </si>
  <si>
    <t>Blood storage Score</t>
  </si>
  <si>
    <t xml:space="preserve">Checklist for Auxillary Services </t>
  </si>
  <si>
    <t>Reference no</t>
  </si>
  <si>
    <t xml:space="preserve">Facility provides support services </t>
  </si>
  <si>
    <t>ME A5.1</t>
  </si>
  <si>
    <t>The facility provides dietary services</t>
  </si>
  <si>
    <t>Availability of functional Kitchen services</t>
  </si>
  <si>
    <t>Arrangement of Kitchen services inhouse or outsourced</t>
  </si>
  <si>
    <t>ME A5.2</t>
  </si>
  <si>
    <t xml:space="preserve">The facility provides laundry services </t>
  </si>
  <si>
    <t>Availability of functional laundry services</t>
  </si>
  <si>
    <t>Arrangement of laundry services inhouse or outsourced</t>
  </si>
  <si>
    <t>ME A5.3</t>
  </si>
  <si>
    <t>Availability of functional security services 24 X7</t>
  </si>
  <si>
    <t>In-house or outsourced, At least one guard per shift</t>
  </si>
  <si>
    <t>ME A5.4.</t>
  </si>
  <si>
    <t xml:space="preserve">The facility provides housekeeping services </t>
  </si>
  <si>
    <t>Availability of Housekeeping  services 24X7</t>
  </si>
  <si>
    <t>In-house or outsourced, At least 3 in morning shift &amp; 2 each in morning &amp; evening shift</t>
  </si>
  <si>
    <t>Availability of waste disposal services</t>
  </si>
  <si>
    <t>Arrangement for disposal of Bio medical and general waste Inhouse or outsouced</t>
  </si>
  <si>
    <t>ME A5.5</t>
  </si>
  <si>
    <t xml:space="preserve">The facility ensures maintenance services </t>
  </si>
  <si>
    <t xml:space="preserve">Availability of maintenance  services </t>
  </si>
  <si>
    <t>Includes Physical infrastructure maintenance and equipment maintenance</t>
  </si>
  <si>
    <t>ME A5.7</t>
  </si>
  <si>
    <t>The facility has services for medical records</t>
  </si>
  <si>
    <t>Availability of dedicated space for storing Medical records</t>
  </si>
  <si>
    <t>Medical records are provided  to patient/ Next to kin on request as per state guideline</t>
  </si>
  <si>
    <t>The facility has a  system to maintain Confidentiality of patient records</t>
  </si>
  <si>
    <t>Patient records are not shared except the patient until it is authorized by law</t>
  </si>
  <si>
    <t>Availability of free diet</t>
  </si>
  <si>
    <t>Free diet is provided to BPL patients and JSSK beneficiaries</t>
  </si>
  <si>
    <t>The kitchen has adequate space as per requirement</t>
  </si>
  <si>
    <t>The Laundry  Department has adequate space as per requirement</t>
  </si>
  <si>
    <t>Minimum space requirement 10sq ft/bed</t>
  </si>
  <si>
    <t>The Medical record Department has adequate space as per requirement</t>
  </si>
  <si>
    <t>Minimum space requirement is 2.5 to 3,5 sq ft per bed</t>
  </si>
  <si>
    <t>Check if Kitchen has demarcated area for various activities</t>
  </si>
  <si>
    <t xml:space="preserve"> Layout as per functional flow that is receipt, storage, preparation &amp; Cooking   area ,Service area, dish washing area, Garbage collection area and administrative area.Minimum space requirement 10sq ft/bed</t>
  </si>
  <si>
    <t>Check laundry department has demarcated and dedicated area for its various activities</t>
  </si>
  <si>
    <t>Layout as per functional flow that is  from dirty end (receipt) to clean end (Issue). That is receipt, sorting, sluicing, washing, drying, ironing and issue</t>
  </si>
  <si>
    <t>All support services department are connected with intercom  &amp; have telephone as well</t>
  </si>
  <si>
    <t>Support services departments do not have temporary connections and loose hanging wires</t>
  </si>
  <si>
    <t>Equipment in wet areas like Laundry and Kitchen are equipped with ground fault protection and designed for wet conditions</t>
  </si>
  <si>
    <t xml:space="preserve">Floors of the Support services are non slippery and even </t>
  </si>
  <si>
    <t>Surface of Kitchen flor is not chipped</t>
  </si>
  <si>
    <t>Dietary Department has plan for  safe storage and handling of potentially flammable materials.</t>
  </si>
  <si>
    <t>Dietary Department</t>
  </si>
  <si>
    <t>Support services has installed fire Extinguisher for A, B, C type of fire</t>
  </si>
  <si>
    <t>dietary department and Medical record department</t>
  </si>
  <si>
    <t>Check the expiry date on fire extinguishers are displayed on each extinguisher as well as due date for next refilling is clearly mentioned</t>
  </si>
  <si>
    <t>Availability of washer man</t>
  </si>
  <si>
    <t>Availability of Cook</t>
  </si>
  <si>
    <t>Availability of Data Entry operator trained in medical records management.</t>
  </si>
  <si>
    <t>Training on Medical record Management</t>
  </si>
  <si>
    <t>MRD Staff is skilled for indexing and storage of Medical records</t>
  </si>
  <si>
    <t>Laundry staff is skilled for segregating and processing of soiled and infectious linen</t>
  </si>
  <si>
    <t>Availability of consumables in dietary department</t>
  </si>
  <si>
    <t>Cap, gowns, gloves, Detergent for cleaning of utensil and Soap for hand washing</t>
  </si>
  <si>
    <t>Availability of consumables in laundry department</t>
  </si>
  <si>
    <t>Detergent and disinfectant, starch, Blue, bleach,  Heavy utility gloves, apron.</t>
  </si>
  <si>
    <t>Availability of Equipment &amp; utensils for Dietary department</t>
  </si>
  <si>
    <t xml:space="preserve">Refrigerator, LPG, food trolley and cooking utensils </t>
  </si>
  <si>
    <t>Availability of Equipment for Laundry</t>
  </si>
  <si>
    <t>Washing machine, drier, Iron, Separate trolley for clean and dirty linen</t>
  </si>
  <si>
    <t>Availability of Equipment for Medical record department</t>
  </si>
  <si>
    <t>Computer with scanner</t>
  </si>
  <si>
    <t>Availability of furniture and fixtures for Dietary department</t>
  </si>
  <si>
    <t>Exhaust fan, Storage containers, Work bench/slab, Utensil stand</t>
  </si>
  <si>
    <t>Availability of furniture and fixtures for Laundry department</t>
  </si>
  <si>
    <t>Stand/ Hanger for drying of linen, Iron table, Cupboard</t>
  </si>
  <si>
    <t>Availability of furniture and fixtures for Medical record department</t>
  </si>
  <si>
    <t>Racks and cupboard, table, Sectional Drawer cabinet/ Shelves,</t>
  </si>
  <si>
    <t xml:space="preserve">All equipment are covered under AMC including preventive maintenance </t>
  </si>
  <si>
    <t xml:space="preserve">Check that there is no seepage , Cracks, chipping of plaster </t>
  </si>
  <si>
    <t>Dietary department, laundry and medical record department</t>
  </si>
  <si>
    <t xml:space="preserve">Floors, walls, roof, rooftops, sinks patient care and circulation  areas are Clean </t>
  </si>
  <si>
    <t>No condemned/Junk material is  found in any of the department</t>
  </si>
  <si>
    <t>No stray animal/rodent/birds/pests</t>
  </si>
  <si>
    <t>Kitchen is rodent &amp; pet proof</t>
  </si>
  <si>
    <t>Temperature control and ventilation in dietary department</t>
  </si>
  <si>
    <t>Fans/Coolers/Exhaust/Vents/heaters as per environment condition and requirement</t>
  </si>
  <si>
    <t>Temperature control and ventilation in Laundry</t>
  </si>
  <si>
    <t>Temperature control and ventilation in Medical record Department</t>
  </si>
  <si>
    <t>Check female staff  feels secure at work place</t>
  </si>
  <si>
    <t>Dietary and laundry department</t>
  </si>
  <si>
    <t>Availability of power back up</t>
  </si>
  <si>
    <t>For Laundry, Diet and MRD department</t>
  </si>
  <si>
    <t>The facility has defined diet schedule &amp; menu  for the patients.</t>
  </si>
  <si>
    <t>The facility has Special diet schedule for patients suffering from Heart Disease, Hypertension, Diabetes, Pregnant Women, diarrhoea and renal patients</t>
  </si>
  <si>
    <t>Normal diet, Liquid diet, Semi-solid diet, diabetic diet, Low salt, Low fat diet</t>
  </si>
  <si>
    <t>Dietary department has system to calculate the number of diets to be prepared</t>
  </si>
  <si>
    <t>Dietary department has procedure for procurement  of perishable and non perishable items</t>
  </si>
  <si>
    <t>Time interval for procurement of Perishable and non perishable items is fixed</t>
  </si>
  <si>
    <t>Perishable items  are stored at cold temeperature</t>
  </si>
  <si>
    <t>Like milk, cheese, butter, egg, vegetables, and fruits</t>
  </si>
  <si>
    <t>Non perishable items are kept in racks/ storage container, in ventilated and rodent proof room</t>
  </si>
  <si>
    <t xml:space="preserve">All the food items are stored above floor level. </t>
  </si>
  <si>
    <t>Food is prepared by trained staff, ensuring  standard practices</t>
  </si>
  <si>
    <t xml:space="preserve">Distribution of the food is done in covered trolleys </t>
  </si>
  <si>
    <t>Dietary department has system to check the quality of food provided to patient</t>
  </si>
  <si>
    <t>There is designated person preferably nurse in Ward to check the Quality of food</t>
  </si>
  <si>
    <t>Dietary department has procedure to collect and dispose of kitchen garbage at defined interval and place</t>
  </si>
  <si>
    <t>Department maintain stock and expenditure register in Kitchen</t>
  </si>
  <si>
    <t xml:space="preserve">The facility has sufficient set of linen available per bed </t>
  </si>
  <si>
    <t xml:space="preserve">at least 5 sets for each functional bed </t>
  </si>
  <si>
    <t>There is a system for Periodic physical verification of linen inventory</t>
  </si>
  <si>
    <t>To check the theft and pilferage</t>
  </si>
  <si>
    <t xml:space="preserve">Separate trolley/Heavy duty bags are used for collection and  distribution of clean and dirty linen </t>
  </si>
  <si>
    <t xml:space="preserve">Infectious linen are transported into separate containers / bags </t>
  </si>
  <si>
    <t>There is a system of sorting of different category of linen before putting in to washing machine</t>
  </si>
  <si>
    <t>Soiled, infected fouled type of linen</t>
  </si>
  <si>
    <t>The linen department has procedure for sluicing of soiled &amp;infected linen</t>
  </si>
  <si>
    <t>Linen department has procedure to keep record of daily load received from each department</t>
  </si>
  <si>
    <t xml:space="preserve">Hospital has a designated person  to check quality of washed linen </t>
  </si>
  <si>
    <t>There is a system for verifying the quantity of linen received</t>
  </si>
  <si>
    <t>There is procedure for condemnation of linen</t>
  </si>
  <si>
    <t xml:space="preserve">There is system to check pilferage of linen from ward </t>
  </si>
  <si>
    <t>Security guards keep vigil</t>
  </si>
  <si>
    <t xml:space="preserve">The staff is aware of their roles and responsibilities 
</t>
  </si>
  <si>
    <t xml:space="preserve">Staff is  adhere to their respective dress code </t>
  </si>
  <si>
    <t>Facility has established procedure for monitoring the quality of outsourced services and adheres to contractual obligations</t>
  </si>
  <si>
    <t>ME D10.1</t>
  </si>
  <si>
    <t>There is established system for contract management for out sourced services</t>
  </si>
  <si>
    <t>There is procedure to  monitor the quality and adequacy of  outsourced services on regular basis</t>
  </si>
  <si>
    <t>Verification of outsourced services (cleaning/ Dietary/Laundry/Security/Maintenance)  provided are done by designated in-house staff</t>
  </si>
  <si>
    <t xml:space="preserve">Diet Registers are maintained at Kitchen </t>
  </si>
  <si>
    <t xml:space="preserve">Laundry registers are maintained at laundry </t>
  </si>
  <si>
    <t>Hospital has procedure for collection, Compilation and maintenance of patient's records after discharge</t>
  </si>
  <si>
    <t xml:space="preserve">Thre is a system to check completion of records </t>
  </si>
  <si>
    <t>Checking the records as per checklist for completion</t>
  </si>
  <si>
    <t>There is a system for indexing/ICD coding the records</t>
  </si>
  <si>
    <t>As per ICD coding / indexing name, disease, diagnosis, physician and surgical procedure carried out</t>
  </si>
  <si>
    <t>Medical record department has system to generate statistics for clinical  and administrative use</t>
  </si>
  <si>
    <t xml:space="preserve">Submitting the reports to required health authorities (Birth death notification, notification of communicable diseases etc), </t>
  </si>
  <si>
    <t>There is a  system for safe storage of records</t>
  </si>
  <si>
    <t xml:space="preserve">Medical record department has procedure for retention/Preservation of records </t>
  </si>
  <si>
    <t>Retention is as per state guideline</t>
  </si>
  <si>
    <t>Medical record department has procedure for destruction  of old records</t>
  </si>
  <si>
    <t>Medical record department has system for retrieval of records</t>
  </si>
  <si>
    <t xml:space="preserve">Medical record department has procedure for production of records in Courts of law when summoned </t>
  </si>
  <si>
    <t>In case of MLC</t>
  </si>
  <si>
    <t>Medical records are issued to authorized personnel only</t>
  </si>
  <si>
    <t>To patient/next kin to patient</t>
  </si>
  <si>
    <t>The Staff is aware of disaster plan</t>
  </si>
  <si>
    <t>Kitchen and Laundry</t>
  </si>
  <si>
    <t>Periodic medical checkups of the staff with food handlers undergoing investigations, as required</t>
  </si>
  <si>
    <t>Availability of the hand washing Facility in kitchen</t>
  </si>
  <si>
    <t>Preferably in preparation and cooking area</t>
  </si>
  <si>
    <t>Availability of Running Water (Hot and cold)</t>
  </si>
  <si>
    <t>Availability of soap with soap dish/ liquid antiseptic with dispenser</t>
  </si>
  <si>
    <t xml:space="preserve">Display of Hand washing the Instructions at Point of Use </t>
  </si>
  <si>
    <t>Clean gloves are available for distribution of food</t>
  </si>
  <si>
    <t>Availability of apron</t>
  </si>
  <si>
    <t>Availability of caps</t>
  </si>
  <si>
    <t>Availability of Heavy duty gloves for laundry</t>
  </si>
  <si>
    <t>Availability of gum boots for laundry</t>
  </si>
  <si>
    <t xml:space="preserve">Staff  adheres to standard personal protection practices </t>
  </si>
  <si>
    <t xml:space="preserve">No reuse of disposable gloves,  caps and aprons. </t>
  </si>
  <si>
    <t xml:space="preserve">Facility ensures standard practices and materials for decontamination and cleaning of instruments and  procedure areas </t>
  </si>
  <si>
    <t xml:space="preserve">Cleaning and decontamination of food preparation surfaces like cutting board </t>
  </si>
  <si>
    <t xml:space="preserve">Ask the cleanliness and ask staff how frequent they clean it </t>
  </si>
  <si>
    <t xml:space="preserve">Cleaning of utensils and food trolleys </t>
  </si>
  <si>
    <t xml:space="preserve">Check the cleanliness and how frequent they clean it </t>
  </si>
  <si>
    <t>Decontamination of heavily soiled linen</t>
  </si>
  <si>
    <t>Cleaning of washing equipment</t>
  </si>
  <si>
    <t xml:space="preserve">Floors are clean </t>
  </si>
  <si>
    <t xml:space="preserve">No stray animals in the facility/ Patient Care areas </t>
  </si>
  <si>
    <t xml:space="preserve">Kitchen is has system of regular external inspection by Municipal/ FDA authorities </t>
  </si>
  <si>
    <t>Standard operating procedure for Dietary department has been prepared and approved</t>
  </si>
  <si>
    <t>Standard operating procedure for Laundry Department has been prepared and approved</t>
  </si>
  <si>
    <t>Standard operating procedure for Medical record Department has been prepared and approved</t>
  </si>
  <si>
    <t>Record Department has documented procedure for receiving, compiling,  and maintaining records</t>
  </si>
  <si>
    <t>Record Department has documented procedure for issuing of the records</t>
  </si>
  <si>
    <t>Record Department has documented procedure for retention of records</t>
  </si>
  <si>
    <t xml:space="preserve">Record department has documented procedure for pest and rodent control </t>
  </si>
  <si>
    <t xml:space="preserve">Diet department has documented procedure for diet schedule </t>
  </si>
  <si>
    <t>Diet department has documented procedure for calculation of diet required in wards</t>
  </si>
  <si>
    <t xml:space="preserve">Diet department has documented procedure for procurement of food items </t>
  </si>
  <si>
    <t>Diet department has documented procedure for preparation and distribution of food</t>
  </si>
  <si>
    <t>Diet department has documented procedure to check the quality of food provided to the patient</t>
  </si>
  <si>
    <t xml:space="preserve">Diet department has documented procedure for cleaning of kitchen and utensils </t>
  </si>
  <si>
    <t xml:space="preserve">Diet department has documented procedure for checkups of kitchen workers at defined intervals </t>
  </si>
  <si>
    <t>Linen department has documented procedure for collection, sorting and cleaning of linen</t>
  </si>
  <si>
    <t>Linen department has documented procedure for sluicing of the blood/ body fluid stained linen</t>
  </si>
  <si>
    <t>Linen department has documented procedure for distribution of linen in all patient care area</t>
  </si>
  <si>
    <t>Linen department has documented procedure for condemnation of linen</t>
  </si>
  <si>
    <t>Linen department has documented procedure corrective and preventive maintenance of laundry equipments</t>
  </si>
  <si>
    <t>Security department has documented procedure for duty hours</t>
  </si>
  <si>
    <t xml:space="preserve">Security department has documented procedure for control of incoming and outgoing items  </t>
  </si>
  <si>
    <t>Security department has documented procedure for visiting hours in patient care area</t>
  </si>
  <si>
    <t>Security department has documented procedure for fire safety in hospital</t>
  </si>
  <si>
    <t>Security department has documented procedure for electrical safety</t>
  </si>
  <si>
    <t xml:space="preserve">Security department has documented procedure for training and drills of security staff </t>
  </si>
  <si>
    <t xml:space="preserve">Check if staff is a aware of relevant part of SOPs </t>
  </si>
  <si>
    <t>Work instructios are displayed in Dietary Department</t>
  </si>
  <si>
    <t>Work instructions are displayed in Laundry Department</t>
  </si>
  <si>
    <t>Work instructions are  displayed in Medical Record Department</t>
  </si>
  <si>
    <t>Work instructions are displayed for hospital cleaniness</t>
  </si>
  <si>
    <t xml:space="preserve">No of cases for which medical audit done </t>
  </si>
  <si>
    <t xml:space="preserve">No of cases for which death audit has done </t>
  </si>
  <si>
    <t xml:space="preserve">Linen Index </t>
  </si>
  <si>
    <t>No. of bed sheet washed in a month/Patient bed days in month</t>
  </si>
  <si>
    <t>Diet Index</t>
  </si>
  <si>
    <t>No. of meals provided in the month/no. of times meal served in a day * bed days</t>
  </si>
  <si>
    <t xml:space="preserve">Proportion of maternal deaths audited </t>
  </si>
  <si>
    <t xml:space="preserve">Proportion of newborn deaths audited </t>
  </si>
  <si>
    <t>Cycle time for laundry services</t>
  </si>
  <si>
    <t>Time elapsed between collection of used linen and receiving clean linen</t>
  </si>
  <si>
    <t>Proportion of special diets</t>
  </si>
  <si>
    <t>No. of special diets (Liquid, Semi-solid, Diabetic, Low salt, low fat diet or other diet) in the month*100/tital no. of diets provided in the month</t>
  </si>
  <si>
    <t xml:space="preserve">Medical Audit Score </t>
  </si>
  <si>
    <t xml:space="preserve">Death Audit Score </t>
  </si>
  <si>
    <t>Waiting time for getting handicap certificate</t>
  </si>
  <si>
    <t>Waiting time for getting death certificate</t>
  </si>
  <si>
    <t>Patient feedback on cleanliness of linen</t>
  </si>
  <si>
    <t xml:space="preserve">Patient feedback on quality of food </t>
  </si>
  <si>
    <t xml:space="preserve">Auxiliary Services Card </t>
  </si>
  <si>
    <t>Auxiliary Services  Score</t>
  </si>
  <si>
    <t xml:space="preserve">Checklist for General Administration </t>
  </si>
  <si>
    <t xml:space="preserve">Reference No. </t>
  </si>
  <si>
    <t>Availability of functional A&amp; E department</t>
  </si>
  <si>
    <t>Availability of functional disaster management team</t>
  </si>
  <si>
    <t>ME A 2.1.</t>
  </si>
  <si>
    <t>Avaiability of dedicated Female ward</t>
  </si>
  <si>
    <t>ME A2.3.</t>
  </si>
  <si>
    <t xml:space="preserve">The facility provides Newborn health  Services </t>
  </si>
  <si>
    <t>Availability of  functional NBSU</t>
  </si>
  <si>
    <t xml:space="preserve">Availability of X-Ray Unit </t>
  </si>
  <si>
    <t>Availability of in-house services. Partial Compliance if it is outsourced</t>
  </si>
  <si>
    <t xml:space="preserve">Availability of Ultrasound services </t>
  </si>
  <si>
    <t xml:space="preserve">Availability of In-house lab </t>
  </si>
  <si>
    <t>If lab is outsourced than give partial compliance</t>
  </si>
  <si>
    <t>ME A 3.3</t>
  </si>
  <si>
    <t xml:space="preserve">Availability of ECG Services </t>
  </si>
  <si>
    <t>The laboratory has facility to carry out sputum microscopy</t>
  </si>
  <si>
    <t>CHC functions as DOTS centre.</t>
  </si>
  <si>
    <t>Facility for Diagnosis and treatment of Leprosy.</t>
  </si>
  <si>
    <t>Facility for management of reactions</t>
  </si>
  <si>
    <t>Councelling and advise on prevention of disabilities</t>
  </si>
  <si>
    <t>Availablity of separate MDT regimens in separate blister packs for MB-Adult, MB-child, PB-adult and PB child.</t>
  </si>
  <si>
    <t xml:space="preserve">Availability of Functional ICTC </t>
  </si>
  <si>
    <t xml:space="preserve">Availability of link ART centre </t>
  </si>
  <si>
    <t xml:space="preserve">The facility provides services under National Programme for control of Blindness as per guidelines </t>
  </si>
  <si>
    <t>Availability of Refraction room</t>
  </si>
  <si>
    <t>Availability  or Eye OT, if Eye surgeon posted; else linkage with higher facilities.</t>
  </si>
  <si>
    <t>ME A4.7.</t>
  </si>
  <si>
    <t>Availability of geriatric Clinic</t>
  </si>
  <si>
    <t>ME A4.8.</t>
  </si>
  <si>
    <t xml:space="preserve">Facility for early detection and referral of suspected cases, , </t>
  </si>
  <si>
    <t>Sreeening for cervical, breast and oral cancer</t>
  </si>
  <si>
    <t>Education about self examination of breast and oral self examination.</t>
  </si>
  <si>
    <t xml:space="preserve">ME A4.9 </t>
  </si>
  <si>
    <t>CHC functions as peripheral surveillance unit</t>
  </si>
  <si>
    <t>ME A5.1.</t>
  </si>
  <si>
    <t>ME A5.2.</t>
  </si>
  <si>
    <t>ME A5.5.</t>
  </si>
  <si>
    <t>Availability of maintenance services</t>
  </si>
  <si>
    <t>ME A5.6.</t>
  </si>
  <si>
    <t>The facility provides pharmacy services</t>
  </si>
  <si>
    <t>Availability of  drug storage and dispensing services</t>
  </si>
  <si>
    <t>Availability of Medical record services</t>
  </si>
  <si>
    <t>Availability of dietary service</t>
  </si>
  <si>
    <t>In house or outsourced</t>
  </si>
  <si>
    <t>Availability of laundry services</t>
  </si>
  <si>
    <t>Availability of security  services</t>
  </si>
  <si>
    <t>Availability of Housekeeping  services</t>
  </si>
  <si>
    <t>Facility provides pharmacy and store services.</t>
  </si>
  <si>
    <t>Avaialbility of General stores</t>
  </si>
  <si>
    <t>For storing consumables, Stationaries, and equipments</t>
  </si>
  <si>
    <t>The facility has services of medical records</t>
  </si>
  <si>
    <t>ME A5.8</t>
  </si>
  <si>
    <t>The facility provides administrative services for the Block</t>
  </si>
  <si>
    <t>Proper monitoring and effective supervision overall aspects of Health services of the Block or designated administrative area</t>
  </si>
  <si>
    <t>Supervisory visits to the attached PHCs and SCs.</t>
  </si>
  <si>
    <t>Building effective Public relations and ensuring active people's participation for getting the Health Programs/functions achieved effectively.</t>
  </si>
  <si>
    <t>To make evaluation of the impact from time to time.</t>
  </si>
  <si>
    <t>ME A 6.1.</t>
  </si>
  <si>
    <t>Treatment/referral facilities available for health problems of local community.</t>
  </si>
  <si>
    <t>Kala Azar, Arsenic poisioning, Snake bite, KFD, Leptospirosis &amp; Flurosis</t>
  </si>
  <si>
    <t>ME A 6.2.</t>
  </si>
  <si>
    <t xml:space="preserve">There is process for consulting community/ or their representatives when planning or revising scope of services of the facility </t>
  </si>
  <si>
    <t>Community representative are Consulted while revising or expanding the scope of service</t>
  </si>
  <si>
    <t>User charges if any are decided in consultation with user groups /RKS</t>
  </si>
  <si>
    <t xml:space="preserve">Name of the facility prominently displayed at front of CHC building </t>
  </si>
  <si>
    <t xml:space="preserve">﻿CHC lay out with location and name of the departments are displayed at the entrance.   
</t>
  </si>
  <si>
    <t xml:space="preserve">CHC has established directional signage </t>
  </si>
  <si>
    <t xml:space="preserve">List of departments are displayed </t>
  </si>
  <si>
    <t>All signage are in uniform colour scheme</t>
  </si>
  <si>
    <t>Signages are user friendly and pictorial</t>
  </si>
  <si>
    <t>Services which are not available are also mentioned with name of facilities, where such failicites are available</t>
  </si>
  <si>
    <t>Availability of administrative services like handicap certificate, death certificate services are displayed.</t>
  </si>
  <si>
    <t>Processing time for issuing certificates &amp; availability of medical records are displayed</t>
  </si>
  <si>
    <t>Mandatory information under RTI is displayed</t>
  </si>
  <si>
    <t>ME B1.3.</t>
  </si>
  <si>
    <t>Citizen charter is established in the facility</t>
  </si>
  <si>
    <t xml:space="preserve">Citizen charter includes the Services available at the facility </t>
  </si>
  <si>
    <t xml:space="preserve">Citizen Charter includes the Timings of different services available </t>
  </si>
  <si>
    <t xml:space="preserve">Citizen Charter includes Rights of Patients </t>
  </si>
  <si>
    <t xml:space="preserve">Citizen Charter includes Responsibilities of Patients and Visitors </t>
  </si>
  <si>
    <t xml:space="preserve">Citizen Charters includes Beds available </t>
  </si>
  <si>
    <t xml:space="preserve">Citizen Charter includes the Standards and Quality of services Provided </t>
  </si>
  <si>
    <t>Citizen Charters Includes Complaints and Grievances redressal  Mechanism</t>
  </si>
  <si>
    <t>Citizen Charter includes Services that are  available on payment, if any.</t>
  </si>
  <si>
    <t xml:space="preserve">Citizen Charter includes the Cycle time for Critical Processes </t>
  </si>
  <si>
    <t>Facility prepares a comprehensive list of user charges and their display at strategic point in the CHC</t>
  </si>
  <si>
    <t>ME B1.7.</t>
  </si>
  <si>
    <t>A dedicated facilitation counter/rogi sahayata kendra available</t>
  </si>
  <si>
    <t>Services are delivered in a manner that is sensitive to gender, religious and cultural needs, and there are no barrier on account of physical access, social, economic, cultural or social status.</t>
  </si>
  <si>
    <t>CHC has defined policy for non discrimination according to gender</t>
  </si>
  <si>
    <t>ME B2.2</t>
  </si>
  <si>
    <t xml:space="preserve">Religious and cultural preferences of patients and attendants are taken into consideration while delivering services  </t>
  </si>
  <si>
    <t>Availability of complaint box and display of process for grievance  redresaal and personnel  to be  contacted.</t>
  </si>
  <si>
    <t xml:space="preserve">Staff is respectful to patients religious and cultural beliefs </t>
  </si>
  <si>
    <t>The facility has defined policy  to ensure the religious and cultural preferences of the patient</t>
  </si>
  <si>
    <t>Approach road to facility is accessible  without congestion  or encroachment</t>
  </si>
  <si>
    <t xml:space="preserve">There are no open manholes/Potholes at access road and internal pathways </t>
  </si>
  <si>
    <t>Internal Pathways and corridors of the facility are without any obstruction / Protruding Objects</t>
  </si>
  <si>
    <t>CHC has defined policy to provide barrier free services to patient</t>
  </si>
  <si>
    <t xml:space="preserve">Ramps shall have a slope of conducive for use </t>
  </si>
  <si>
    <t xml:space="preserve">Ramps are provide with slip resistance surface </t>
  </si>
  <si>
    <t xml:space="preserve">Ramps shall have adequate width </t>
  </si>
  <si>
    <t xml:space="preserve">at least 120 cm </t>
  </si>
  <si>
    <t xml:space="preserve">Warning blocks have been provide at beginning and end of the ramp and Stairs </t>
  </si>
  <si>
    <t xml:space="preserve">To aid people with visual impairment </t>
  </si>
  <si>
    <t xml:space="preserve">Hand rails are provided with stairs </t>
  </si>
  <si>
    <t>The facility  has defined policy for providing disable friendly services</t>
  </si>
  <si>
    <t xml:space="preserve">Parking area is earmarked for People with disabilities </t>
  </si>
  <si>
    <t>ME B2.4</t>
  </si>
  <si>
    <t xml:space="preserve">There is no discrimination on basis of social and economic status of the patients </t>
  </si>
  <si>
    <t>CHC has defined policy for ensuring non discrimination  on basis of social and economic status of the patient</t>
  </si>
  <si>
    <t>ME B2.5</t>
  </si>
  <si>
    <t xml:space="preserve">There is affirmative actions to ensure that vulnerable sections can access services   </t>
  </si>
  <si>
    <t xml:space="preserve">There are arrangement and Linkages for care of terminally ill patients </t>
  </si>
  <si>
    <t xml:space="preserve">Linkage for Palliative Care , Hospice </t>
  </si>
  <si>
    <t>There are Linkages for care , Counselling and Protection of  Victims of Violence  including domestic violence</t>
  </si>
  <si>
    <t xml:space="preserve">Linkages with NGOS, Police Mediation Cell </t>
  </si>
  <si>
    <t>There are arrangements of for adequate care and post discharge support of Orphan patients including homeless children</t>
  </si>
  <si>
    <t>Linkages with NGOS , Orphan , old age home, Children home</t>
  </si>
  <si>
    <t>CHC has defined policy for maintenance of privacy of patients</t>
  </si>
  <si>
    <t>CHC has defined policy for maintenance of patient records and clinical information</t>
  </si>
  <si>
    <t>CHC defines and communicate policy regarding decent communication and courteous behaviour towards the patient and visitors</t>
  </si>
  <si>
    <t>CHC defines the policy for privacy and confidentiality of the patient and condition related with social stigma and vulnerable groups</t>
  </si>
  <si>
    <t>Facility has defined and established procedures for informing patient about the medical conditions and involving them in treatment planning, and facilitates informed decision making.</t>
  </si>
  <si>
    <t>CHC define policy for taking consent.</t>
  </si>
  <si>
    <t>ME B4.3</t>
  </si>
  <si>
    <t>The staff is aware of patients rights responsibilities</t>
  </si>
  <si>
    <t>The staff is regularly sensitised about rights and responsibilities of the patient</t>
  </si>
  <si>
    <t>Availability of complaint box at administrative office and display of process for grievance Redressal and whom to contact are displayed</t>
  </si>
  <si>
    <t>CHC defines policy for grievance redressal mechanism</t>
  </si>
  <si>
    <t>There is defined frequency of collecting complaints from complaint box</t>
  </si>
  <si>
    <t>Records of patient complaints &amp; suggestion are maintained</t>
  </si>
  <si>
    <t>There is system of periodic review of patient complaints</t>
  </si>
  <si>
    <t>There is evidence of action taken on complaints</t>
  </si>
  <si>
    <t>Action taken is informed to the complainant</t>
  </si>
  <si>
    <t>CHC establish policy for providing free services to benficieries of Central and state schemes</t>
  </si>
  <si>
    <t>CHC has established policy for providing all drugs in the EDL  free of cost as per state directives</t>
  </si>
  <si>
    <t>CHC has established policy for providing all diagnostics   free of cost as per state directives</t>
  </si>
  <si>
    <t>Methods for verification of documents of patient is user friendly</t>
  </si>
  <si>
    <t>CHC has established policy to provide free treatment to BPL patients</t>
  </si>
  <si>
    <t xml:space="preserve">CHC has establish policy for timely reimbursement and payment to beneficiaries </t>
  </si>
  <si>
    <t xml:space="preserve">Availability of dedicated RSBY help desk </t>
  </si>
  <si>
    <t xml:space="preserve">Finger print verification is done through a finger print scanner </t>
  </si>
  <si>
    <t>All tests and drugs are covered under RSBY</t>
  </si>
  <si>
    <t xml:space="preserve">Services and entitlements available under RSBY are prominently displayed </t>
  </si>
  <si>
    <t xml:space="preserve">Manual process is in place in case smart card is not working </t>
  </si>
  <si>
    <t xml:space="preserve">Availability of residential quarters for clinical and support staff </t>
  </si>
  <si>
    <t>CHC has adequate space as per bed strength</t>
  </si>
  <si>
    <t>80 to 85 sqm per bed .</t>
  </si>
  <si>
    <t xml:space="preserve">Availability of public toilet for visitors </t>
  </si>
  <si>
    <t>Adequate number of Staff toilets available in proximity to duty area</t>
  </si>
  <si>
    <t>Adequate number of Staff change room are available in proximity to duty area</t>
  </si>
  <si>
    <t>Canteen for staff and visitors</t>
  </si>
  <si>
    <t>Availability of Staff amenities at nursing station and duty room</t>
  </si>
  <si>
    <t>CHC has independent entry to emergency and  OPD.</t>
  </si>
  <si>
    <t xml:space="preserve">Corridors are wide enough to accommodate daily traffic. 
</t>
  </si>
  <si>
    <t>The general traffic should not pass through the indoor/ critical patient care area</t>
  </si>
  <si>
    <t xml:space="preserve">Ambulatory services are located in outermost zone </t>
  </si>
  <si>
    <t>OPD, Emergency and Administrative offices are situated in near the entry/ exit of the CHC with direct access from approach road</t>
  </si>
  <si>
    <t xml:space="preserve">Clinical support Services are located in proximity to outer zone </t>
  </si>
  <si>
    <t xml:space="preserve">Lab , Radiology and Pharmacy </t>
  </si>
  <si>
    <t xml:space="preserve">Indoor area are located in inner zone of the CHC </t>
  </si>
  <si>
    <t xml:space="preserve">Wards and Nursing Units are located in inner most area </t>
  </si>
  <si>
    <t>Facility maintains open area as per floor area ratio mandated by authorities</t>
  </si>
  <si>
    <t>CHC has 24X7 functional telephone connection and intercom facility for internal communication</t>
  </si>
  <si>
    <t>There is designated person to answer the telephone enquiries</t>
  </si>
  <si>
    <t>CHC has broadband internet connectivity</t>
  </si>
  <si>
    <t>There is established system for managing postal communication</t>
  </si>
  <si>
    <t>Records are maintained for received and dispatched communication</t>
  </si>
  <si>
    <t>There is established system for internal movement  of documents and communication</t>
  </si>
  <si>
    <t>System for communicating circulars, notices and orders etc.</t>
  </si>
  <si>
    <t>There is assigned person for managing internal and external movement of documents and communications</t>
  </si>
  <si>
    <t>General notices and information are displayed at notice boards at relevant points</t>
  </si>
  <si>
    <t xml:space="preserve">There is system of removal of old notices and updating the notice board </t>
  </si>
  <si>
    <t>Availability of OPD counter as per load</t>
  </si>
  <si>
    <t xml:space="preserve">The facility and departments are planned to ensure structure follows the function/processes (Structure commensurate with the function of the CHC) </t>
  </si>
  <si>
    <t xml:space="preserve">There is no cris-cross between General and Patient Traffic </t>
  </si>
  <si>
    <t>ME C2.1.</t>
  </si>
  <si>
    <t>The facility has been surveyed by Structural engineer for seismic vulnerability in high risk zone</t>
  </si>
  <si>
    <t xml:space="preserve">Ask for records of survey </t>
  </si>
  <si>
    <t>Structural Components been made earthquake proof</t>
  </si>
  <si>
    <t>Check for records of in correction has been done to strengthen structural components like columns, beams, slabs, walls etc.</t>
  </si>
  <si>
    <t xml:space="preserve">Facility has  mechanism for periodical check / test of all electrical installation  by competent electrical Engineer </t>
  </si>
  <si>
    <t xml:space="preserve">Facility has system for power audit of unit at defined intervals </t>
  </si>
  <si>
    <t>Danger sign is displayed at High voltage electrical installation</t>
  </si>
  <si>
    <t>All electrical panels are covered and has restricted  access</t>
  </si>
  <si>
    <t xml:space="preserve">Personal protective equipments are available with electrician </t>
  </si>
  <si>
    <t>ME C2.3.</t>
  </si>
  <si>
    <t>Windows  have grills and wire meshwork</t>
  </si>
  <si>
    <t>Building including walls, roofs, floor, windows , balconies and terraces are maintained</t>
  </si>
  <si>
    <t>Terrace, roof, balconies and stair case have protective railing</t>
  </si>
  <si>
    <t xml:space="preserve">CHC  premises has intact boundary wall </t>
  </si>
  <si>
    <t>CHC has functional gate with provision of animal catcher</t>
  </si>
  <si>
    <t>Access to roof and terraces is restricted</t>
  </si>
  <si>
    <t>Fire exits  provide egress to exterior of the building in open  space</t>
  </si>
  <si>
    <t xml:space="preserve">Check the fire exits are free from obstruction </t>
  </si>
  <si>
    <t xml:space="preserve">Facility has conducted fire safety audit by competent authority </t>
  </si>
  <si>
    <t>Facility has defined, displayed  and implemented evacuation plan in case of fire</t>
  </si>
  <si>
    <t>No smoking sign displayed inside and outside the working area</t>
  </si>
  <si>
    <t>Facility has installed fire extinguisher that are capilbility of fighting A, B &amp; C type of fire</t>
  </si>
  <si>
    <t>There is system to track the expiry dates and periodic refilling of the extinguishers</t>
  </si>
  <si>
    <t>Periodic Training is provided for using fire extinguishers</t>
  </si>
  <si>
    <t xml:space="preserve">Periodic mock drills for diaster management are conducted </t>
  </si>
  <si>
    <t>Availability of General Surgeon</t>
  </si>
  <si>
    <t>Availability of Obstetric &amp; Gynae Specialist</t>
  </si>
  <si>
    <t>Availability of General Medicine specialist</t>
  </si>
  <si>
    <t>Availability of Paediatrician</t>
  </si>
  <si>
    <t>Availability of Anaesthetics</t>
  </si>
  <si>
    <t>Availability of General Duty Doctors as per load</t>
  </si>
  <si>
    <t>Availability of Dentist</t>
  </si>
  <si>
    <t xml:space="preserve">Availability of nursing staff </t>
  </si>
  <si>
    <t xml:space="preserve">Availability Lab Tech  </t>
  </si>
  <si>
    <t xml:space="preserve"> Availability Pharmacist  </t>
  </si>
  <si>
    <t xml:space="preserve"> Availability Radiographer  </t>
  </si>
  <si>
    <t xml:space="preserve"> Availability ECG Tech  </t>
  </si>
  <si>
    <t xml:space="preserve"> Availability Optha. Technician/Referactionist</t>
  </si>
  <si>
    <t xml:space="preserve"> Availability O.T. technician  </t>
  </si>
  <si>
    <t xml:space="preserve"> Counsellor  </t>
  </si>
  <si>
    <t xml:space="preserve"> Dental Technician  </t>
  </si>
  <si>
    <t xml:space="preserve"> Rehabilitation worker</t>
  </si>
  <si>
    <t>Registration Clerk</t>
  </si>
  <si>
    <t>Statistical Assistant/Data entry operator</t>
  </si>
  <si>
    <t>Account Assistant</t>
  </si>
  <si>
    <t>Administrative assistant.</t>
  </si>
  <si>
    <t>Details and Records of training provided are  available with unit</t>
  </si>
  <si>
    <t>Training on Disaster Management</t>
  </si>
  <si>
    <t>Training on Cardio Pulmonary resuscitation</t>
  </si>
  <si>
    <t>Training on staff Safety</t>
  </si>
  <si>
    <t>Training on facility level Quality Assurance</t>
  </si>
  <si>
    <t>CHC has policy to ensure drugs at all point of use as per state EDL</t>
  </si>
  <si>
    <t>Availability of equipment for Facility management</t>
  </si>
  <si>
    <t>Equipments for horticulture, electrical repair, plumbing material etc</t>
  </si>
  <si>
    <t>Availability of equipment for processing of Bio medical waste</t>
  </si>
  <si>
    <t>Autoclave and mutilator</t>
  </si>
  <si>
    <t xml:space="preserve">Availability of computer for HMIS and MCTS reporting </t>
  </si>
  <si>
    <t>Availability of fixture for administrative office</t>
  </si>
  <si>
    <t>Availability of furniture for administrative office</t>
  </si>
  <si>
    <t xml:space="preserve">Facility has contract agency for maintenance for equipments </t>
  </si>
  <si>
    <t>Contact details of  the agencies responsible for maintenance are communicated to the staff</t>
  </si>
  <si>
    <t>Asset list of all equipments are maintained</t>
  </si>
  <si>
    <t>There is system to maintain records of down time of equipments</t>
  </si>
  <si>
    <t>Indexing of all equipments is done</t>
  </si>
  <si>
    <t>All equipments are covered under AMC including preventive maintenance for computers and other IT equipments</t>
  </si>
  <si>
    <t>There is system of timely corrective  break down maintenance of the  for computers and other IT equipments</t>
  </si>
  <si>
    <t>Facility has contracted agency for calibration of equipments.</t>
  </si>
  <si>
    <t xml:space="preserve">Records of the calibrated equipments are maintained </t>
  </si>
  <si>
    <t xml:space="preserve">CHC has system to ensure that short expiry drugs are not procured </t>
  </si>
  <si>
    <t>CHC has process for proper disposal and prevention of unintended use of expired drugs</t>
  </si>
  <si>
    <t>CHC implements scientific inventory management system according to their needs</t>
  </si>
  <si>
    <t>ABC, VED, FSN,FIFO</t>
  </si>
  <si>
    <t>CHC has policy that there is no stock out of the drugs and consumables at patient care area</t>
  </si>
  <si>
    <t>CHC has a policy for ensuring proper management and restriction of unintended use of narcotic substance and psychotropic drugs as per prevalent law</t>
  </si>
  <si>
    <t xml:space="preserve">Exterior of the  facility building is maintained with landscaping in open areas. </t>
  </si>
  <si>
    <t>Boundary Walls of building is plastered and whitewashed.</t>
  </si>
  <si>
    <t>No unwanted/outdated posters on CHC boundary and building walls</t>
  </si>
  <si>
    <t xml:space="preserve">CHC Buildings are in uniform colour scheme </t>
  </si>
  <si>
    <t>CHC has system to whitewash the building periodically</t>
  </si>
  <si>
    <t xml:space="preserve">Availability of parking space as per requirement </t>
  </si>
  <si>
    <t xml:space="preserve">Dedicated parking space for ambulances </t>
  </si>
  <si>
    <t xml:space="preserve">No water logging in side the premises of the CHC </t>
  </si>
  <si>
    <t xml:space="preserve">There is no abandoned /dilapidated building in the premises </t>
  </si>
  <si>
    <t>Proper landscaping and maintenance of trees, garden</t>
  </si>
  <si>
    <t>no encroachment in and around the CHC</t>
  </si>
  <si>
    <t xml:space="preserve">CHC has rain water harvesting facility </t>
  </si>
  <si>
    <t xml:space="preserve">CHC has Herbal garden </t>
  </si>
  <si>
    <t xml:space="preserve">Hospital  infrastructure is adequately maintained </t>
  </si>
  <si>
    <t>CHC  has system for periodic  maintenance of infrastructure at defined interval</t>
  </si>
  <si>
    <t xml:space="preserve">There is no clogged/over flowing drain in facility </t>
  </si>
  <si>
    <t xml:space="preserve">CHC sewage is linked with municipal drainage system or it has functional septic tanks </t>
  </si>
  <si>
    <t>Facility has a closed drainage system</t>
  </si>
  <si>
    <t xml:space="preserve">Intramural roads are in good condition without potholes/ditches </t>
  </si>
  <si>
    <t>Facility has a annual maintenance plan for its infrastructure</t>
  </si>
  <si>
    <t xml:space="preserve">General waste from CHC is removed daily by municipal/outsourced agency </t>
  </si>
  <si>
    <t xml:space="preserve">Every department has a Schedule of cleaning </t>
  </si>
  <si>
    <t>Every department has schedule for inspection of cleaning work</t>
  </si>
  <si>
    <t xml:space="preserve">CHC has condemnation policy in place </t>
  </si>
  <si>
    <t xml:space="preserve">Periodic removal of junk material done </t>
  </si>
  <si>
    <t xml:space="preserve">CHC has designated covered place to keep junk/condemned material </t>
  </si>
  <si>
    <t xml:space="preserve">No junk/condemned articles in open spaces </t>
  </si>
  <si>
    <t>Pest control measures are evident at facility</t>
  </si>
  <si>
    <t xml:space="preserve">Anti Termite treatment of the wooden furniture </t>
  </si>
  <si>
    <t>Adequate illumination in open areas in night</t>
  </si>
  <si>
    <t>Adequate illumination in circulation area</t>
  </si>
  <si>
    <t>Stairs, corridor and waiting area</t>
  </si>
  <si>
    <t>Adequate illumination in  toilets</t>
  </si>
  <si>
    <t>CHC periodically measure illumination at different area of the CHCs</t>
  </si>
  <si>
    <t>Adequate illumination at approach roads to CHC</t>
  </si>
  <si>
    <t>There is restriction on entry of vendors and hawkers inside the premise of the  CHC</t>
  </si>
  <si>
    <t xml:space="preserve">CHC has visitor policy in place </t>
  </si>
  <si>
    <t>CHC has policy for restriction of media person in side the CHC</t>
  </si>
  <si>
    <t>CHC implement visitor pass for indoor areas</t>
  </si>
  <si>
    <t>CHC has in-house/outsourced security system in place</t>
  </si>
  <si>
    <t>Duty roaster is available for security staff</t>
  </si>
  <si>
    <t xml:space="preserve">Training  and Drills of security staff is done </t>
  </si>
  <si>
    <t>Security staff is aware of patient right, visitor policy and disaster Management</t>
  </si>
  <si>
    <t xml:space="preserve">There is system for supervision of security staff </t>
  </si>
  <si>
    <t>Facility has a security plan for deputation of guard at different location</t>
  </si>
  <si>
    <t>Responsibility and timing of opening and closing different department is fixed and documented</t>
  </si>
  <si>
    <t xml:space="preserve">There is a established procedure for safe custody of keys </t>
  </si>
  <si>
    <t>There is procedure for handing over the keys at the time of shift change</t>
  </si>
  <si>
    <t>CHC has system to manage violence /mass casualty</t>
  </si>
  <si>
    <t xml:space="preserve">No female staff is posted alone at night </t>
  </si>
  <si>
    <t xml:space="preserve">Where ever there are male employees/patients female staff are posted in pairs </t>
  </si>
  <si>
    <t xml:space="preserve">Timing of the shift is arranged keeping in mind the safety of female staff </t>
  </si>
  <si>
    <t xml:space="preserve">Committee against sexual harassment is constituted at the facility </t>
  </si>
  <si>
    <t>Staff has been provided awareness training on Gender issues</t>
  </si>
  <si>
    <t xml:space="preserve">CHC has adequate water storage facility as per requirements </t>
  </si>
  <si>
    <t xml:space="preserve">450-500 Litres per bed per day </t>
  </si>
  <si>
    <t xml:space="preserve">CHC has adequate water supply from municipal /under ground source </t>
  </si>
  <si>
    <t>All water tanks are kept tightly closed</t>
  </si>
  <si>
    <t>Periodic cleaning of water tanks carried out</t>
  </si>
  <si>
    <t>Records of cleaning is maintained</t>
  </si>
  <si>
    <t>The facility periodically tests the quality of water from the source (municipal supply, bore well etc) for bacterial and chemical content</t>
  </si>
  <si>
    <t>Chlorination of water is done as per requirement</t>
  </si>
  <si>
    <t>RO/ Filters are available for potable drinking water</t>
  </si>
  <si>
    <t>The facility ensures that the distribution pipelines are not running in close vicinity of the sewage system.</t>
  </si>
  <si>
    <t>Availability of noiseless generators for power back up</t>
  </si>
  <si>
    <t>Estimation of power consumption by CHCs is done</t>
  </si>
  <si>
    <t xml:space="preserve">Generator has adequate capacity to provide 24x7 power backup at least to critical areas </t>
  </si>
  <si>
    <t xml:space="preserve">CHC has adequate power supply connection </t>
  </si>
  <si>
    <t>3Kw to 5Kw per bed</t>
  </si>
  <si>
    <t xml:space="preserve">Use of energy efficient bulbs for light </t>
  </si>
  <si>
    <t>There is provision of different types of diets as per nutritional requirements of patients</t>
  </si>
  <si>
    <t>Normal diet, Diabetic diet, liquid diet, Low salt/low fat diet</t>
  </si>
  <si>
    <t xml:space="preserve">Clean linen is provided to all the occupied beds </t>
  </si>
  <si>
    <t xml:space="preserve">The facility has established procedures for management of activities of Rogi Kalyan Samitis </t>
  </si>
  <si>
    <t xml:space="preserve">RKS or eqvivalent body is registered under societies registration act </t>
  </si>
  <si>
    <t xml:space="preserve">Availability of Income tax exemption certificate for donations </t>
  </si>
  <si>
    <t>RKS meeting are held at prescribed interval</t>
  </si>
  <si>
    <t>Minutes of meeting are recorded</t>
  </si>
  <si>
    <t>Participation of community representatives/NGO is ensured</t>
  </si>
  <si>
    <t xml:space="preserve">RKS reviews the patient complaint/ feedback and action taken </t>
  </si>
  <si>
    <t>RKS generates its own resources from donation/leasing of space</t>
  </si>
  <si>
    <t>The facility has established procedures for community based monitoring of its services</t>
  </si>
  <si>
    <t>Community based monitoring/social audits are done at periodic intervals</t>
  </si>
  <si>
    <t>Facility communicate updated information on Quality of services</t>
  </si>
  <si>
    <t>Facility conducts public hearing at regular intervals</t>
  </si>
  <si>
    <t xml:space="preserve">The facility ensures the proper utilization of fund provided to it </t>
  </si>
  <si>
    <t xml:space="preserve">There is system to track and ensure that funds are received on time </t>
  </si>
  <si>
    <t>Funds/Grants provided are utilized in specific time limit</t>
  </si>
  <si>
    <t>There is no backlog in payment to beneficiaries as per their entitlement under different schemes</t>
  </si>
  <si>
    <t>E.g.; Payment for JSY and Family planning</t>
  </si>
  <si>
    <t>Payment to ASHA done on time</t>
  </si>
  <si>
    <t>Salaries and compensation are provided to contractual staff on time</t>
  </si>
  <si>
    <t>Facility provides utilization certificate for funds on time</t>
  </si>
  <si>
    <t xml:space="preserve">The facility ensures proper planning and requisition of resources based on its need </t>
  </si>
  <si>
    <t xml:space="preserve">Facility prioritize the resource required </t>
  </si>
  <si>
    <t>Requirement for funds are communicated to state on time</t>
  </si>
  <si>
    <t xml:space="preserve">The facility has requisite licences and certificates for operation of CHC and different activities </t>
  </si>
  <si>
    <t xml:space="preserve">Availability of valid No objection Certificate from fire safety authority </t>
  </si>
  <si>
    <t xml:space="preserve">Availability of authorization for handling Bio Medical waste from pollution control board </t>
  </si>
  <si>
    <t>Availability of certificate of inspection of electrical installation</t>
  </si>
  <si>
    <t>Availability of licence for operating lift</t>
  </si>
  <si>
    <t>ME D8.2.</t>
  </si>
  <si>
    <t xml:space="preserve">Updated copies of relevant laws, regulations and government orders are available at the facility </t>
  </si>
  <si>
    <t>Availability of copy of Bio medical waste management and handling rule 1998</t>
  </si>
  <si>
    <t>Registration of Ultrasound machine under PCPNDT act.</t>
  </si>
  <si>
    <t>Drug and cosmetic Act 2005</t>
  </si>
  <si>
    <t>Safety code for Medical diagnostic X ray equipment and installation</t>
  </si>
  <si>
    <t>AERB safety code no. AERB/SC/MED-2(Rev 1)</t>
  </si>
  <si>
    <t>Narcotics and Psychotropic substances act 1985</t>
  </si>
  <si>
    <t>Code of Medical ethics 2002</t>
  </si>
  <si>
    <t>Nursing Council Act</t>
  </si>
  <si>
    <t>Medical Termination of Pregnancy 1971</t>
  </si>
  <si>
    <t>Person with disability Act 1995</t>
  </si>
  <si>
    <t>Pre conception pre natal diagnostic test 1996</t>
  </si>
  <si>
    <t>Right to information act 2005</t>
  </si>
  <si>
    <t>Indian Tobacco control Act 2003</t>
  </si>
  <si>
    <t>Job description of Specialist Doctor is defined and communicated</t>
  </si>
  <si>
    <t>Regular + contractual</t>
  </si>
  <si>
    <t>Job description of General duty Doctor is defined and communicated</t>
  </si>
  <si>
    <t>Job description of nursing staff  is defined and communicated</t>
  </si>
  <si>
    <t>Job description of paramedic staff is defined and communicated</t>
  </si>
  <si>
    <t>Regular + contractual. Lab technician, X ray technician, OT technician, etc.</t>
  </si>
  <si>
    <t>Job description of counsellor  is defined and communicated</t>
  </si>
  <si>
    <t>Job description of  ward boy is defined and communicated</t>
  </si>
  <si>
    <t>Job description of security staff is defined and communicated</t>
  </si>
  <si>
    <t>Job description of  cleaning staff is defined and communicated</t>
  </si>
  <si>
    <t>Job description of Administrative staff is defined and communicated</t>
  </si>
  <si>
    <t>Regular + Contractual MS, CHC Manager, supervisor, Matron, Ward Master. Pharmacist etc.</t>
  </si>
  <si>
    <t>Duty roster of doctors is prepared, updated and communicated</t>
  </si>
  <si>
    <t>Duty roster of Nurses is prepared, updated and communicated</t>
  </si>
  <si>
    <t>Duty roster of Paramedics is prepared, updated and communicated</t>
  </si>
  <si>
    <t>Duty roster of Cleaning staff is prepared, updated and communicated</t>
  </si>
  <si>
    <t>Duty roster of security staff is prepared, updated and communicated</t>
  </si>
  <si>
    <t xml:space="preserve">There is provision of Rotatory   posting of staff </t>
  </si>
  <si>
    <t>Facility has  established line of reporting for clinical and administrative staff</t>
  </si>
  <si>
    <t>Facility has policy for dress code for different cadre of CHC.</t>
  </si>
  <si>
    <t xml:space="preserve">I Cards  have been provided to staff </t>
  </si>
  <si>
    <t xml:space="preserve">Name plate  have been provided to staff </t>
  </si>
  <si>
    <t>ME D10.1.</t>
  </si>
  <si>
    <t xml:space="preserve">Selection of outsourced agencies done through competitive tendering system </t>
  </si>
  <si>
    <t>Eligibility criteria is explicitly defined as per term of reference</t>
  </si>
  <si>
    <t>There is system to make payment as per  adequacy and quality of services provided by the vendor</t>
  </si>
  <si>
    <t>Check for  that Contract document has provision for  dedication of payment if quality of services is not good</t>
  </si>
  <si>
    <t>Payment to the outsourced services are made on time</t>
  </si>
  <si>
    <t>ME D10.2.</t>
  </si>
  <si>
    <t>There is a system of periodic review of quality of out sourced services</t>
  </si>
  <si>
    <t>Facility has defined criteria for assessment of quality of outsourced services</t>
  </si>
  <si>
    <t xml:space="preserve">Actions are taken against non compliance / deviation from contractual obligations </t>
  </si>
  <si>
    <t>Records of blacklisted vendors are available with facility</t>
  </si>
  <si>
    <t>Facility ensures that there is process for admission of patients after routine working hours</t>
  </si>
  <si>
    <t xml:space="preserve">Facility updates daily availability of vacant patient beds </t>
  </si>
  <si>
    <t>Facility has established procedure for accommodating high patient load due to situation like disaster/ mass casualty or disease outbreak</t>
  </si>
  <si>
    <t xml:space="preserve">Facility has established policy for co ordination and handover during interdepartmental transfer </t>
  </si>
  <si>
    <t xml:space="preserve">There is a policy  for consultation of  the patient to other specialists with in the CHC </t>
  </si>
  <si>
    <t xml:space="preserve">There is policy for referral of patient for which services can not be provided at the facility  </t>
  </si>
  <si>
    <t>Facility maintains list of higher centres where patient can be managed.</t>
  </si>
  <si>
    <t xml:space="preserve">Facility ensures the referral patient to public healthcare facilities </t>
  </si>
  <si>
    <t>Facility defines and communicate referral criteria</t>
  </si>
  <si>
    <t>There is system to check that patient are not unduly referred for the services those can be available at the facility</t>
  </si>
  <si>
    <t>There is policy for identification of patient  before any clinical procedure</t>
  </si>
  <si>
    <t xml:space="preserve">There is a policy  for  ensuring  accuracy of verbal/telephonic orders  </t>
  </si>
  <si>
    <t>CHC has policy for patient hand over during shift change</t>
  </si>
  <si>
    <t>CHC has policy for maintaining nursing records</t>
  </si>
  <si>
    <t>There is policy for periodic monitoring of patient</t>
  </si>
  <si>
    <t>CHC identify and communicate the category of patient considered as vulnerable</t>
  </si>
  <si>
    <t>CHC identify and communicate the category of patient considered as high risk</t>
  </si>
  <si>
    <t>Facility has policy and enabling order for prescribing drugs by generic name only</t>
  </si>
  <si>
    <t>Facility provides adequate copies of STG to respective department</t>
  </si>
  <si>
    <t>Facility maintains a list of updated version of STG</t>
  </si>
  <si>
    <t xml:space="preserve">Facility provides training on use of STG </t>
  </si>
  <si>
    <t>Facility has policy for reporting of adverse drug reaction</t>
  </si>
  <si>
    <t>Dedicatd space for storage of records.</t>
  </si>
  <si>
    <t>CHC has a policy for storing records in safe and secure manner.</t>
  </si>
  <si>
    <t>Records are stored in a manner that they could be retrieved easily.</t>
  </si>
  <si>
    <t>CHC has policy for retention period for different kinds of records</t>
  </si>
  <si>
    <t>CHC has policy for safe disposal of records</t>
  </si>
  <si>
    <t xml:space="preserve">CHC has prepared disaster plan </t>
  </si>
  <si>
    <t xml:space="preserve">Disaster management Committee has been constituted </t>
  </si>
  <si>
    <t xml:space="preserve">Facility has a standard procedure for decent communicate of death to relatives </t>
  </si>
  <si>
    <t xml:space="preserve">Facility has established has established policy for end of life care </t>
  </si>
  <si>
    <t xml:space="preserve">Facility has established produce for reporting and follow up of AEFI </t>
  </si>
  <si>
    <t xml:space="preserve">Staff is trained for detecting , managing and reporting of AEFIs </t>
  </si>
  <si>
    <t>Facility has infection control program and procedures in place for prevention and measurement of CHC associated infection</t>
  </si>
  <si>
    <t>ME F1.1.</t>
  </si>
  <si>
    <t xml:space="preserve">Facility has functional infection control committee </t>
  </si>
  <si>
    <t xml:space="preserve">Infection control committee is constituted at the facility </t>
  </si>
  <si>
    <t>ICC is approved by appropriate authority</t>
  </si>
  <si>
    <t>Roles and responsibilities of ICC are defined and communicated to its members</t>
  </si>
  <si>
    <t xml:space="preserve">ICC meet at periodic time interval </t>
  </si>
  <si>
    <t>Records of Infection control activities are maintained</t>
  </si>
  <si>
    <t>ME F1.2.</t>
  </si>
  <si>
    <t xml:space="preserve">Facility has linkage with microbiology lab for culture surveillance </t>
  </si>
  <si>
    <t xml:space="preserve">There is defined  format for requisition and reporting of culture surveillance </t>
  </si>
  <si>
    <t>Reports of culture surveillance are collated  and analyzed</t>
  </si>
  <si>
    <t>Feedback is given to the respective departments</t>
  </si>
  <si>
    <t>Samples are taken for culture  to detect HAI in suspected cases.</t>
  </si>
  <si>
    <t>There is a defined criteria and format for reporting HAI based on clinical observation</t>
  </si>
  <si>
    <t>Reports are collated and analyzed</t>
  </si>
  <si>
    <t xml:space="preserve">Records of immunization available </t>
  </si>
  <si>
    <t xml:space="preserve">Records of Medical Checkups are available </t>
  </si>
  <si>
    <t>Facility has established procedures for regular monitoring of infection control practices</t>
  </si>
  <si>
    <t>There is designated person for Co coordinating  infection control activities</t>
  </si>
  <si>
    <t>Infection control nurse</t>
  </si>
  <si>
    <t>There is defined format/checklist for monitoring of hand washing and infection control practices</t>
  </si>
  <si>
    <t>ME F1.6.</t>
  </si>
  <si>
    <t xml:space="preserve">Facility has antibiotic policy in place </t>
  </si>
  <si>
    <t xml:space="preserve">There is system for reporting Anti Microbial Resistance with in the facility </t>
  </si>
  <si>
    <t xml:space="preserve">Antibiotic policy includes plan for identifying, transferring , discharging and readmitting patients with specific antimicrobial resistant pathogen </t>
  </si>
  <si>
    <t>The Policy Includes Rational Use of Antibiotics</t>
  </si>
  <si>
    <t>Standard treatment guidelines are followed while developing Antibiotic Policy</t>
  </si>
  <si>
    <t xml:space="preserve">Facility Measures the Antibiotic Consumption Rates </t>
  </si>
  <si>
    <t>Facility ensures uninterrupted and adequate supply of antiseptic soap and alcohol hand rub in all departments</t>
  </si>
  <si>
    <t xml:space="preserve">Check for the records that training have been provided </t>
  </si>
  <si>
    <t>Facility ensures uninterrupted and adequate supply of antiseptics</t>
  </si>
  <si>
    <t>Availability of Heavy duty gloves for cleaning staff</t>
  </si>
  <si>
    <t>Availability of gum boots for cleaning staff</t>
  </si>
  <si>
    <t>Availability of masks  for cleaning staff</t>
  </si>
  <si>
    <t>Availability of apron for cleaning staff</t>
  </si>
  <si>
    <t>The facility ensures adequate and regular supply of personal protective equipments</t>
  </si>
  <si>
    <t>There is policy for judicious use of personal protective equipments specially sterile gloves</t>
  </si>
  <si>
    <t>The facility ensure adequate supply of disinfectant at the point of use</t>
  </si>
  <si>
    <t>Disinfectant like hypochlorite, bleaching powder etc.</t>
  </si>
  <si>
    <t>Staff is trained for preparation of disinfectant solution</t>
  </si>
  <si>
    <t xml:space="preserve">Facility ensure the availability of good quality disinfectant and cleaning material </t>
  </si>
  <si>
    <t xml:space="preserve">CHC  has policy for identification and segregation of infectious patient </t>
  </si>
  <si>
    <t>Facility ensures adequate and regular supply of colour coded liners</t>
  </si>
  <si>
    <t>There is established procedure for daily monitoring of proper segregation of Bio medical waste by a designated person</t>
  </si>
  <si>
    <t>Facility ensures supply of puncture proof containers and needle cutters</t>
  </si>
  <si>
    <t>Facility ensures availability of post exposure prophylaxis drugs</t>
  </si>
  <si>
    <t>There is system for reporting of needle stick injuries</t>
  </si>
  <si>
    <t xml:space="preserve">Facility has secured designated place for storage of Bio Medical waste before disposal </t>
  </si>
  <si>
    <t>BMW is stored in lock and key and unauthorized entry is prohibited</t>
  </si>
  <si>
    <t>Log book /Record of waste generated is maintained</t>
  </si>
  <si>
    <t>No signs of burning within the premises.</t>
  </si>
  <si>
    <t>Check that infectious liquid waste is not directly drained in to municipal sewerage system</t>
  </si>
  <si>
    <t xml:space="preserve">Disinfection &amp; mutilation of solid plastic waste before disposal </t>
  </si>
  <si>
    <t>Display of Bio Hazard sign at the point of use</t>
  </si>
  <si>
    <t>Infectious Waste is not stored for more than 48 hours</t>
  </si>
  <si>
    <t>Disposal of anatomical waste as per BMW rule</t>
  </si>
  <si>
    <t>Preferably by CTWF/in-house deep burial pits/In house incinerator</t>
  </si>
  <si>
    <t>Disposal of solid infectious waste as per BMW rule</t>
  </si>
  <si>
    <t>Preferably by CTWF/in-house incinerator</t>
  </si>
  <si>
    <t>Disposal of sharp waste as per BMW rule</t>
  </si>
  <si>
    <t>Preferably by CTWF/disinfection followed by mutilation/shredding</t>
  </si>
  <si>
    <t>Disposal of infectious plastic waste as per BMW rule</t>
  </si>
  <si>
    <t>Preferably by CTWF/Disposal as general plastic waste after decontamination and mutilation</t>
  </si>
  <si>
    <t>Annual report to the pollution control board is submitted</t>
  </si>
  <si>
    <t xml:space="preserve">Biomedical waste transported in authorized vehicle </t>
  </si>
  <si>
    <t>Quality Assurance Team for CHCs is Constituted</t>
  </si>
  <si>
    <t>Check for Office order by designated authority</t>
  </si>
  <si>
    <t>There is designated person for co coordinating overall quality assurance program at the facility</t>
  </si>
  <si>
    <t>CHC Manager</t>
  </si>
  <si>
    <t xml:space="preserve">Team members are aware for of their respective responsibilities </t>
  </si>
  <si>
    <t>ME G1.2.</t>
  </si>
  <si>
    <t>The facility reviews quality of its services at periodic intervals</t>
  </si>
  <si>
    <t>Quality team meets monthly and review the quality activities</t>
  </si>
  <si>
    <t xml:space="preserve">Minutes of meeting are recorded </t>
  </si>
  <si>
    <t xml:space="preserve">   </t>
  </si>
  <si>
    <t xml:space="preserve">Results for internal /External assessment are discussed in the meeting </t>
  </si>
  <si>
    <t xml:space="preserve">Check the meeting records </t>
  </si>
  <si>
    <t>CHC performance and indicators are reviewed in meeting</t>
  </si>
  <si>
    <t xml:space="preserve">Progress on time bound action plan is reviewed </t>
  </si>
  <si>
    <t xml:space="preserve">Follow up actions from  previous meetings are reviewed  </t>
  </si>
  <si>
    <t>Resource requirement and support from higher level are discussed</t>
  </si>
  <si>
    <t>Quality team review that all the services mentioned in RMNCHA  are delivered as per guideline</t>
  </si>
  <si>
    <t>Quality team review that all the services mentioned in National Health Program are delivered as per guideline</t>
  </si>
  <si>
    <t>Resolution of the meeting are effectively communicated to CHC staff</t>
  </si>
  <si>
    <t xml:space="preserve">Check how resolution are communicated to staff </t>
  </si>
  <si>
    <t>Quality team report regularly to DQAC about Key Performance Indicators</t>
  </si>
  <si>
    <t>Quality Team report regularly to DQAC about internal assessment results and action taken</t>
  </si>
  <si>
    <t>ME G2.1.</t>
  </si>
  <si>
    <t xml:space="preserve">There is person designated to co ordinate satisfaction survey </t>
  </si>
  <si>
    <t xml:space="preserve">Patient feedback form are available in local language </t>
  </si>
  <si>
    <t>Adequate sample size is taken to conduct patient satisfaction</t>
  </si>
  <si>
    <t>There is procedure to conduct employee satisfaction survey at periodic intervals</t>
  </si>
  <si>
    <t>ME G2.2.</t>
  </si>
  <si>
    <t xml:space="preserve">Facility analyses the patient feed back and do root cause analysis </t>
  </si>
  <si>
    <t>There is a procedure for compilation of patient  feedback forms</t>
  </si>
  <si>
    <t xml:space="preserve">Patient feedback is analyzed on monthly basis </t>
  </si>
  <si>
    <t>Overall department wise/attribute wise score are calculated</t>
  </si>
  <si>
    <t>Root cause analysis is done for low performing attributes</t>
  </si>
  <si>
    <t>Results of Patient satisfaction survey are recorded and disseminated to concerned staff</t>
  </si>
  <si>
    <t>There is procedure for analysis  of Employee satisfaction survey</t>
  </si>
  <si>
    <t>There is procedure for root cause analysis  of Employee satisfaction survey</t>
  </si>
  <si>
    <t>ME G2.3.</t>
  </si>
  <si>
    <t>Facility prepares the action plans for the areas, contributing to low satisfaction of patients.</t>
  </si>
  <si>
    <t xml:space="preserve"> There is procedure for preparing Action plan for improving patient satisfaction</t>
  </si>
  <si>
    <t xml:space="preserve">There is procedure to take corrective and preventive action </t>
  </si>
  <si>
    <t>There is procedure for preparing action plan for improving employee satisfaction</t>
  </si>
  <si>
    <t>Daily round schedule is defined and practiced</t>
  </si>
  <si>
    <t>External Quality assurance is done on defined interval</t>
  </si>
  <si>
    <t xml:space="preserve">CHC has documented Quality system manual </t>
  </si>
  <si>
    <t xml:space="preserve">CHC has Records of distribution of Standard operating procedure </t>
  </si>
  <si>
    <t>CHC has system for periodic review of the standard procedures as and when required</t>
  </si>
  <si>
    <t>CHC has documented system for Internal audits at defined intervals</t>
  </si>
  <si>
    <t>CHC has documented procedure for control of documents and records</t>
  </si>
  <si>
    <t xml:space="preserve">CHC  has documented  procedure for defining Quality objectives </t>
  </si>
  <si>
    <t xml:space="preserve">CHC has documented procedure for action planning </t>
  </si>
  <si>
    <t>CHC has documented procedure for training and CMEs  of CHC staff at defined intervals</t>
  </si>
  <si>
    <t xml:space="preserve">CHC has documented procedure for monthly  review meeting </t>
  </si>
  <si>
    <t xml:space="preserve">Check Staff is  trained for relevant part of SOPs </t>
  </si>
  <si>
    <t>Check for the training records</t>
  </si>
  <si>
    <t>The faclity uses methods for quality improvement in services</t>
  </si>
  <si>
    <t>The facility uses tools for quality improvement.</t>
  </si>
  <si>
    <t>Area of Concern -H  Outcome</t>
  </si>
  <si>
    <t>IPD per thousand population</t>
  </si>
  <si>
    <t xml:space="preserve">OPD consultation per Thousand Population </t>
  </si>
  <si>
    <t>Maternal mortality per 1000 deliveries</t>
  </si>
  <si>
    <t>Neonatal mortality per 1000 live births</t>
  </si>
  <si>
    <t>Nurse to bed ratio</t>
  </si>
  <si>
    <t>No. of meeting held under RKS</t>
  </si>
  <si>
    <t xml:space="preserve">Overall Referral Rate </t>
  </si>
  <si>
    <t>Overall discharge rate</t>
  </si>
  <si>
    <t>Proportion of obstetric cases out of total IPD</t>
  </si>
  <si>
    <t>Proportion of fund/ grant utilized</t>
  </si>
  <si>
    <t xml:space="preserve">Average Length of Stay </t>
  </si>
  <si>
    <t xml:space="preserve">Crude mortality rate </t>
  </si>
  <si>
    <t>CHC acquired infection rate</t>
  </si>
  <si>
    <t>Surgical Site, Device related CHC acquired infection rate</t>
  </si>
  <si>
    <t xml:space="preserve"> overall LAMA Rate </t>
  </si>
  <si>
    <t>Patient satisfaction Score IPD</t>
  </si>
  <si>
    <t>Patient satisfaction Score OPD</t>
  </si>
  <si>
    <t xml:space="preserve">Staff Satisfaction Score </t>
  </si>
  <si>
    <t>Turn over rate of contractual staff</t>
  </si>
  <si>
    <t xml:space="preserve">Administration Score Card </t>
  </si>
  <si>
    <t>Administration Score</t>
  </si>
  <si>
    <t>Total</t>
  </si>
  <si>
    <t>The facility has established programme for fire safety and other disasters</t>
  </si>
  <si>
    <t>ME C4.4</t>
  </si>
  <si>
    <t>ME C4.5</t>
  </si>
  <si>
    <t>Standard C6</t>
  </si>
  <si>
    <t>ME C6.1</t>
  </si>
  <si>
    <t>ME C6.2</t>
  </si>
  <si>
    <t>ME C6.3</t>
  </si>
  <si>
    <t>ME C6.4</t>
  </si>
  <si>
    <t>ME C6.5</t>
  </si>
  <si>
    <t>ME C6.6</t>
  </si>
  <si>
    <t>ME C6.7</t>
  </si>
  <si>
    <t>Standard C7</t>
  </si>
  <si>
    <t>ME C7.1</t>
  </si>
  <si>
    <t>ME C7.2</t>
  </si>
  <si>
    <t>ME C7.3</t>
  </si>
  <si>
    <t>ME C7.4</t>
  </si>
  <si>
    <t>ME C7.5</t>
  </si>
  <si>
    <t>ME C7.6</t>
  </si>
  <si>
    <t>The facility has adequate qualified and trained staff, required for providing the assured services to the current case load</t>
  </si>
  <si>
    <t>Facility has established procedure for effective, evaluation and augmentation of competance and performance of staff</t>
  </si>
  <si>
    <t>Training needs are identified based on competence assessment and performance evaluation and facility prepares the training plan</t>
  </si>
  <si>
    <t>The facility provides safe, secure and comfortable environment to staff, patients and visitors</t>
  </si>
  <si>
    <t>The facility provides adequate illumination level at patient care areas</t>
  </si>
  <si>
    <t>The facility has provision of restriction of visitors in patient areas</t>
  </si>
  <si>
    <t>The facility has security system in place at patient care areas</t>
  </si>
  <si>
    <t>The facility has established program for maintenance and upkeep fo the facility</t>
  </si>
  <si>
    <t>ME D4.4</t>
  </si>
  <si>
    <t>ME D4.5</t>
  </si>
  <si>
    <t>ME D7.1</t>
  </si>
  <si>
    <t>ME D7.2</t>
  </si>
  <si>
    <t>ME D7.3</t>
  </si>
  <si>
    <t>Standard D11</t>
  </si>
  <si>
    <t>Assessment Summary</t>
  </si>
  <si>
    <t xml:space="preserve">Name of the Hospital </t>
  </si>
  <si>
    <t>Date of Assessment</t>
  </si>
  <si>
    <t>Names of Assessors</t>
  </si>
  <si>
    <t>Names of Assessees</t>
  </si>
  <si>
    <t>Type of Assessment (Internal/Peer/External)</t>
  </si>
  <si>
    <t xml:space="preserve">Action plan Submission Date </t>
  </si>
  <si>
    <t xml:space="preserve">Major Gaps Observed </t>
  </si>
  <si>
    <t xml:space="preserve">Strengths / Good Practices </t>
  </si>
  <si>
    <t xml:space="preserve">Recommendations/ Opportunities for Improvement </t>
  </si>
  <si>
    <t>Signature of Assessors</t>
  </si>
  <si>
    <t>Date</t>
  </si>
  <si>
    <t>%</t>
  </si>
  <si>
    <t>Labour room service is functional 24X7</t>
  </si>
  <si>
    <t>Verify with records that deliveries have been conducted in night on regular basis</t>
  </si>
  <si>
    <t xml:space="preserve">Availability of Post Partum IUD insertion services </t>
  </si>
  <si>
    <t xml:space="preserve">Verify with records that PPIUD services have been offered in labour room </t>
  </si>
  <si>
    <t xml:space="preserve">Availability of Vaginal Delivery services </t>
  </si>
  <si>
    <t xml:space="preserve">Availability of Pre term delivery services </t>
  </si>
  <si>
    <t>Check if pre term delivery are being conducted at facility and not referred to higher centres  unnecessarily</t>
  </si>
  <si>
    <t xml:space="preserve">Check if Medical /Surgical management of PPH is being done at labour room </t>
  </si>
  <si>
    <t xml:space="preserve">Check staff manages retained placenta cases in labour room . Verify with records </t>
  </si>
  <si>
    <t>Septic Delivery &amp; Delivery of   HIV positive Pregnant Women</t>
  </si>
  <si>
    <t xml:space="preserve">Check if infected delivery cases are managed at labour room and not referred to higher centres unnecessarily </t>
  </si>
  <si>
    <t>Management of PIH/Eclampsia/ Pre eclampsia</t>
  </si>
  <si>
    <t xml:space="preserve">Check services for management of PIH/ Eclampsia are being proved at labour room </t>
  </si>
  <si>
    <t xml:space="preserve">Check if labour room has a functional New born resuscitation services available in labour room </t>
  </si>
  <si>
    <t xml:space="preserve">Check essential newborn care provisions such as Keeping baby on mother's abdomen, immediate drying of baby, Skin to skin contact, delayed chord clamp, initiation of breast  feeding, recording of vitals and Vit. K are provided  </t>
  </si>
  <si>
    <t>24 *7 Availability of point of care diagnostic tests</t>
  </si>
  <si>
    <t xml:space="preserve">HIV, Hb% , Random blood sugar , Protein Urea Test </t>
  </si>
  <si>
    <t>ME A4.11</t>
  </si>
  <si>
    <t>ME A5.4</t>
  </si>
  <si>
    <t xml:space="preserve">Availability of departmental signage's </t>
  </si>
  <si>
    <t xml:space="preserve">Numbering, main department and internal sectional signage, Restricted area signage displayed. Directional signages are given from the entry of the facility </t>
  </si>
  <si>
    <t xml:space="preserve">Necessary Information regarding services provided is displayed </t>
  </si>
  <si>
    <t xml:space="preserve">Name of doctor and Nurse on duty  are displayed and updated. Contact details of referral transport / ambulance displayed </t>
  </si>
  <si>
    <t xml:space="preserve">Breast feeding, kangaroo care, family planning etc (Pictorial and chart ) in circulation &amp; waiting area </t>
  </si>
  <si>
    <t xml:space="preserve">Check all information for patients/ visitors are available in local language </t>
  </si>
  <si>
    <t xml:space="preserve">Services are delivered in a manner that is sensitive to gender, religious and cultural needs, and there are no barrier on account of physical  economic, cultural or social reasons. </t>
  </si>
  <si>
    <t xml:space="preserve">Only on duty staff is allowed in the labour room when it is occupied </t>
  </si>
  <si>
    <t>Pregnant woman, her birth companion, doctor, nurse/ANM on duty, and other support staff only, is allowed in the labour room</t>
  </si>
  <si>
    <t xml:space="preserve">Access to facility is provided without any physical barrier &amp;  friendly to people with disabilities </t>
  </si>
  <si>
    <t>Availability of ramps and railing &amp; Labour room is located at ground floor</t>
  </si>
  <si>
    <t>If not located on the ground floor availability of the ramp / lift with person for shifting</t>
  </si>
  <si>
    <t xml:space="preserve">Check care to pregnant women is not denied or differed due to discrimination </t>
  </si>
  <si>
    <t xml:space="preserve">Discrimination may happen because of religion, caste, ethnicity, cast, language, paying capacity and educational level. </t>
  </si>
  <si>
    <t xml:space="preserve">Screens / Partition has been provided from three side of the delivery table or Cubicle for ensuring visual privacy </t>
  </si>
  <si>
    <t xml:space="preserve">Check all the windows are fitted with frosted glass or curtains have been provided </t>
  </si>
  <si>
    <t xml:space="preserve">No two women are treated on common bed/ Delivery Table </t>
  </si>
  <si>
    <t xml:space="preserve">Check that observation beds and delivery tables are not shared by multiple women at the same time because of any reason </t>
  </si>
  <si>
    <t xml:space="preserve">Check that labour staff is not providing care in undignified manner such as yelling, scolding , shouting, blaming and using abusive language, unnecessary touching or examination </t>
  </si>
  <si>
    <t>Pregnant women is not left unattended or ignored  during care in the labour room</t>
  </si>
  <si>
    <t xml:space="preserve">Check that care providers are attentive and empathetic to the pregnant women at no point of care they are left alone. </t>
  </si>
  <si>
    <t xml:space="preserve">Care provided at labour room is free from physical abuse or harm </t>
  </si>
  <si>
    <t>Check if the physical abuse practices such as pinching, slapping, restraining , pushing on the abdomen, extensive episiotomy etc.</t>
  </si>
  <si>
    <t xml:space="preserve">Pregnant women is explicitly informed before examination and procedures </t>
  </si>
  <si>
    <t xml:space="preserve">Check if care providers verbally inform the pregnant women before touching, examination or starting procedure. </t>
  </si>
  <si>
    <t>Check if HIV status of pregnant women is not explicitly written on case sheets and  avoiding any means by which they can be identified in public such as labelling or allocating specific beds.</t>
  </si>
  <si>
    <t xml:space="preserve">There is established procedure for taking informed consent before treatment and procedures </t>
  </si>
  <si>
    <t xml:space="preserve">Consent is taken before delivery and or shifting </t>
  </si>
  <si>
    <t xml:space="preserve">Check the labour room case sheet for consent has been taken </t>
  </si>
  <si>
    <t xml:space="preserve">Labour room has system in place to involve patient's relative in decision making about pregnant women treatment  </t>
  </si>
  <si>
    <t xml:space="preserve">Check all services including  drugs, consumables, diagnostics and blood are free of cost in labour room </t>
  </si>
  <si>
    <t xml:space="preserve">Check if there are no user charges of any services in labour room .
Ask Pregnant women and their attendants if they have not paid for any services or any informal fees to service providers </t>
  </si>
  <si>
    <t xml:space="preserve">Adequate space as per delivery load </t>
  </si>
  <si>
    <t xml:space="preserve"> Labour tables should be placed in a way that there is a distance of at least 3 feet from the sidewall, at least 2 feet from head end wall, and at least 6’ from the second table </t>
  </si>
  <si>
    <t>Availability of patients amenities such as Drinking water, Toilet &amp; Changing area</t>
  </si>
  <si>
    <t>Dedicated Toilets for Labour Room area and Staff Rooms. LDR concept for Labour Room should have attached toilet with each LDR unit . Toilets are provided with western style toilet seats. Drinking water Facility within labour room
For Pregnant women  &amp; companion</t>
  </si>
  <si>
    <t xml:space="preserve">Labour Room layout is arranged in LDR concept </t>
  </si>
  <si>
    <t xml:space="preserve">Labour Room and associated services are arranged according to Labour-Delivery-Recovery Concepts with each LDR unit comprising of 4 Labour Beds and dedicated Nursing Station and New Born Corner  </t>
  </si>
  <si>
    <t>Availability of   Registration Area &amp; Waiting area</t>
  </si>
  <si>
    <t>Dedicated reception and registration area the entry of Labour Room Complex with registration desk and seating arrangement for 30 people in waiting area</t>
  </si>
  <si>
    <t xml:space="preserve">Availability of Triage and Examination Area </t>
  </si>
  <si>
    <t xml:space="preserve">Dedicated Triage &amp; Examination  room with two examination beds for segregation of High &amp; Low Risk patients  
Entry to the labour room should not be direct. Check if there is any buffer area  </t>
  </si>
  <si>
    <t xml:space="preserve">Dedicated nursing station and Duty Rooms </t>
  </si>
  <si>
    <t>One common Nursing station for Conventional Labour Room 
Dedicated Nursing station for Each unit if LDR concept is followed</t>
  </si>
  <si>
    <t xml:space="preserve">Availability of Storage Area </t>
  </si>
  <si>
    <t xml:space="preserve">A dedicated sub store with cabinets and storage racks for storing supplies 
Separate Clean room &amp; Dirty Utility room for Storing Sterile and Used goods respectively </t>
  </si>
  <si>
    <t xml:space="preserve">Availability of Newborn Care area </t>
  </si>
  <si>
    <t xml:space="preserve">Availability of Staff  Room &amp;  Doctor's Duty Room </t>
  </si>
  <si>
    <t>Dedicated rooms for Nursing staff  and Doctors provided with beds, storage furniture and attached toilets</t>
  </si>
  <si>
    <t xml:space="preserve">Corridors connecting labour room are broad enough to manage stretcher and trolleys </t>
  </si>
  <si>
    <t>Corridor should be wide enough that 2 stretcher can pass simultaneously without any hassle</t>
  </si>
  <si>
    <t xml:space="preserve">Check availability of functional telephone and intercom connections </t>
  </si>
  <si>
    <t>Less than 20 Deliveries/ Month -1
20-99 Deliveries/ Month - 2
100- 199 Deliveries/Month -4
200- 499 Deliveries/Month -6
More than 500 Deliveries-
Conventional Labour Room - Monthly Delivery Cases X 0.014
(Labour- Delivery-Recovery) LDR format  -  Monthly Delivery Cases X.028</t>
  </si>
  <si>
    <t>Labour room is in Proximity and function linkage with OT  &amp; SNCU</t>
  </si>
  <si>
    <t xml:space="preserve">Check labour room is located in the proximity of Maternity OT and SNCU/ NICU in one block only with means of swift shifting of patients in case of emergency. If located on different floor lift/ ramp with manned trolley should be provided </t>
  </si>
  <si>
    <t>Labour room lay out and arrangement of services are designed in a way, that there is no criss cross  movement of patient, staff, supplies &amp; equipment</t>
  </si>
  <si>
    <t xml:space="preserve">The facility ensures the physical safety of the infrastructure. </t>
  </si>
  <si>
    <t xml:space="preserve">Switch Boards other electrical installations are intact. Check adequate power outlets have been provided as per requirement of electric appliances </t>
  </si>
  <si>
    <t xml:space="preserve">Check if safety features  have been provided in infrastructure </t>
  </si>
  <si>
    <t>The floor of the labour room complex should be made of  anti-skid material. 
Each window have 2-panel sliding
doors. The outside panel be fixed The second panel should be moving with frosted glass and a lock.</t>
  </si>
  <si>
    <t xml:space="preserve">The facility has established Programme for fire safety and other disaster </t>
  </si>
  <si>
    <t>Labour room has sufficient fire  exit to permit safe escape to its occupant at time of fire</t>
  </si>
  <si>
    <t>Labour  room  has installed fire Extinguishers &amp; expiry is displayed on each fire extinguisher</t>
  </si>
  <si>
    <t xml:space="preserve"> Class A , Class B, C type or ABC type. Check the expiry date for fire extinguishers are displayed on each extinguisher as well as due date for next refilling is clearly mentioned</t>
  </si>
  <si>
    <t>Check staff is aware of RACE (Rescue-Alarm-Contain-Extinguish) method for in case of fire and confident in using fire extinguisher.</t>
  </si>
  <si>
    <t xml:space="preserve">Availability of Ob&amp;G specialist </t>
  </si>
  <si>
    <t xml:space="preserve">100-200 Deliveries -1 (OBG/EMOC)
200 - 500 Deliveries - 1 OBG (Mandatory  + 4 (OBG/EMOC)
&gt;500 3 OBG + 4 EMOC </t>
  </si>
  <si>
    <t xml:space="preserve">The facility has adequate general duty doctors as per service provision and work load </t>
  </si>
  <si>
    <t xml:space="preserve">Availability of General duty doctor </t>
  </si>
  <si>
    <t xml:space="preserve">At least 4 Medical Officers </t>
  </si>
  <si>
    <t>Availability of Nursing staff /ANM</t>
  </si>
  <si>
    <t xml:space="preserve"> Deliveries Per month-
100-200- 8
200-500 -12 
&gt; 500 - 16 </t>
  </si>
  <si>
    <t xml:space="preserve">Availability of house keeping staff &amp; Security Guards  </t>
  </si>
  <si>
    <t>Housekeeping Staff as per delivery load 
100-200- 4
200-500 - 8 
Security Guards as per Delivery Load 
&gt; 500 - 12  
100-200- 4
200-500 - 6
&gt; 500 - 8</t>
  </si>
  <si>
    <t>Inj Oxytocin 10 IU (to be kept in fridge) Tab Misoprostol 200mg</t>
  </si>
  <si>
    <t>Cap Ampicillin 500mg, Tab Metronidazole 400mg, Inj Gentamicin</t>
  </si>
  <si>
    <t xml:space="preserve">  Nifedipine, Methyldopa, Inj Hydralazine,  Tab Paracetamol, Tab Ibuprofen, Inj Xylocaine 2%,</t>
  </si>
  <si>
    <t xml:space="preserve"> IV fluids, Normal saline, Ringer lactate,</t>
  </si>
  <si>
    <t xml:space="preserve">Availability of Vitamins </t>
  </si>
  <si>
    <t xml:space="preserve">  Vit K</t>
  </si>
  <si>
    <t>Availability of dressings material and Sanitary pads</t>
  </si>
  <si>
    <t>Gauze piece and cotton swabs, sanitary Napkins (2 for Each Delivery),  Sanitary Pads (4 for each delivery, needle (round body and cutting), chromic catgut no. 0, antiseptic solution</t>
  </si>
  <si>
    <t xml:space="preserve">Availability of syringes and IV Sets /tubes and consumables for newborn </t>
  </si>
  <si>
    <t>Paediatric IV sets,urinery catheter,  Gastric tube and cord clamp, Baby ID tag</t>
  </si>
  <si>
    <t xml:space="preserve">Emergency drug trays are maintained at every point of care, wherever it may be needed </t>
  </si>
  <si>
    <t xml:space="preserve"> Inj Magsulf 50%, Inj Calcium gluconate 10%, Inj Dexamethasone, inj Hydrocortisone Succinate, Inj Ampicillin, Inj Gentamicin,  inj metronidazole, , Inj diazepam, inj Pheniramine maleate, inj Corboprost, Inj Pentazocine, Inj Promethazine, Betamethasone, Inj Hydralazine, Nifedipine, Methyldopa,ceftriaxone </t>
  </si>
  <si>
    <t xml:space="preserve">One set of Digital BP apparatus,  Stethoscope,  Adult Thermometer , Baby Thermometer,  baby forehead thermometer, Handheld Fetal Doppler , Fetoscope, baby weighting scale, Measuring Tape for four labour tables or at least two sets., Wall clock </t>
  </si>
  <si>
    <t>Cord Cutting Scissor, Artery forceps, Cord clamp, Sponge holder, speculum, kidney tray,  bowl for antiseptic lotion are present in tray</t>
  </si>
  <si>
    <t>One autoclaved delivery tray for each table plus 4 extra trays</t>
  </si>
  <si>
    <t>Two pre warmed towels/sheets for wrapping the baby, mucus extractor, bag and mask (0 &amp;1 no.), sterilized thread for cord/cord clamp, nasogastric tube are present in tray</t>
  </si>
  <si>
    <t>Speculum, anterior  vaginal wall retractor, posterior wall retractor, sponge holding forceps, MVA syringe, cannulas, MTP, cannulas, small bowl of antiseptic lotion, are present in tray</t>
  </si>
  <si>
    <t>PPIUCD insertion forceps, CuIUCD 380A/Cu IUCD375 in sterile package are present in tray</t>
  </si>
  <si>
    <t xml:space="preserve">Availability of Radiant Warmers </t>
  </si>
  <si>
    <t xml:space="preserve">1 Functional Radiant warmer for each four tables </t>
  </si>
  <si>
    <t xml:space="preserve">Availability of Diagnostic Instruments </t>
  </si>
  <si>
    <t xml:space="preserve">Availability of resuscitation  Instruments  for Newborn &amp; Mother </t>
  </si>
  <si>
    <t>Refrigerator, Movable Crash cart/Drug trolley, instrument trolley, dressing trolley</t>
  </si>
  <si>
    <t>Availability of equipment for cleaning &amp; sterilization</t>
  </si>
  <si>
    <t>Buckets for mopping, Separate mops for labour room and circulation area duster, waste trolley, Deck brush, Autoclave</t>
  </si>
  <si>
    <t>Availability of Labour Beds with attachment/accessories</t>
  </si>
  <si>
    <t xml:space="preserve">Availability of Mattress for each Labour Beds </t>
  </si>
  <si>
    <t xml:space="preserve">Mattress should be in three parts and seamless in each part with a thin cushioning at the joints, detachable at perineal end. It should be washable and water proof with extra set. </t>
  </si>
  <si>
    <t>Facility has a defined and established procedure for effective utilization, evaluation and augmentation of competence and performance of staff</t>
  </si>
  <si>
    <t>Criteria for Competence assessment are defined  for clinical and Para clinical staff</t>
  </si>
  <si>
    <t>Check parameters for assessing skills and proficiency of clinical staff has been defined</t>
  </si>
  <si>
    <t>Competence assessment of Clinical and Para clinical staff is done on predefined  criteria at least once in a year</t>
  </si>
  <si>
    <t xml:space="preserve">Check for competence assessment is done at least once in a year </t>
  </si>
  <si>
    <t xml:space="preserve">Check for records of competence assessment using OSCE including filled checklist, scoring and grading . Verify with staff for actual competence assessment done </t>
  </si>
  <si>
    <t>The Staff is provided training as per defined core competencies and training plan</t>
  </si>
  <si>
    <t>Navjat Shishu Surkasha Karyakarm (NSSK) training &amp; Skilled birth Attendant (SBA)</t>
  </si>
  <si>
    <t xml:space="preserve">Check training records </t>
  </si>
  <si>
    <t>Biomedical Waste Management&amp; Infection control and hand hygiene ,Patient safety</t>
  </si>
  <si>
    <t>Training on Quality Management</t>
  </si>
  <si>
    <t>Assessment, action planning, PDCA, 5S &amp; use of checklist</t>
  </si>
  <si>
    <t xml:space="preserve">Training on Respectful  Maternal Care </t>
  </si>
  <si>
    <t>There is established procedure for utilization of skills gained thought trainings by on -job supportive supervision</t>
  </si>
  <si>
    <t xml:space="preserve">Labour room staff is provided refresher training </t>
  </si>
  <si>
    <t xml:space="preserve">Check with training records the labour room staff have been provided refresher training  at lest once in every 12 month on Intrapartum care, Identification and &amp; management of obstetric emergencies  and Essential Newborn care &amp; Breast feeding  support </t>
  </si>
  <si>
    <t>All equipments are covered under AMC including preventive maintenance</t>
  </si>
  <si>
    <t xml:space="preserve">Check with AMC records/ Warranty documents </t>
  </si>
  <si>
    <t>Check for breakdown &amp; Maintenance  record in the log book</t>
  </si>
  <si>
    <t>BP apparatus, thermometers, weighing scale , radiant warmer etc are calibrated . Check for records /calibration stickers</t>
  </si>
  <si>
    <t xml:space="preserve">Check operating and trouble shooting instructions of equipment such as radiant warmer are available at labour room </t>
  </si>
  <si>
    <t xml:space="preserve">Stock level are daily updated
Requisition are timely placed well before reaching the stock out level.                  
Check with stock and indent registers. </t>
  </si>
  <si>
    <t xml:space="preserve">Empty and  filled cylinders are labelled and updated </t>
  </si>
  <si>
    <t xml:space="preserve">Empty and filled cylinders are kept separately and labelled, flow meter is working and pressure/ flow rate is updated in the checklist </t>
  </si>
  <si>
    <t xml:space="preserve">Expiry dates' are maintained at emergency drug tray / Crash cart </t>
  </si>
  <si>
    <t xml:space="preserve">At least one week of minimum buffer stock is  maintained all the time in the labour room. Minimum stock and reorder level are calculated based on consumption in a week accordingly </t>
  </si>
  <si>
    <t xml:space="preserve">Check stock and expenditure register is adequately maintained </t>
  </si>
  <si>
    <t xml:space="preserve">Check for temperature charts are maintained and updated periodically. Refrigerators meant for storing drugs should not be used for storing other items such as eatables </t>
  </si>
  <si>
    <t xml:space="preserve">The facility provides safe, secure and comfortable environment to staff, patients and visitors. </t>
  </si>
  <si>
    <t>Adequate Illumination at delivery table &amp; observation area</t>
  </si>
  <si>
    <t xml:space="preserve">Labour Area - 500 Lux 
Support Area - 150 Lux </t>
  </si>
  <si>
    <t xml:space="preserve">Visitors are restricted at labour room. One birth companion is allowed to stay with the Pregnant women </t>
  </si>
  <si>
    <t xml:space="preserve">Temperature of the labour room should be kept around 26-28 degree C ,labour complex should have split ACs  with tonnage = (square root of area)/10 and one ceiling mounted fan for every labour table . Area should be drought free </t>
  </si>
  <si>
    <t>Security arrangement in labour room</t>
  </si>
  <si>
    <t xml:space="preserve">Dedicated security guards preferably female security staff. CCTV Camera at entrance / circulation areas </t>
  </si>
  <si>
    <t>Check adequate security measures have been taken for safety and security of staff working in labour room</t>
  </si>
  <si>
    <t xml:space="preserve">The facility has established Programme for maintenance and upkeep of the facility </t>
  </si>
  <si>
    <t>Interior &amp; exterior of patient care areas are plastered &amp; painted &amp; building are white washed in uniform colour</t>
  </si>
  <si>
    <t>Wall and Ceiling of Labour Room are painted in white colour. The walls of the labour room complex should be made of white wall tiles, with seamless joint, and extending up to the ceiling.</t>
  </si>
  <si>
    <t xml:space="preserve">Floors, walls, roof, roof topes, sinks patient care and circulation  areas are Clean </t>
  </si>
  <si>
    <t xml:space="preserve">All area are clean  with no dirt,grease,littering and cobwebs. Surface of furniture and fixtures are clean </t>
  </si>
  <si>
    <t xml:space="preserve">Check toilet seats, floors, basins etc are clean and water supply with functional cistern has been provided. </t>
  </si>
  <si>
    <t>Check for there is no seepage , Cracks, chipping of plaster Window panes , doors and other fixtures are intact</t>
  </si>
  <si>
    <t xml:space="preserve">Check for delivery as well as auxiliary areas </t>
  </si>
  <si>
    <t>Delivery table are intact and  without rust &amp; Mattresses are intact and clean</t>
  </si>
  <si>
    <t xml:space="preserve">Observe for any signs for rusting or accumulation of dirt/ grease/ encrusted body fluid </t>
  </si>
  <si>
    <t xml:space="preserve">Check of any obsolete article including equipment, instrument, records, drugs and consumables </t>
  </si>
  <si>
    <t xml:space="preserve">Check for no stray animal in and around labour room </t>
  </si>
  <si>
    <t xml:space="preserve">Availability of 24x7 running and portable water </t>
  </si>
  <si>
    <t xml:space="preserve">Availability of 24X7 Running water &amp;  hot water facility. </t>
  </si>
  <si>
    <t xml:space="preserve">Check for 24X7 availability of power backup including  Dedicated UPS and emergency light </t>
  </si>
  <si>
    <t>ME D6.1</t>
  </si>
  <si>
    <t>ME D6.2</t>
  </si>
  <si>
    <t>ME D6.3</t>
  </si>
  <si>
    <t xml:space="preserve">The facility ensures clean linen to the patients </t>
  </si>
  <si>
    <t>Availability &amp; use of clean linen</t>
  </si>
  <si>
    <t xml:space="preserve">Clean Delivery gown is provided to Pregnant Women &amp; 
sterile drape for baby.  </t>
  </si>
  <si>
    <t xml:space="preserve">There is  system to check the cleanliness and Quantity of the linen </t>
  </si>
  <si>
    <t>Quantity of linen is checked before sending it to laundry. Cleanliness &amp; Quantity of linen is checked received from laundry. Records are maintained</t>
  </si>
  <si>
    <t>ME D10.2</t>
  </si>
  <si>
    <t>ME D10.3</t>
  </si>
  <si>
    <t>ME D11.1</t>
  </si>
  <si>
    <t>ME D11.2</t>
  </si>
  <si>
    <t xml:space="preserve">The facility has an established procedure for duty roster and deputation to different departments </t>
  </si>
  <si>
    <t xml:space="preserve">Check with the duty roster </t>
  </si>
  <si>
    <t>ME D11.3</t>
  </si>
  <si>
    <t xml:space="preserve">As per hospital administration or state policy </t>
  </si>
  <si>
    <t>ME D12.1</t>
  </si>
  <si>
    <t xml:space="preserve"> Unique  identification number  &amp; patient demographic records are generated  during process of registration &amp; admission </t>
  </si>
  <si>
    <t>Check for  demographics like Name, age, Sex, Chief complaint, etc.</t>
  </si>
  <si>
    <t>There is procedure for admitting Pregnant women directly coming to Labour room</t>
  </si>
  <si>
    <t xml:space="preserve">There is no delay in admission of pregnant women in labour pain </t>
  </si>
  <si>
    <t>Co relate the time admission with &amp; clinical intervention (vital chart , partograph, medication given etc.)</t>
  </si>
  <si>
    <t xml:space="preserve">Provision of extra tables. </t>
  </si>
  <si>
    <t xml:space="preserve">Rapid Initial assessment of Pregnant Women to identify complication and Prioritize care 
 </t>
  </si>
  <si>
    <t xml:space="preserve">Recording of vitals and FHR. immediate sign if following danger sign are present - difficulty in breathing, fever, sever abdominal pain, Convulsion or unconsciousness, Severe headache or blurred vision </t>
  </si>
  <si>
    <t xml:space="preserve">Recording of women obstetric History including
LMP and EDD Parity, Gravid status, h/o CS, Live birth, Still Birth, Medical History (TB, Heart diseases, STD etc) HIV status and Surgical History </t>
  </si>
  <si>
    <t xml:space="preserve">Time of start, frequency of contractions, time of bag of water leaking, colour and smell of fluid and baby movement </t>
  </si>
  <si>
    <t>There is procedure of handing  over patient / new born from labour room to OT/ Ward/SNCU</t>
  </si>
  <si>
    <t>Hand over from Labour Room to the destination department is given while shifting the Mother &amp; Baby.  Shifting to ward should be done at least two hours after delivery in case of conventional LR and 4 hours in case of LDR</t>
  </si>
  <si>
    <t xml:space="preserve">check if there are linkages and established process for calling other specialist in labour room if required </t>
  </si>
  <si>
    <t>Reason for referral is clearly stated and referral is authorized competent person (Gynaecologist or Medical Officer on duty)</t>
  </si>
  <si>
    <t xml:space="preserve">Essential information regarding referral facilities are available at labour room </t>
  </si>
  <si>
    <t>Patient referred with referral slip</t>
  </si>
  <si>
    <t xml:space="preserve"> Referral vehicle is being arranged </t>
  </si>
  <si>
    <t xml:space="preserve">Referral checklist &amp; Referral in/ Out register is maintained all referred cases </t>
  </si>
  <si>
    <t xml:space="preserve">Referral check list is filled before referral to ensure all necessary steps have been taken for safe referral including advance communication,  transport arrangement, accompanying care provider, referral slip , time taken for referral etc. regarding referral cases including demographics, date &amp; time of admission, date &amp; time of referral, diagnosis at referral and follow up of outcome is recorded in referral register </t>
  </si>
  <si>
    <t xml:space="preserve">Follow-up of referral cases is done </t>
  </si>
  <si>
    <t>ME E3.3</t>
  </si>
  <si>
    <t xml:space="preserve">A person is identified for care during all steps of care </t>
  </si>
  <si>
    <t xml:space="preserve">Nurse is assigned for each pregnant  women </t>
  </si>
  <si>
    <t>Check for nursing hand over</t>
  </si>
  <si>
    <t xml:space="preserve">Identification  tags for mother and baby </t>
  </si>
  <si>
    <t xml:space="preserve">Verbal orders are rechecked before administration.  Verbal orders are documented in the case sheet </t>
  </si>
  <si>
    <t>Hand over is given bed side</t>
  </si>
  <si>
    <t xml:space="preserve">Handover is given during the shift change beside the pregnant women explaining the condition,  care provided and any specific care if required </t>
  </si>
  <si>
    <t xml:space="preserve">Check  for BP, pulse,temp,Respiratory rate  FHR,dilation Uterine Contractions, blood loss any other vital required is monitored and recoded in case sheet </t>
  </si>
  <si>
    <t>Check the measure taken to prevent new born theft, sweeping and baby fall</t>
  </si>
  <si>
    <t xml:space="preserve">Check for case sheet if drugs are prescribed under generic name only </t>
  </si>
  <si>
    <t xml:space="preserve">Check all the drugs in case sheet and discharge slip are written in generic name only. </t>
  </si>
  <si>
    <t>Check for that relevant Standard treatment protocols  are available at point of use</t>
  </si>
  <si>
    <t>Check BHT that drugs are prescribed as per treatment protocols &amp;Check for rational use of uterotonic drugs</t>
  </si>
  <si>
    <t xml:space="preserve">Check high alert drugs such as Magsulf, Oxytocin, Carbopost,  Adrenaline are identified in the labour room </t>
  </si>
  <si>
    <t>Maximum dose of high alert drugs are defined and communicated &amp; there is process to ensure that right doses of high alert drugs are only given</t>
  </si>
  <si>
    <t>Value for maximum doses as per age, weight and diagnosis are available with nursing station and doctor. A system of independent double check before administration, Error prone medical abbreviations are avoided</t>
  </si>
  <si>
    <t xml:space="preserve">Verify case sheets of sample basis </t>
  </si>
  <si>
    <t>Check for the writing, It  comprehendible by the clinical staff</t>
  </si>
  <si>
    <t>Check for any open single dose vial with left  over content intended to be used later on.In multi dose vial needle is not left in the septum</t>
  </si>
  <si>
    <t xml:space="preserve">Check if adverse drug reaction form is available in labour room and reporting is in practice </t>
  </si>
  <si>
    <t xml:space="preserve">Check Nursing staff  is aware 7 Rs of Medication and follows them  </t>
  </si>
  <si>
    <t xml:space="preserve">Administration of medicines done after ensuring right patient, right drugs , right route, right time, Right dose , Right Reason and Right Documentation </t>
  </si>
  <si>
    <t xml:space="preserve">Partograph </t>
  </si>
  <si>
    <t>Delivery note is adequate</t>
  </si>
  <si>
    <t>Outcome of delivery, date and time, gestation age, delivery conducted by, type of delivery, complication if any ,indication of intervention, date and time of transfer, cause of death etc</t>
  </si>
  <si>
    <t>Did baby cry, Essential new born care, resuscitation if any, Sex, weight, time of initiation of breast feed, birth doses, congenital anomaly if any.</t>
  </si>
  <si>
    <t xml:space="preserve">Availability of standardized labour room case sheets including partograph and safe Birthing checklist </t>
  </si>
  <si>
    <t xml:space="preserve">Labour room register, OT register, MTP register, Maternal death register and records, lab register, referral in /out register, internal &amp; PPIUD register , NBCC register, handover register </t>
  </si>
  <si>
    <t>ME E10.2</t>
  </si>
  <si>
    <t>ME E11.4</t>
  </si>
  <si>
    <t>ME E11.5</t>
  </si>
  <si>
    <t>ME E12.1</t>
  </si>
  <si>
    <t>ME E12.2</t>
  </si>
  <si>
    <t>ME E12.3</t>
  </si>
  <si>
    <t xml:space="preserve">Check for list of critical values is available at nursing station </t>
  </si>
  <si>
    <t>ME E13.4</t>
  </si>
  <si>
    <t>ME E13.5</t>
  </si>
  <si>
    <t>ME E13.6</t>
  </si>
  <si>
    <t>ME E13.7</t>
  </si>
  <si>
    <t>ME E13.8</t>
  </si>
  <si>
    <t>ME E13.9</t>
  </si>
  <si>
    <t>Protocol of blood transfusion is monitored &amp; regulated</t>
  </si>
  <si>
    <t xml:space="preserve">blood is kept on room temperature (28 degree C) before transfusion. Blood transfusion is monitored and regulated by qualified person </t>
  </si>
  <si>
    <t xml:space="preserve">Death note is written as per mother &amp; neonatal death review guidelines </t>
  </si>
  <si>
    <t xml:space="preserve">Maternal and neonatal death are recorded as per MDR guideline. Death note including efforts done for resuscitation is noted in patient record. Death summary is given to patient attendant quoting the immediate cause and underlying cause if possible </t>
  </si>
  <si>
    <t>There is established criteria for distinguishing between new-born death and still birth</t>
  </si>
  <si>
    <t>Every still birth is examined, classified by paediatrician before declaration &amp; record is maintained</t>
  </si>
  <si>
    <t>ME E17.5</t>
  </si>
  <si>
    <t>ME E17.6</t>
  </si>
  <si>
    <t xml:space="preserve">
Facility staff adheres to standard procedures for management of second stage of labour.
</t>
  </si>
  <si>
    <t xml:space="preserve">
Allows spontaneous delivery of head 
</t>
  </si>
  <si>
    <t>By flexing the head and giving perineal support</t>
  </si>
  <si>
    <t xml:space="preserve">Delivery of shoulders and Neck 
</t>
  </si>
  <si>
    <t xml:space="preserve">Manages cord round the neck; assists delivery of shoulders and body; delivers baby on mother's abdomen
</t>
  </si>
  <si>
    <t>Check with records and interview with staff if they are still practicing routine episiotomy.</t>
  </si>
  <si>
    <t xml:space="preserve">Unnecessary augmentation and induction of labour is not done using uterotonics </t>
  </si>
  <si>
    <t xml:space="preserve">Facility staff adheres to standard procedure for active management of third stage of labour </t>
  </si>
  <si>
    <t>Rules out presence of second baby by palpating abdomen</t>
  </si>
  <si>
    <t xml:space="preserve">Check staff competence </t>
  </si>
  <si>
    <t xml:space="preserve">Administration of 10 IU of oxytocin IM immediately after Birth . Check if there is practice of preloading the oxytocin inj for prompt administration after birth.
</t>
  </si>
  <si>
    <t xml:space="preserve">Uterine tone assessment </t>
  </si>
  <si>
    <t>Checks for completeness of placenta before discarding</t>
  </si>
  <si>
    <t xml:space="preserve">Facility staff adheres to standard procedures for routine care of new-born immediately after birth </t>
  </si>
  <si>
    <t xml:space="preserve">Wipes the baby with a clean pre-warmed towel and wraps baby in second pre-warmed towel;  </t>
  </si>
  <si>
    <t xml:space="preserve">Check staff competence through demonstration or case observation </t>
  </si>
  <si>
    <t>Performs delayed cord clamping and cutting (1-3 min);</t>
  </si>
  <si>
    <t>Initiates breast-feeding soon after birth</t>
  </si>
  <si>
    <t>Records birth weight and gives injection vitamin K</t>
  </si>
  <si>
    <t xml:space="preserve">Staff is aware of Indications for referring patient for to Surgical Intervention </t>
  </si>
  <si>
    <t xml:space="preserve">Diagnosis obstructed labour based on data registered from the partograph, Re-hydrates the patient to maintain normal plasma volume, check vitals, gives broad spectrum antibiotics, perform bladder catheterization and takes blood for Hb &amp; grouping, Decides on the mode of delivery as per the condition of mother and the baby </t>
  </si>
  <si>
    <t xml:space="preserve">Facility staff adheres to standard protocols for identification and management of Pre Eclampsia / Eclampsia </t>
  </si>
  <si>
    <t>Records BP in every case
checks for proteinuria</t>
  </si>
  <si>
    <t xml:space="preserve">identifies danger signs of severe PE and convulsions; </t>
  </si>
  <si>
    <t xml:space="preserve">Administers injection magnesium sulphate appropriately; </t>
  </si>
  <si>
    <t>provides nursing care &amp; ensures specialist attention.</t>
  </si>
  <si>
    <t>ME E18.6</t>
  </si>
  <si>
    <t>Facility staff adheres to standard protocols for identification and management of PPH.</t>
  </si>
  <si>
    <t xml:space="preserve">Checks uterine tone and bleeding PV regularly </t>
  </si>
  <si>
    <t>Identifies PPH</t>
  </si>
  <si>
    <t xml:space="preserve">SI?OB/RR </t>
  </si>
  <si>
    <t>Assessment of bleeding (PPH if &gt;500 ml or &gt; 1 pad soaked in 5 Minutes or any bleeding sufficient to cause signs of hypovolemia in patient.</t>
  </si>
  <si>
    <t xml:space="preserve">Manages PPH as per protocol </t>
  </si>
  <si>
    <t xml:space="preserve">starts IV fluids, manages shock if present, gives uterotonic, identifies causes, performs cause specific management.
</t>
  </si>
  <si>
    <t xml:space="preserve">Staff knows the use of oxytocin for Management of PPH </t>
  </si>
  <si>
    <t xml:space="preserve">SI/OB/RR </t>
  </si>
  <si>
    <t>Initial Dose: Infuse 20 IU in 1 L NS/RL at 60 drops per minute
Continuing dose: Infuse 20 IU in 1 L NS/RL at 40 drops per minute
Maximum Dose: Not more than 3 L of IV fluids containing oxytocin</t>
  </si>
  <si>
    <t>ME E18.7</t>
  </si>
  <si>
    <t xml:space="preserve">Facility staff adheres to standard protocols for Management of HIV in Pregnant Woman &amp; Newborn </t>
  </si>
  <si>
    <t xml:space="preserve">Check case records and Interview of staff </t>
  </si>
  <si>
    <t>Provides syrup Nevirapine to newborns of HIV seropositive mothers</t>
  </si>
  <si>
    <t>ME E18.8</t>
  </si>
  <si>
    <t>Facility staff adheres to standard protocol for identification and management of preterm delivery.</t>
  </si>
  <si>
    <t>Correctly estimates gestational age to confirm that labour is preterm</t>
  </si>
  <si>
    <t xml:space="preserve"> identifies conditions that may lead to preterm birth </t>
  </si>
  <si>
    <t xml:space="preserve">(severe PE/E, APH, PPROM); </t>
  </si>
  <si>
    <t xml:space="preserve">administers antenatal corticosteroids in pre term labour and conditions leading to pre term delivery (24-34 weeks); </t>
  </si>
  <si>
    <t xml:space="preserve">Review case records </t>
  </si>
  <si>
    <t>ME E18.9</t>
  </si>
  <si>
    <t>Staff identifies and manages infection in pregnant woman</t>
  </si>
  <si>
    <t>Records mother' s temperature at admission and assesses need for antibiotics</t>
  </si>
  <si>
    <t xml:space="preserve">Administers appropriate antibiotics to mother </t>
  </si>
  <si>
    <t>ME 18.10</t>
  </si>
  <si>
    <t>There is Established protocol for newborn resuscitation is followed at the facility.</t>
  </si>
  <si>
    <t xml:space="preserve">Facility staff adheres to standard protocol for resuscitating the newborn within 30 seconds.  </t>
  </si>
  <si>
    <t>Performs initial steps of resuscitation within 30 seconds: immediate cord cutting and PSSR at radiant warmer.</t>
  </si>
  <si>
    <t>Facility staff adheres to standard protocol for preforming bag and mask ventilation for 30 seconds if baby is still not breathing.</t>
  </si>
  <si>
    <t>Initiates bag and mask ventilation using room air with 5 ventilator breaths and continues ventilation for next 30 seconds if baby still does not breathe.</t>
  </si>
  <si>
    <t xml:space="preserve">Facility staff adheres to standard protocol for taking appropriate actions if baby does not respond to bag and mask ventilation after golden minute. </t>
  </si>
  <si>
    <t>If baby still not breathing/ breathing well, continues ventilation with oxygen, calls or arranges for advanced help or referral.</t>
  </si>
  <si>
    <t>ME E18.11</t>
  </si>
  <si>
    <t xml:space="preserve">Facility ensures Physical and emotional support to the pregnant women means of birth companion of her choice </t>
  </si>
  <si>
    <t xml:space="preserve">Women are encouraged and counselled for allowing birth companion of their choice </t>
  </si>
  <si>
    <t xml:space="preserve">Orientation session and information is available for Birth companion </t>
  </si>
  <si>
    <t xml:space="preserve">Facility staff adheres to protocol for assessment of condition of mother and baby and providing adequate postpartum care </t>
  </si>
  <si>
    <t>Performs detailed examination of mother</t>
  </si>
  <si>
    <t xml:space="preserve">Check for records of Uterine contraction, bleeding, temperature, B.P, pulse, Breast examination, (Nipple care, milk initiation), Check for perineal washes performed </t>
  </si>
  <si>
    <t>Looks for signs of infection in mother and baby</t>
  </si>
  <si>
    <t>Staff Interview</t>
  </si>
  <si>
    <t>Looks for signs of hypothermia in baby and provides appropriate care</t>
  </si>
  <si>
    <t>Skin to skin contact with mother, regular monitoring and specialist attention as required</t>
  </si>
  <si>
    <t>Facility staff adheres to protocol for counselling on danger signs, post-partum family planning and exclusive breast feeding</t>
  </si>
  <si>
    <t xml:space="preserve">Staff counsels mother on vital issues </t>
  </si>
  <si>
    <t>Counsels on danger signs to mother at time of discharge; Counsels on post partum family planning to mother at discharge;  Counsels on exclusive breast feeding to mother at discharge</t>
  </si>
  <si>
    <t>Facility staff adheres to protocol for  ensuring care of newborns with small size at birth</t>
  </si>
  <si>
    <t>Facilitates specialist care in newborn &lt;1800 gm</t>
  </si>
  <si>
    <t>Facilitates specialist care in newborn &lt;1800 gm (seen by paediatrician)</t>
  </si>
  <si>
    <t>Facilitates assisted feeding whenever required</t>
  </si>
  <si>
    <t>Facilitates thermal management including kangaroo mother care</t>
  </si>
  <si>
    <t>ME 19.4</t>
  </si>
  <si>
    <t xml:space="preserve">Check if criteria has been defined and in practice by labour room staff </t>
  </si>
  <si>
    <t>ME E20.7</t>
  </si>
  <si>
    <t>ME E21.5</t>
  </si>
  <si>
    <t xml:space="preserve">Swab are taken from infection prone surfaces such as delivery tables , door, handles, procedure lights etc. </t>
  </si>
  <si>
    <t>There is procedure for immunization &amp; medical check up of the staff</t>
  </si>
  <si>
    <t>Hepatitis B, Tetanus Toxic .</t>
  </si>
  <si>
    <t xml:space="preserve">Availability of hand washing  with running Water Facility at Point of Use </t>
  </si>
  <si>
    <t xml:space="preserve">Check for availability of wash basin near the point of use  Ask to Open the tap. Ask Staff  water supply is regular </t>
  </si>
  <si>
    <t xml:space="preserve">Check for availability/ Ask staff if the supply is adequate and uninterrupted. Availability of Alcohol based Hand rub </t>
  </si>
  <si>
    <t xml:space="preserve">Handwashing station is as per specification </t>
  </si>
  <si>
    <t>Availability of elbow operated taps  &amp; Hand washing sink is wide and deep enough to prevent splashing and retention of water</t>
  </si>
  <si>
    <t xml:space="preserve">Staff is aware of when and how to hand wash </t>
  </si>
  <si>
    <t xml:space="preserve">Ask for demonstration of six steps &amp; check staff awareness five moments of handwashing </t>
  </si>
  <si>
    <t xml:space="preserve">Availability &amp; Use of Antiseptics </t>
  </si>
  <si>
    <t>like before giving IM/IV injection, drawing blood, putting Intravenous and urinary catheter &amp;Proper cleaning of perineal area before procedure with antisepsis</t>
  </si>
  <si>
    <t xml:space="preserve">Staff Interview </t>
  </si>
  <si>
    <t xml:space="preserve">Availability of Masks , caps and protective eye cover </t>
  </si>
  <si>
    <t>OB/SI/ RR</t>
  </si>
  <si>
    <t xml:space="preserve">Check if staff is using PPEs
Ask staff if they have adequate supply 
Verify with the stock / Expenditure register </t>
  </si>
  <si>
    <t>Sterile gloves are available at labour room</t>
  </si>
  <si>
    <t xml:space="preserve">OB/SI /RR </t>
  </si>
  <si>
    <t xml:space="preserve">Availability of disposable gown/ Apron </t>
  </si>
  <si>
    <t>Heavy duty gloves and gum boots for housekeeping staff</t>
  </si>
  <si>
    <t xml:space="preserve">Personal protective kit for delivering HIV cases </t>
  </si>
  <si>
    <t xml:space="preserve">Cap &amp; Mask, protective Eye cover, Disposable apron </t>
  </si>
  <si>
    <t>Entry to the labour Room is only after change of shoes and wearing  Mask  &amp; Cap</t>
  </si>
  <si>
    <t>Disinfection of operating &amp; Procedure surfaces</t>
  </si>
  <si>
    <t xml:space="preserve">Cleaning of delivery tables tops after each delivery with 2% carbolic acid </t>
  </si>
  <si>
    <t xml:space="preserve">Cleaning of instruments </t>
  </si>
  <si>
    <t xml:space="preserve">Cleaning is done with detergent and running water after use </t>
  </si>
  <si>
    <t>Autoclaving</t>
  </si>
  <si>
    <t>Autoclaving  of delivery kits is done as per protocols</t>
  </si>
  <si>
    <t>Ask staff about temperature, pressure and time. Ask staff about method, concentration and contact time  required for chemical sterilization</t>
  </si>
  <si>
    <t>There is a procedure to ensure the traceability of sterilized packs &amp; their storage</t>
  </si>
  <si>
    <t>Availability of disinfectant  &amp; cleaning agents as per requirement</t>
  </si>
  <si>
    <t>Chlorine solution, Glutaraldehyde, Hospital grade phenyl, disinfectant detergent solution</t>
  </si>
  <si>
    <t>Spill management protocols are implemented</t>
  </si>
  <si>
    <t>spill management kit staff training, protocol displayed</t>
  </si>
  <si>
    <t>Standard practice of mopping and scrubbing are followed &amp; three bucket system is followed</t>
  </si>
  <si>
    <t>Unidirectional mopping from inside out. Cleaning protocols are available / displayed 
Cleaning equipment like broom are not used in patient care areas</t>
  </si>
  <si>
    <t xml:space="preserve">Availability of colour coded bins &amp; Plastic bags  at point of waste generation </t>
  </si>
  <si>
    <t xml:space="preserve">Segregation of Anatomical and soiled waste in Yellow Bin </t>
  </si>
  <si>
    <t xml:space="preserve">Segregation of infected plastic waste in red bin </t>
  </si>
  <si>
    <t xml:space="preserve">Ask if available. Where it is stored and who is in charge of that. Also check PEP issuance register 
Staff knows what to do in condition of needle stick injury </t>
  </si>
  <si>
    <t>Includes used vials, slides and other broken infected glass</t>
  </si>
  <si>
    <t>Bins should not be filled more than 2/3 of its capacity</t>
  </si>
  <si>
    <t xml:space="preserve">Quality circle has been formed in the Labour Room </t>
  </si>
  <si>
    <t xml:space="preserve">Check if quality circle formed and functional in the Labour Room </t>
  </si>
  <si>
    <t>ME G1.2</t>
  </si>
  <si>
    <t>Client  satisfaction survey done on monthly basis</t>
  </si>
  <si>
    <t>ME G2.2</t>
  </si>
  <si>
    <t xml:space="preserve">The facility analyses the patient feed back, and root-cause analysis </t>
  </si>
  <si>
    <t xml:space="preserve">Analysis of low performing attributes of client feedback is done </t>
  </si>
  <si>
    <t>ME G2.3</t>
  </si>
  <si>
    <t xml:space="preserve">The facility prepares the action plans for the areas, contributing to low satisfaction of patients </t>
  </si>
  <si>
    <t xml:space="preserve">Action plan prepared is prepared to address the areas of low satisfaction </t>
  </si>
  <si>
    <t>There is system of daily round by matron/hospital manager/ hospital superintendent/ Hospital Manager/ Matron in charge for monitoring of services</t>
  </si>
  <si>
    <t xml:space="preserve">Check if SOPs available at labour room are formally approved </t>
  </si>
  <si>
    <t xml:space="preserve">Check current version of SOP is available with all staff members of labour room </t>
  </si>
  <si>
    <t>Department has documented procedure for ensuring patients rights including consent, privacy, confidentiality &amp; entitlement</t>
  </si>
  <si>
    <t xml:space="preserve">Review the Labour Room SOPs for description of processes pertaining to ensuring privacy, confidentiality, respectful maternity care and consent </t>
  </si>
  <si>
    <t>Department has documented procedure for safety &amp; risk management</t>
  </si>
  <si>
    <t xml:space="preserve">Review the Labour Room SOPs for inclusion for processes to Physical as well as patient safety, assessment of risks and their timely mitigation </t>
  </si>
  <si>
    <t>Department has documented procedure for support services &amp; facility management.</t>
  </si>
  <si>
    <t>Review the Labour Room SOPs for process description of support services such as equipment maintenance , calibration, housekeeping, security, storage and inventory management</t>
  </si>
  <si>
    <t>Department has documented procedure for general patient care processes</t>
  </si>
  <si>
    <t xml:space="preserve">Review Labour room SOPS for processes of triage, assessment, admission, identification of high risk patients, Referral , Medication management and maintenance of clinical records </t>
  </si>
  <si>
    <t>Department has documented procedure for specific processes to the department</t>
  </si>
  <si>
    <t xml:space="preserve">Review Labour room SOPs for process of intrapartum care, management of complications,  immediate postpartum care , Natural Birthing Process and Birth Companion </t>
  </si>
  <si>
    <t>Department has documented procedure for infection control &amp; bio medical waste management</t>
  </si>
  <si>
    <t xml:space="preserve">Review Labour room SOPs for process description of Hand Hygiene, personal protection, environmental cleaning, instrument sterilization, asepsis, Bio Medical Waste management , surveillance and monitoring of infection control practices, Periodic quality review such as Maternal Death Audit, Newborn Death Audit, Referral audit and Near miss audit. </t>
  </si>
  <si>
    <t>Department has documented procedure for quality management &amp; improvement</t>
  </si>
  <si>
    <t xml:space="preserve">Review Labour room SOPs for process description of function of quality circles, internal quality assessment, Quality improvement using PDCA cycle  client satisfaction surveys, processes improvement , Maternal Death Audit, Newborn Death Audit, Referral Death Audit and Near Miss audits. </t>
  </si>
  <si>
    <t>Department has documented procedure for data collection, analysis &amp; use for improvement</t>
  </si>
  <si>
    <t xml:space="preserve">Review Labour room SOPs for description of process related to collection of data &amp; quality indicators , their analysis and use for quality improvement </t>
  </si>
  <si>
    <t xml:space="preserve">Check Staff is aware of relevant part of SOPs </t>
  </si>
  <si>
    <t>Interview labour room staff for their awareness about content of SOPs</t>
  </si>
  <si>
    <t xml:space="preserve">clinical  protocols for Intrapartum care  and Management of obstetric emergency are  Displayed </t>
  </si>
  <si>
    <t xml:space="preserve">Clinical Protocols on AMSTL, Preparing Partograph, , PPH, Eclampsia, Infection control,  Referral, Infection Control </t>
  </si>
  <si>
    <t xml:space="preserve">Clinical protocols  on Newborn Care are displayed </t>
  </si>
  <si>
    <t>Clinical Protocols on Essential Newborn Care, New born resuscitation</t>
  </si>
  <si>
    <t xml:space="preserve">Don'ts/ Harmful Activities are Displayed at labour Room </t>
  </si>
  <si>
    <t>1. No routine enema
2. No routine shaving
3. No routine induction/augmentation of labour
4. No place for routine suctioning of the baby
5. No pulling of the baby.  
6. No routine episiotomy
7. No fundal pressure
8. No immediate cord cutting
9. No immediate bathing of the newborn
10. No routine resuscitation on warmer</t>
  </si>
  <si>
    <t>Standard G 5</t>
  </si>
  <si>
    <t xml:space="preserve">The facility maps its key processes and seeks to make them more efficient by reducing non value adding activities and wastages </t>
  </si>
  <si>
    <t xml:space="preserve">The facility maps its critical processes </t>
  </si>
  <si>
    <t>Process mapping of critical processes done</t>
  </si>
  <si>
    <t xml:space="preserve">Critical process are the ones where is some problem-delays, errors, cost, time, etc. and improvement will make our process effective and efficient. </t>
  </si>
  <si>
    <t xml:space="preserve">Facility identifies non value adding activities / waste / redundant activities </t>
  </si>
  <si>
    <t xml:space="preserve">Non value adding activities are identified </t>
  </si>
  <si>
    <t xml:space="preserve">Non value adding activities are wastes. In these steps resources are expended, delays occur, and no value is added to the service.   </t>
  </si>
  <si>
    <t xml:space="preserve">Facility takes corrective action to improve the processes </t>
  </si>
  <si>
    <t>Processes are improved &amp; implemented</t>
  </si>
  <si>
    <t>Look for the improvements made in the critical process.</t>
  </si>
  <si>
    <t>ME G6.1</t>
  </si>
  <si>
    <t>ME G6.5</t>
  </si>
  <si>
    <t>The facility has defined mission, values, Quality policy &amp; objectives &amp; prepared a strategic plan to achieve them</t>
  </si>
  <si>
    <t>Facility has defined quality objectives to achieve mission and quality policy</t>
  </si>
  <si>
    <t xml:space="preserve">Check if SMART Quality Objectives have framed </t>
  </si>
  <si>
    <t xml:space="preserve">Check short term valid quality objectives have been framed addressing key quality issues in each department and cores services. Check if  these objectives are Specific, Measurable, Attainable, Relevant and Time Bound. </t>
  </si>
  <si>
    <t>Mission, Values, Quality policy and objectives are effectively communicated to staff and users of services</t>
  </si>
  <si>
    <t xml:space="preserve">Check of staff is aware of Mission , Values, Quality Policy and objectives </t>
  </si>
  <si>
    <t xml:space="preserve">Interview with staff for their awareness. Check if Mission Statement, Core Values and Quality Policy is displayed prominently in local language at Key Points </t>
  </si>
  <si>
    <t>Standard G8</t>
  </si>
  <si>
    <t>ME G8.1</t>
  </si>
  <si>
    <t xml:space="preserve">The facility uses method for quality improvement in services </t>
  </si>
  <si>
    <t>Basic quality improvement method</t>
  </si>
  <si>
    <t>PDCA &amp; 5S</t>
  </si>
  <si>
    <t>ME G8.2</t>
  </si>
  <si>
    <t>Minimum 2 applicable tools are used in each department</t>
  </si>
  <si>
    <t>Facility has established procedures for assessing, reporting, evaluating and managing risk as per Risk Management Plan</t>
  </si>
  <si>
    <t>Periodic assessment for Medication and Patient care safety risks is done as per  defined criteria.</t>
  </si>
  <si>
    <t xml:space="preserve">Check periodic assessment of medication and patient care safety risk is done using defined checklist periodically </t>
  </si>
  <si>
    <t xml:space="preserve">Verify with the records. A comprehensive risk assessment of all clinical processes should be done using pre define criteria at least once in three month. </t>
  </si>
  <si>
    <t xml:space="preserve">Percentage of deliveries conducted at night </t>
  </si>
  <si>
    <t>Percentage of complicated
cases managed</t>
  </si>
  <si>
    <t>% PPIUCD inserted against
total number of normal delivery</t>
  </si>
  <si>
    <t>Percentage of cases referred to OT</t>
  </si>
  <si>
    <t>% of newborns required
resuscitation out of total live
births</t>
  </si>
  <si>
    <t xml:space="preserve">No of drugs stock out in the month </t>
  </si>
  <si>
    <t xml:space="preserve">Percentage of deliveries conducted using real time partograph </t>
  </si>
  <si>
    <t xml:space="preserve">Percentage of deliveries conducted using safe birth checklist </t>
  </si>
  <si>
    <t xml:space="preserve">The percentage of Women, administered Oxytocin, immediately after birth.
</t>
  </si>
  <si>
    <t>Intrapartum stillbirth rate</t>
  </si>
  <si>
    <t xml:space="preserve">Percentage newborn breastfed within 1 hour of birth </t>
  </si>
  <si>
    <t xml:space="preserve">No. of cases of Neonatal asphyxia </t>
  </si>
  <si>
    <t>No. of cases of Neonatal Sepsis</t>
  </si>
  <si>
    <t xml:space="preserve">Percentage of antenatal corticosteroid administration in case of preterm labour </t>
  </si>
  <si>
    <t xml:space="preserve">No. of  cases of Maternal death related to APH/ PPH </t>
  </si>
  <si>
    <t xml:space="preserve">No of cases pf maternal death related to Eclampsia/ PIH </t>
  </si>
  <si>
    <t xml:space="preserve">OSCE Score </t>
  </si>
  <si>
    <t xml:space="preserve">Percentage of Deliveries attended by Birth Companion </t>
  </si>
  <si>
    <t xml:space="preserve">Client Satisfaction Score </t>
  </si>
  <si>
    <t>MusQan National Quality Assurance Standards for CHC</t>
  </si>
  <si>
    <t>Checklist for New Born Stabilization unit</t>
  </si>
  <si>
    <t>Names of Assesses</t>
  </si>
  <si>
    <t>Type of Assessment (Internal/External)</t>
  </si>
  <si>
    <t xml:space="preserve">MusQan NBSU Score </t>
  </si>
  <si>
    <t xml:space="preserve">Prevention of infection including management of newborn sepsis </t>
  </si>
  <si>
    <t xml:space="preserve">Management of Neonatal Jaundice </t>
  </si>
  <si>
    <t xml:space="preserve">Emergency Management of Newborn Illnesses </t>
  </si>
  <si>
    <t>ETAT , Resuscitation</t>
  </si>
  <si>
    <t xml:space="preserve">Management of Hypothermia </t>
  </si>
  <si>
    <t>Maintenance of Warmth, Breast feeding/feeding support and Kangaroo Mother care (KMC)</t>
  </si>
  <si>
    <t xml:space="preserve">Lactation support &amp; Management Services </t>
  </si>
  <si>
    <t>Counselling, Storage, promotion &amp; support for optimal feeding practices</t>
  </si>
  <si>
    <t>Provision for treatment completion of newborns referred back from SNCU to NBSU</t>
  </si>
  <si>
    <t>In house/ Outsourced</t>
  </si>
  <si>
    <t>NBSU has functional linkage for laboratory investigations</t>
  </si>
  <si>
    <t xml:space="preserve"> 24x7 linkage with outside laboratory for critical tests like Complete Blood Count, Platelets, Plasma glucose, Serum creatinine, Blood count, Platelet, C reactive protein, Prothrombin time, etc.</t>
  </si>
  <si>
    <t>ME A4.15</t>
  </si>
  <si>
    <t>The facility provides services as per Rashtriya Bal Swasthya Karykram</t>
  </si>
  <si>
    <t xml:space="preserve">Identification of the New born for Birth Defects &amp; referral for management </t>
  </si>
  <si>
    <t xml:space="preserve">Neural tube defects, down's syndrome, cleft lip &amp; palate, developmental dysplasia of hip,congential cataract, deafness, heart diseases, Club foot - Referral linkage with functional DEIC
</t>
  </si>
  <si>
    <t>Availability  departmental signages</t>
  </si>
  <si>
    <t xml:space="preserve">(1) Numbering, main department and internal sectional signages are displayed. 
(2) Directional signages are given from the entry of the facility </t>
  </si>
  <si>
    <t>Restricted area signage are  displayed</t>
  </si>
  <si>
    <t>Entitlement under  JSSK , RBSK, PMJAY and other schemes are displayed</t>
  </si>
  <si>
    <t>Relevant  national or state guidelines are followed for provision of diagnostics, drugs, treatment of  newborns</t>
  </si>
  <si>
    <t xml:space="preserve">(1) Name of doctor and Nurse on duty  are displayed and updated. 
(2) Contact details of referral transport / ambulance displayed. 
</t>
  </si>
  <si>
    <t>Display of pictorial  information/ chart regarding expression of milk/ techniques for assisted, feeding , KMC, complimentary feeding, Nutrition requirement of children   ,  hand washing &amp; Breastfeeding policy etc.</t>
  </si>
  <si>
    <t>Parents/family attendants are educated for providing care to their admitted sick newborn</t>
  </si>
  <si>
    <t xml:space="preserve">As per family participatory care guidelines </t>
  </si>
  <si>
    <t>Counselling aids are available for education of parents/ guardian</t>
  </si>
  <si>
    <t xml:space="preserve">Audio Visual Films, Scrolls, Job Aids, mama's breast model etc are available to provide counselling for lactation, nutrition </t>
  </si>
  <si>
    <t xml:space="preserve">No display of poster/ placards/ pamphlets/videos in any part of the Health facility for the  promotion of breast milk substitute , feeding bottles, teats or any product as mentioned under IMS Act </t>
  </si>
  <si>
    <t>Check in waiting areas, outside the NBSU.</t>
  </si>
  <si>
    <t xml:space="preserve">No display of items and logos of companies that produce breast milk substitute, feeding bottles, teats or any product as mentioned under IMS Act </t>
  </si>
  <si>
    <t>1. Check in NBSU Complex including waiting areas
2. Check staff is not using pen, note pad, pen stand etc. which have logos of companies' producing breast milk substitute etc.</t>
  </si>
  <si>
    <t>No information, counselling and educational material is provided to mothers and families on Formula Feed</t>
  </si>
  <si>
    <t xml:space="preserve">During counselling Mothers and families are specially  educated  about ill effects of breast milk substitutes. </t>
  </si>
  <si>
    <t>Signages and information  are available in local language</t>
  </si>
  <si>
    <t xml:space="preserve">Discharge summary  is given to the patient </t>
  </si>
  <si>
    <t>Privacy is maintained in breast feeding &amp; KMC area</t>
  </si>
  <si>
    <t xml:space="preserve">(1) Screens / Partition has been provided between mothers 
(2) Visual privacy is maintained in milk expression area </t>
  </si>
  <si>
    <t>(1) Check records are not lying in open and there is designated space for keeping records with limited access. 
(2) Records are not shared with anybody without written permission of parents &amp; appropriate hospital authorities</t>
  </si>
  <si>
    <t>Check staff is not providing care in undignified manner such as yelling, scolding, shouting and using abusive language  to mother</t>
  </si>
  <si>
    <t xml:space="preserve">NBSU has a system in place to take informed consent from new-born parent /attendant  whenever required </t>
  </si>
  <si>
    <t xml:space="preserve">PI/RR </t>
  </si>
  <si>
    <t xml:space="preserve"> Check BHT and Pt file general consent form is taken and signed.</t>
  </si>
  <si>
    <t xml:space="preserve">NBSU has a system in place to involve new-born relatives in decision making of new-born treatment  as per Family Participatory guidelines </t>
  </si>
  <si>
    <t xml:space="preserve">Check parents/ relatives of admitted baby  is  communicated about newborn condition,  treatment plan and any changes at least once in day </t>
  </si>
  <si>
    <t xml:space="preserve">
Check the completeness of the Grievance redressal mechanism , from complaint registration till its resolution </t>
  </si>
  <si>
    <t xml:space="preserve">Check all services including  drugs, consumables  &amp; diagnostics are  provided free of cost </t>
  </si>
  <si>
    <t xml:space="preserve">
Ask mother or attendants if they have paid for any services or any informal fees given to service providers </t>
  </si>
  <si>
    <t>Availability of free transport services</t>
  </si>
  <si>
    <t>Availability of Free drop back, availability of Free referral vehicle/Ambulance services</t>
  </si>
  <si>
    <t>Availability of free stay &amp; Diet to mother</t>
  </si>
  <si>
    <t>Check with mother about stay facility (specially mother of outborn newborn)
Check with mother if she is getting adequate meal atleast  3 times</t>
  </si>
  <si>
    <t>PI/ SI</t>
  </si>
  <si>
    <t xml:space="preserve">Ask parent attendants/guardians if they purchased any drug/consumable from outside </t>
  </si>
  <si>
    <t>PI/ RR/ SI</t>
  </si>
  <si>
    <t xml:space="preserve">Ask parent attendants/guardians if they got any diagnostic investigation done  from outside </t>
  </si>
  <si>
    <t xml:space="preserve">System of reimbursement exist in case any expenditure incurred  in the treatment </t>
  </si>
  <si>
    <t xml:space="preserve">The Department has adequate space as per new-born care work load  </t>
  </si>
  <si>
    <t>Approximately 200 square feet space for setting up  4 bedded Stabilization unit</t>
  </si>
  <si>
    <t>Availability of adequate waiting area for patient attendant</t>
  </si>
  <si>
    <t xml:space="preserve">Waiting areas are along with toilet, Drinking water, seating arrangement, TV for entertainment &amp; Health Promotion activities , Tea/coffee vending machine </t>
  </si>
  <si>
    <t xml:space="preserve">Availability of space for mothers of admitted sick newborns to stay </t>
  </si>
  <si>
    <t xml:space="preserve">Check availability of beds, bathing facility, toilets and diet supply </t>
  </si>
  <si>
    <t xml:space="preserve">The Department has layout and demarcated areas as per functions </t>
  </si>
  <si>
    <t>NBSU has earmarked triage area</t>
  </si>
  <si>
    <t>Demarcated reception and resuscitation area</t>
  </si>
  <si>
    <t>NBSU has newborn care area</t>
  </si>
  <si>
    <t>To accommodate atleast 4 radiant warmer.</t>
  </si>
  <si>
    <t xml:space="preserve">Clean area for mixing intravenous fluids and Medications/ fluid preparation area
</t>
  </si>
  <si>
    <t xml:space="preserve">NBSU has a designated follow-up area </t>
  </si>
  <si>
    <t>For counselling during discharge and imparting FPC training</t>
  </si>
  <si>
    <t>Mother's area for expression of breast milk/ Breast feeding, gowning area &amp; Handwashing area</t>
  </si>
  <si>
    <t xml:space="preserve">Dedicated space for support services </t>
  </si>
  <si>
    <t xml:space="preserve"> Autoclaving room, washing area, change room &amp; Dirty Utility , Dining area</t>
  </si>
  <si>
    <t>Availability of adequate circulation area for easy movement</t>
  </si>
  <si>
    <t>Check NBSU is in  close proximity of maternity complex</t>
  </si>
  <si>
    <t>Arrangement of different section ensures unidirectional flow</t>
  </si>
  <si>
    <t>Unidirectional  flow of goods and services.</t>
  </si>
  <si>
    <t xml:space="preserve">NBSU has  mechanism for periodical check / test of all electrical installation  by competent electrical Engineer </t>
  </si>
  <si>
    <t>NBSU has system for power audit of unit at defined intervals and records of same is maintained</t>
  </si>
  <si>
    <t>50%  of each should be 5amp and 50% should be 15 amp to handle equipment</t>
  </si>
  <si>
    <t>NBSU has earthing system available</t>
  </si>
  <si>
    <t xml:space="preserve">(1) NBSU has  three phased stabilized power supply to protect the equipment from electrical damage.
(2)  Earth resistance should be measured twice in a year and logged. </t>
  </si>
  <si>
    <t>The floor of the NBSU complex is made of  anti-skid material.</t>
  </si>
  <si>
    <t xml:space="preserve">Check the fire exits are clearly visible and routes to reach exit are clearly marked. Check there is no obstruction in the route of fire exits. Staff is aware of assembly points &amp; policy to evacuate NBSU in case of fire </t>
  </si>
  <si>
    <t>Check the expiry date for fire extinguishers are displayed as well as due date for next refilling is clearly mentioned</t>
  </si>
  <si>
    <t>Staff is aware of RACE (Rescue, Alarm, Confine  &amp; Extinguish) &amp;PASS (Pull, Aim, Squeeze &amp; Sweep)</t>
  </si>
  <si>
    <t>Availability of On call Paediatrician/trained FBNC MO.</t>
  </si>
  <si>
    <t xml:space="preserve">(1) To all Medical Officers and Nursing Staff posted at NBSU for management of sick and small babies
(2) 3 days class room training including 3 hrs/day - hands on practice at skill station </t>
  </si>
  <si>
    <t>Training on IYCF</t>
  </si>
  <si>
    <t>Especially for lactation failure or breast problems like engorgement, mastitis etc, and provide special
counselling to mothers with less breast milk, low birth weight babies, sick new-born, undernourished
children, adopted baby, twins and babies born to HIV positive mothers.
At least two service providers trained in advanced lactation management and IYCF counselling skills should be available to deal with difficult and referred cases.</t>
  </si>
  <si>
    <t>Check training records</t>
  </si>
  <si>
    <t xml:space="preserve">Triage, Quality Assessment &amp; action planning, PDCA, 5S &amp; use of checklist for quality improvement </t>
  </si>
  <si>
    <t xml:space="preserve">NBSU staff is provided with refresher training </t>
  </si>
  <si>
    <t xml:space="preserve">Check with training records - staff have been provided refresher training  at least once in every 12 month on care of  normal and sick newborn at time of birth &amp; beyond &amp; Breast feeding  support </t>
  </si>
  <si>
    <t xml:space="preserve">Nursing staff is skilled in identifying and managing complications </t>
  </si>
  <si>
    <t>Nursing staff is skilled to train  to parent-attendants for providing care to the sick newborn</t>
  </si>
  <si>
    <t>SI/ PI</t>
  </si>
  <si>
    <t>As per family participatory care guidelines</t>
  </si>
  <si>
    <t>Nursing staff is skilled for operation of equipment &amp; maintenance of clinical records</t>
  </si>
  <si>
    <t>SI/ OB/ RR</t>
  </si>
  <si>
    <t xml:space="preserve">Check for records of competence assessment including filled checklist, scoring and grading . Verify with staff for actual competence assessment done </t>
  </si>
  <si>
    <t>Availability of antiepileptic drugs (AEDs)</t>
  </si>
  <si>
    <t xml:space="preserve"> Phenobarbitone</t>
  </si>
  <si>
    <t>Availability of IV Fluids &amp; drugs for electrolyte imbalance</t>
  </si>
  <si>
    <t xml:space="preserve">5%, 10%, 25% Dextrose
Normal saline, Inj. Potassium Chloride 15%, distilled water.
Inj. Calcium Gluconate 10%
</t>
  </si>
  <si>
    <t>Availability of Supplements</t>
  </si>
  <si>
    <t>Vit D, Calcium, Phosphorus, multivitamin &amp; iron</t>
  </si>
  <si>
    <t>Availability of consumables for new born care</t>
  </si>
  <si>
    <t>Gauze piece and cotton swabs, Diapers, Baby ID tag, cord clamp, mucus sucker, Gauze piece and cotton swabs.</t>
  </si>
  <si>
    <t>Neoflon 24 G , micro drip infusion set with &amp;without burette, BT set, Suction catheter, PT tube, feeding tube, pedia drip set</t>
  </si>
  <si>
    <t xml:space="preserve">Availability of consumables for mother/family attendant </t>
  </si>
  <si>
    <t>Gowns (disposable /autoclavable) while entering inside SNCU and also while providing KMC</t>
  </si>
  <si>
    <t>Multipara monitor , Thermometer, Weighing scale, pulse oximeter, Stethoscope (binaural, neonate),stethoscope (paediatric),  Infantometer , Measuring tape, fluxmeter</t>
  </si>
  <si>
    <t>Functional Critical care equipment for Resuscitation.</t>
  </si>
  <si>
    <t>Infusion pumps, Oxygen cylinder/central line/Oxygen concentrator, oxygen hood, Self inflating Bag and masks (Size 00, 0 &amp; 1) 250 ml &amp;500 ml, laryngoscope ( with 0 &amp;1 size straight blades) , ET tubes,  suction machine</t>
  </si>
  <si>
    <t>Availability of furniture  &amp; fixture</t>
  </si>
  <si>
    <t>Cupboard, nursing counter, table for preparation of medicines, chair, furniture at breast feeding room,   X ray view box.</t>
  </si>
  <si>
    <t>Radiant warmer, phototherapy units, suction machine, Oxygen concentrator, pulse oximeter/ Multipara monitor</t>
  </si>
  <si>
    <t xml:space="preserve">Check for breakdown &amp; Maintenance  record in the log book
Back up for critical equipment. label Defective/Out of order equipment and stored appropriately until it has been repaired.
</t>
  </si>
  <si>
    <t>Staff is skilled for cleaning, inspection &amp; trouble shooting of the  equipment malfunction</t>
  </si>
  <si>
    <t>(1) Staff is trained for use, preventive maintenance and trouble shooting of equipment such as radiant warmers, infusion pump, oxygen concentrator, bag &amp;mask, weighting machine, phototherapy unit.
(2) There is procedure to check timely replacement of lights in Phototherapy unit.</t>
  </si>
  <si>
    <t>Check the skill of staff for maintenance &amp; trouble shooting of  oxygen concentrator</t>
  </si>
  <si>
    <t>SI/ OB</t>
  </si>
  <si>
    <t>Check the skill of staff for maintenance &amp; trouble shooting of phototherapy units</t>
  </si>
  <si>
    <t>Low irradiance : Due to tubes old, flickering, black ends, bulbs are covered with dust or dirty reflectors )</t>
  </si>
  <si>
    <t xml:space="preserve">(1)  Thermometers, weighing scale , radiant warmer  etc are calibrated .      (2) Check for records /calibration stickers. (3) There is system to label/ code the equipment to indicate status of calibration/ verification when recalibration is due. </t>
  </si>
  <si>
    <t xml:space="preserve">Up to date instructions for operation and maintenance of equipment are readily available </t>
  </si>
  <si>
    <t xml:space="preserve">Check operating and trouble shooting instructions of equipment are available </t>
  </si>
  <si>
    <t>Drugs are indented &amp; supplied  in Paediatric dosages  only</t>
  </si>
  <si>
    <t>Check drugs are available in paediatric doses/formulation</t>
  </si>
  <si>
    <t>OB/ SI/ RR</t>
  </si>
  <si>
    <t xml:space="preserve">Check drugs and consumables are  kept at allocated space in Crash cart/ Drug trolleys and are labelled. Look alike and sound alike drugs are kept separately </t>
  </si>
  <si>
    <t xml:space="preserve">Expiry and near expiry drugs are maintained </t>
  </si>
  <si>
    <t>Records for expiry and near expiry drugs are maintained for drugs stored at department</t>
  </si>
  <si>
    <t>In NBSU sub store as well as drug/emergency trays</t>
  </si>
  <si>
    <t xml:space="preserve">At least once in a week- minimum buffer stock is  maintained. Minimum stock and reorder level are calculated based on consumption in a week accordingly </t>
  </si>
  <si>
    <t>There is no stock out of drugs and 
Procedure for replenishing drug in place</t>
  </si>
  <si>
    <t>Wall and Ceiling of NBSU is painted and made of white wall tiles, with seamless joint, and extending up to the ceiling.</t>
  </si>
  <si>
    <t xml:space="preserve">Check for patient care as well as auxiliary areas </t>
  </si>
  <si>
    <t>No lizard, cockroach, mosquito, flies, rats, bird nest etc.</t>
  </si>
  <si>
    <t>200 Lux at the plane of infant bed, adjustable Ambient lightening at least 50 to more than 600 Lux. Illumination level at nursing station- 150-300 Lux
Light source is glare free or veiling reflections</t>
  </si>
  <si>
    <t>Visitor policy is defined &amp; implemented</t>
  </si>
  <si>
    <t>SI/RR/ OB</t>
  </si>
  <si>
    <t>Background sound should not be more than 45 db. and peak intensity should not be more than 80db.</t>
  </si>
  <si>
    <t>1 for each new-born care room (in case more than 1)</t>
  </si>
  <si>
    <t>OB/RR/ SI</t>
  </si>
  <si>
    <t xml:space="preserve">Restriction Signage, security guard in each shift,  functional CCTV camera, define &amp; practice procedure for handing over the baby to mother/father </t>
  </si>
  <si>
    <t xml:space="preserve">Availability  of Centralized /local piped </t>
  </si>
  <si>
    <t>OB/RR/ PI</t>
  </si>
  <si>
    <t xml:space="preserve">(1) Check diet is provided to all mothers (both inborn or outborn babies)
(2) Nutritional assessment of patient done specially for mother of admitted baby
(3) Check that all items fixed in diet menu is provided </t>
  </si>
  <si>
    <t xml:space="preserve">Check linen is  clean, stains free &amp; not torn. 
</t>
  </si>
  <si>
    <t>(1)Check for system for recording time of reporting and relieving (Attendance register/ Biometrics etc.)
(2) Check FPC roster of nurses for providing training to Parent/ attendant</t>
  </si>
  <si>
    <t>As per hospital administration or state policy.
Check NBSU doctors and nurses follow the  dress code</t>
  </si>
  <si>
    <t xml:space="preserve"> Unique  identification number  &amp; patient demographic records are generated  during process of  admission </t>
  </si>
  <si>
    <t>Check for that patient UID &amp; demographics like Name, age, Sex, Chief complaint,  etc. are recorded</t>
  </si>
  <si>
    <t xml:space="preserve">
Time of admission is recorded in patient record, Admission is done by written order of a qualified doctor.</t>
  </si>
  <si>
    <t xml:space="preserve">Rapid Initial assessment of all new-borns is done without any delay
 </t>
  </si>
  <si>
    <t>Assess the sick baby before doing any of the usual administrative procedures to admit the
newborn.</t>
  </si>
  <si>
    <t xml:space="preserve">Initial assessment of all new-born's is done  as per standard protocols </t>
  </si>
  <si>
    <t>RR/SI/ OB</t>
  </si>
  <si>
    <t>Immediate Triaging or sorting  is done  based on signs i.e. EPN (Emergency sign, priority sign &amp; non urgent sign)</t>
  </si>
  <si>
    <t>Clinical assessment &amp; emergency management is performed simultaneously</t>
  </si>
  <si>
    <t>3 steps (RED) is followed as soon as a baby arrives:
(1) Place the newborn on a warm surface under a Radiant warmer and under good light and record temperature.
(2) Check for the Emergency signs and institute appropriate treatment while planning for referral 
(3) If there is an emergency sign perform bedside diagnostics (check blood glucose &amp; oxygen saturation).</t>
  </si>
  <si>
    <t xml:space="preserve">Patient History, Physical Examination &amp; Provisional Diagnosis is done and recorded </t>
  </si>
  <si>
    <t>Check bed head ticket. 
Initial assessment is documented preferably within 2 hours</t>
  </si>
  <si>
    <t>There is fixed schedule for periodic assessment of new-born</t>
  </si>
  <si>
    <t>There is fix schedule of reassessment as per protocols. Reassessment finding  are recorded in BHT</t>
  </si>
  <si>
    <t xml:space="preserve">There is established process to transfer in the new born after treatment from SNCU </t>
  </si>
  <si>
    <t>RR/ SI</t>
  </si>
  <si>
    <t xml:space="preserve">for antibiotic completion &amp; assisted feeding </t>
  </si>
  <si>
    <t>Check the referral slip has following information: 
Case particulars- Chief complaints, Condition on arrival at health facility- Temperature, oxygenation, perfusion, sugar, Management and treatment details provided for stabilization, including antibiotics, Reason for referral, Condition at referral and  Contact details of the referring health personnel</t>
  </si>
  <si>
    <t>Advance Communication is given to higher centre</t>
  </si>
  <si>
    <t>Check communication is given to  concerned doctor/authority regarding the referral.</t>
  </si>
  <si>
    <t xml:space="preserve">(1) Check NBSU staff facilitates arrangement of ambulance for transferring the patient to higher centre . 
(2) Patient attendant are not asked to arrange vehicle by their own 
</t>
  </si>
  <si>
    <t xml:space="preserve">Referral checklist &amp; Referral in/ Out register is maintained for all referred cases </t>
  </si>
  <si>
    <t xml:space="preserve">(1) Referral check list is filled before referral to ensure all necessary steps have been taken for safe referral 
(2) Check referral records has information regarding  advance communication,  transport arrangement, accompanying care provider, reason for referral , time taken for referral etc. along with   demographics, date &amp; time of admission, date &amp; time of referral, and follow up </t>
  </si>
  <si>
    <t>(1) Check that NBSU staff take follow up of referred cases for timely arrival and appropriate care provided at higher centre. (2) Outcome and deficiencies if any are recorded in referral out register  &amp; analysed</t>
  </si>
  <si>
    <t xml:space="preserve">Check continuity of care is maintained for referred in neonates </t>
  </si>
  <si>
    <t>SI/ RR</t>
  </si>
  <si>
    <t xml:space="preserve">
(1) Assess and stabilize the cases referred in from SNCU
(2) Current weight of the baby is recorded
(3) Diagnosis and treatment received at SNCU is recorded
(4) Plan for  completion of antibiotics, (if required), as mentioned on referral note from SNCU
(5) Encourage breastfeeding and support assisted feeding, if necessary
(6) Communicate with the referring doctor, for any clarification, on treatment to be continued.
(7) Communicate with the family about progress and treatment plan of the baby
</t>
  </si>
  <si>
    <t>There is a process  for ensuring the  identification of baby before any clinical procedure</t>
  </si>
  <si>
    <t xml:space="preserve">Identification  tags are used for new-borns </t>
  </si>
  <si>
    <t>Check treatment chart are updated and drugs given are marked. Co relate it with drugs and doses prescribed.</t>
  </si>
  <si>
    <t xml:space="preserve">Verbal orders are rechecked before administration. Verbal orders are documented in the case sheet </t>
  </si>
  <si>
    <t>Parent/ attendants are encouraged to provide basic care to the newborn</t>
  </si>
  <si>
    <t>Breastfeeding, KMC, cleaning of baby can be undertaken by trained parent/attendant under the supervision of doctor/ nurse</t>
  </si>
  <si>
    <t>(1) Handover is given during the shift change explaining the condition,  care provided and any specific care if required.
(2) Check SBAR (situation, background, assessment and recommendation) protocols are followed</t>
  </si>
  <si>
    <t xml:space="preserve">Vitals  are monitored for stable &amp; critical patients and recorded periodically </t>
  </si>
  <si>
    <t xml:space="preserve">Check for TPR chart, Phototherapy chart, any other vital required is monitored </t>
  </si>
  <si>
    <t>Check prescriptions are not written with brand name</t>
  </si>
  <si>
    <t>Essential newborn care, Newborn Resuscitation, management of hypothermia. LBW, Fluid management, hypoglycaemia, neonatal jaundice, ETAT etc</t>
  </si>
  <si>
    <t>Check BHT that drugs are prescribed as per protocols and &amp;Check for rational use of drugs</t>
  </si>
  <si>
    <t>Electrolytes like Potassium chloride, Hydrocortisone,  Phenobarbitone etc. as applicable</t>
  </si>
  <si>
    <t>Value for maximum doses as per age, weight and diagnosis are available with nurses and doctor. A system of independent double check before administration, Error prone medical abbreviations are avoided</t>
  </si>
  <si>
    <t>There is s process to ensure that right doses of  drugs are  given only.</t>
  </si>
  <si>
    <t>Check for any open single dose vial with leftover content intended to be used later on .In multi dose vials, needle is not left in the septum</t>
  </si>
  <si>
    <t>Check if adverse drug reaction form is available in SNCU and its reporting is in practice.</t>
  </si>
  <si>
    <t>Fluid, drug &amp; dosages are calculated according to body weight</t>
  </si>
  <si>
    <t>Drip rate and volume is calculated and monitored</t>
  </si>
  <si>
    <t xml:space="preserve">Check the nursing staff is competent for fluid calculation. </t>
  </si>
  <si>
    <t xml:space="preserve">Check Nursing staff  is aware 7 R's of Medication and follows them  </t>
  </si>
  <si>
    <t>Check BHT is updated following each reassessment</t>
  </si>
  <si>
    <t>(1) Check Medication order, treatment plan, lab investigation &amp; nursing charts are recorded adequately
(2) Check change in treatment plan is also mentioned in case new born condition deteriorate</t>
  </si>
  <si>
    <t>Treatment given is recorded in treatment chart</t>
  </si>
  <si>
    <t>Resuscitation, suctioning, phototherapy   etc</t>
  </si>
  <si>
    <t xml:space="preserve">Availability of formats for neonatal case record sheet, Treatment continuation sheet,  monitoring sheet, referral form, discharge form, discharge card, normographs, new born examination from head to toe for common birth defects etc.
Check standardized forms &amp; formats are being used </t>
  </si>
  <si>
    <t>General order book (GOB), report book, Admission register, lab register, Admission sheet/ bed head ticket, discharge slip, referral slip, referral in/referral out register, Diet register, Linen register, Drug indent register etc</t>
  </si>
  <si>
    <t xml:space="preserve">Check records are numbered and labelled legibly </t>
  </si>
  <si>
    <t>(1) Records of discharged cases are kept in MRD/ department sub store
(2) Check records are retrieval in case of re admission
 (3) Copy of records is given to next kin only with permission from authorised staff only</t>
  </si>
  <si>
    <t xml:space="preserve">NBSU has established criteria for discharge of the new-born </t>
  </si>
  <si>
    <t xml:space="preserve">(1) Baby is maintaining normal body temperature (in room temperature/when cared  by the mother)
(2) Baby not requiring IV fluids/medications
(3) Baby is accepting breastfeeds/assisted feeds well and gaining weight for 3 consecutive days
(4) IV antibiotic therapy has been completed
(5) Baby admitted for neonatal jaundice and has completed treatment with phototherapy.
Check criteria is followed to discharge the baby from NBSU
</t>
  </si>
  <si>
    <t>Complete assessment of baby's condition is done before the discharge</t>
  </si>
  <si>
    <t xml:space="preserve">(1)Preferably Paediatrician. Or Doctor on duty in consultation with paediatrician
(2) Treating doctor is consulted/ informed  before discharge of patients </t>
  </si>
  <si>
    <t xml:space="preserve"> Time of discharge is communicated to patient in prior    </t>
  </si>
  <si>
    <t xml:space="preserve">Discharge summary adequately mentions patient clinical condition, treatment given and follow up </t>
  </si>
  <si>
    <t>Discharge summary is give to patients going in LAMA/Referral patient</t>
  </si>
  <si>
    <t xml:space="preserve">(1) Check Birth weight, discharge weight, length and head circumference are mentioned in the discharge summary.
(2)Check  Baby have received the following vaccines- BCG, zero dose OPV (can be given till 14th day
of life) and birth dose of hepatitis B (within 24 hours of birth). </t>
  </si>
  <si>
    <t>There is procedure for clinical follow up of the new born by local CHW  (Community health care worker)/ASHA</t>
  </si>
  <si>
    <t>NBSU has system in place to send communication to CHW/ASHA regarding discharge of baby from NBSU</t>
  </si>
  <si>
    <t xml:space="preserve">Parent/attendants are trained &amp; confident to  provide care after discharge </t>
  </si>
  <si>
    <t xml:space="preserve">Training has been given for nutrition, immunisation, understanding baby cues and danger signs. Ask parent /attendant if they have been  trained </t>
  </si>
  <si>
    <t>Check with mother/attendent the key points explained during counselling</t>
  </si>
  <si>
    <t xml:space="preserve"> Breastfeed infant exclusively, keep infant warm, keep cord clean and dry, importance and correct method of handwashing &amp; danger signs*.
(*Danger signs: Refusal to feed; Fast or difficult breathing, Cold or Hot to touch, jaundice involving palms and soles Pallor/Cyanosis, Abdominal distension, Abnormal movements, Bleeding from any site or Diarrhoea with blood in stool)</t>
  </si>
  <si>
    <t xml:space="preserve">Declaration is taken from parent's/ guardian of the LAMA patient </t>
  </si>
  <si>
    <t>Staff competent for  sorting&amp; prioritizing the  newborn's  management i.e. 
EPN (Emergency sign, priority sign &amp; non urgent sign)</t>
  </si>
  <si>
    <t>Check staff receiving the newborn are aware of Emergency clinical signs</t>
  </si>
  <si>
    <t>(1) Low body temperature (Temp.&lt;35.5°C)
(2)Not breathing at all "OR" gasping respiration
(3) Severe respiratory distress
(4) Central cyanosis
(5) Shock
(6) Convulsions/Unconsciousness</t>
  </si>
  <si>
    <t>Staff is aware of common action for Management of emergency signs in newborn</t>
  </si>
  <si>
    <t>1. Maintain temperature. Keep the newborn under a radiant warmer. Remove cold or wet clothing.
2. Position and clear airway, if required.
3. Oxygen: Check oxygen saturation using pulse oximeter. Maintain SpO2 between 91-95%. Give oxygen
to newborns with saturation value of 90 or less.
4. Prevent and Treat hypoglycaemia: Check blood glucose. If hypoglycaemic (blood glucose &lt;45 mg/
dl), give 2 ml/kg body weight of 10% Dextrose, through IV route and start GIR @6mg/kg/min.
If blood glucose cannot be checked quickly, assume the baby to be hypoglycaemic and administer IV
glucose. If an IV line cannot be established quickly, provide 2 ml/kg body weight of 10% glucose or
expressed breast milk through a nasogastric tube.
5.  Refer all newborns with emergency signs after stabilization.
6. G ive fluids if newborn is not able to feed.
7. Give pre-referral dose of antibiotics before referral i.e. ampicillin and gentamicin</t>
  </si>
  <si>
    <t>NBSU has provision of Ambulances to refer the case to higher centre</t>
  </si>
  <si>
    <t>The transport vehicle is provided free of cost through the National/State Ambulance Service.</t>
  </si>
  <si>
    <t xml:space="preserve">Ambulance has provision/ method for maintenance of Warm chain while referring baby to higher centre </t>
  </si>
  <si>
    <t>Ambulance/transport vehicle have adequate arrangement for :
(1) Suction pump- manual/electric(2) Flow-meter with humidifier(3) Oxygen cylinder (4)Stethoscope
(5)Laryngoscope&amp; ET Tubes (2.5,3 &amp; 3.5)
(6)IV fluid stand/hook(7) Glucometer (8) Pulse oximeter with neonatal probes (9) Gloves, surgical masks, hand rub (10) Self-inflating silicone bags ( 250 and 500mL)
(11) Ventilation mask (12)Mucous sucker (13) 5-10 mL Syringes, needles (14) Intracath- 24 G (15) Thermometer
(16) Naso-gastric tube (17) Adhesive plaster</t>
  </si>
  <si>
    <t>Transfer of patient in Ambulance /patient transport vehicle is accompanied by trained medical Practitioner</t>
  </si>
  <si>
    <t>Check Constant vigilance (maintaining TOPS_ temp. oxygen, perfusion &amp; sugar) during journey.</t>
  </si>
  <si>
    <t xml:space="preserve">Check if NBSU staff checks ambulance preparedness in terms of necessary equipment, drugs that may be required in transit </t>
  </si>
  <si>
    <t xml:space="preserve">Patient's identification is confirmed &amp; Consent is taken before transfusion </t>
  </si>
  <si>
    <t xml:space="preserve">Blood is kept on optimum temperature before transfusion. Blood transfusion is monitored and regulated by qualified person </t>
  </si>
  <si>
    <t>Blood transfusion note is written in patient records</t>
  </si>
  <si>
    <t>Blood bag details sticker is pasted in case file, patient monitoring status is recorded in case sheet</t>
  </si>
  <si>
    <t xml:space="preserve">Any major or minor transfusion reaction is recorded and reported to responsible person </t>
  </si>
  <si>
    <t xml:space="preserve">Check -  
 Staff is aware of the protocol to be followed in case of any transfusion reaction 
</t>
  </si>
  <si>
    <t>Facility has a standard procedure which respects sensitivities &amp; sentiments to communicate death to parents/guardian</t>
  </si>
  <si>
    <t>SNCU has system for conducting grievance counselling of parents in case of newborns' mortality</t>
  </si>
  <si>
    <t>SI/ PI/OB</t>
  </si>
  <si>
    <t>Bad news/adverse event/ poor prognosis are disclosed in quite &amp; private setting</t>
  </si>
  <si>
    <t xml:space="preserve">Death note is written as per new born death review guidelines </t>
  </si>
  <si>
    <t xml:space="preserve">New born death are recorded as per CDR guideline. Death note including efforts done for resuscitation is noted in patient record.
 Death summary is given to patient attendant quoting the immediate cause and underlying cause if possible </t>
  </si>
  <si>
    <t xml:space="preserve">Parents/ guardians are informed clearly about the deterioration in health condition of Patients </t>
  </si>
  <si>
    <t>SI/RR/ PI</t>
  </si>
  <si>
    <t xml:space="preserve">(1) Provide clear &amp; honest information in supporting &amp; caring manner 
(2) Avoid negative comments about parents, referring physician. 
(3) There is a procedure to allow parents to observe patient in last hours </t>
  </si>
  <si>
    <t>Immunization services are provided  as immunization schedule</t>
  </si>
  <si>
    <t xml:space="preserve">Check MCP card is available &amp; updated. Mother /care provider is counselled and directed to immunize the child </t>
  </si>
  <si>
    <t>Triage, assessment &amp; management of newborns having emergency sign are done as per guidelines</t>
  </si>
  <si>
    <t>Rapid assessment of sick neonates is done   for prioritizing management in NBSU</t>
  </si>
  <si>
    <t>Staff is aware of Triage or sorting  categories to prioritize management i.e. EPN (Emergency sign, priority sign &amp; non urgent sign)</t>
  </si>
  <si>
    <t>Staff is aware of emergency signs in Sick new born &amp; action required</t>
  </si>
  <si>
    <t>Staff is aware of priority signs in Sick new born &amp; action required</t>
  </si>
  <si>
    <t>Staff is aware of non urgent signs  in Sick new born &amp; action required</t>
  </si>
  <si>
    <t>(1)Minor birth trauma, (2) superficial infection,(3) minor malformation, (4)possetting, (5) transitional stools, (6) jaundice. Action- Assess &amp; treat as per neonate's requirement</t>
  </si>
  <si>
    <t>Staff is aware of Management of emergency conditions</t>
  </si>
  <si>
    <t xml:space="preserve"> Check for Temp., Airway breathing, circulation, coma or conversation, Severe dehydration &amp; hypoglycaemia
(1) Cold to touch (Abdomen): Re warm under radiant warmer ( Put the baby skin to skin if warmer is not available), assess the temp every half an hour                                                     (2) Apnoea or gasping breathing  : Manage airway, administer Positive pressure ventilation with bag &amp; mask
(3) Central cyanosis or Severe respiratory distress, lower chest drawing, grunting&amp; ,give oxygen, monitor oxygen saturation with pulse oximeter                                                  (3) Capillary filling time &gt;3, weak or fast pulse&gt;160: Give  10ml/kg normal saline over 20- 30 min, repeat the bolus, if circulation does not improve, (4) Convulsion: Manage airway, check &amp; correct hypoglycaemia, if convulsion continue give IV calcium, if convulsion still continue give  anticonvulsant.
(5) Diarrhoea plus any two sign (a) Lethargy (b) Sunken eyes (c) Very slow skin pinch - Insert IV line &amp; began giving fluids rapidly, make sure neonate is warm
Refer after administering pre referral dose of antibiotics IV fluid or oxygen as required</t>
  </si>
  <si>
    <t>Staff is able to demonstrate the steps of positive pressure Ventilation using self inflating bag</t>
  </si>
  <si>
    <t>(1) Place the newborn on a firm, flat surface with head in the neutral position and place the face mask covering
the chin, mouth and nose, but not the eyes.
(2) Stand at the head end of the newborn and squeeze the bag 40- 60 times per minute using the dominant hand.
(3) Look for chest rise and check for effective PPV.</t>
  </si>
  <si>
    <t>Staff is aware of indications of Effective PPV</t>
  </si>
  <si>
    <t>Check staff is competent to manage  newborn  presenting with shock</t>
  </si>
  <si>
    <t>Maintain temperature, airway, oxygen saturation(91-95%), and glucose levels:
Give IV fluid bolus 10 mL/kg normal saline over 20-30 minutes. Repeat bolus, if circulation does not
improve. 
(1)Administer IV fluids in superficial distal veins over dorsum of hands or feet are preferred.
(2) Fluid  administered using a micro drip set or an infusion pump. Each mL of micro drip set equals
60 micro drops; thus, the amount of fluid required in mL/hour equals number of drops per minute.
Monitor the baby for : Heart rate [decrease in heart rate by at least 10 beats per minute]
• Respiratory Rate (normalization of RR)
• Capillary refill time (Improvement of CRT)
• Oxygen saturation (Improvement in SpO2)</t>
  </si>
  <si>
    <t xml:space="preserve">Check staff is able to identify the signs of overhydration </t>
  </si>
  <si>
    <t>(1) Puffiness of eyes (2)Weight gain (3) Increasing liver size on per abdomen examination</t>
  </si>
  <si>
    <t xml:space="preserve">Check staff is competent to  manage new born presenting with  Convulsions/Unconsciousness </t>
  </si>
  <si>
    <t>Maintain temperature, airway, oxygen saturation (91-95%), and glucose level.
(1) Check glucose levels; if blood glucose &lt;45mg/dl, then treat with 10% dextrose .
(2)  Give IV 10% Calcium gluconate at 2ml/kg (in equal dilution with distilled water), slowly over 5-10
minutes under cardiac monitoring.
(3) If seizure persists, start Injection Phenobarbitone 20mg/kg loading dose (diluted with normal saline)
over 20 minutes prior to referral.
(4)  For newborns with signs of serious bacterial infection or sepsis, give first dose of antibiotic before
referral.</t>
  </si>
  <si>
    <t>Check staff is competent to manage newborn presenting with hypoglycaemia</t>
  </si>
  <si>
    <t xml:space="preserve">Management of Low birth weight new-borns is done as per  guidelines </t>
  </si>
  <si>
    <t xml:space="preserve">Staff is competent of management protocols of babies &lt; 1800 gm (34 weeks) </t>
  </si>
  <si>
    <t>Use of Overhead radiant warmer or incubator to keep baby warm. Regular monitoring of axillary temp at least once every 6-8hrs .
Planning the nutrition and fluids  of babies considering type of feeding, quantity , frequency  and modality of feeding.</t>
  </si>
  <si>
    <t xml:space="preserve">Staff is competent of frequency &amp; type  of feeding to LBW </t>
  </si>
  <si>
    <t xml:space="preserve">Check feeding initiation protocol for stable babies is followed </t>
  </si>
  <si>
    <t>Charts reflecting baby's weight, mode of feeding and age of baby is available &amp; followed</t>
  </si>
  <si>
    <t>Check staff is aware of fluid management in small &amp; sick newborns who can not be given enternal feed</t>
  </si>
  <si>
    <t>Check charts  for daily fluid requirement of neonate (ml/kg/day) _ (based on Birth weight) &amp;days of life is followed</t>
  </si>
  <si>
    <t xml:space="preserve">Check total daily requirement is estimated as per guidelines </t>
  </si>
  <si>
    <t>Check quantity given is monitored &amp; charted</t>
  </si>
  <si>
    <t>Check staff skill for various techniques/modes of feeding to LBW</t>
  </si>
  <si>
    <t>Check staff is aware of type of fluids administer to newborns</t>
  </si>
  <si>
    <t>During the first 2 days of life, give 10% dextrose as IV infusion. 
After the first 2 days of life, use IV
dextrose with low sodium, such as  Isolyte P.</t>
  </si>
  <si>
    <t xml:space="preserve">Check staff is competent in IV fluid administration &amp; fluid requirement  calculation </t>
  </si>
  <si>
    <t>(1) Use syringe infusion pump or paediatric microdrip infusion set to administer IV fluids in newborns.
(2) Calculate the drip rate: first calculate the total fluid requirement per day and divide by 24. This will give
the estimate of fluids in ml per hour which can be set on the syringe infusion pump. In microdrip set, 1
ml=60 micro drops. The number of drops per minute is equal to ml of fluid per hour. So if a baby needs
5 ml/hour, then set the drop rate at 5 drops per minute).
(3)Record the drip rate and volume infused every hour in the case sheet.
(4) Weigh the infant daily. Watch for weight loss/gain and urine output and increase/reduce IV fluids accordingly.
(5) Check IV catheter site for signs of leakage, swelling or redness.
(6) Introduce breastfeeding or milk feeding by orogastric tube as soon as safe</t>
  </si>
  <si>
    <t>Staff is following IV fluid to feeding transition protcols</t>
  </si>
  <si>
    <t>(1) Whenever baby is shifted from IV fluids to enteral feeds, the initial volume should be 12- 24 mL/kg/day.
(2) Increase the amount of enteral feeds to 20-30ml/kg/day, signifying that smaller increments are to be done in smaller babies.
(3)  The volume of enteral feeds introduced should be subtracted from total fluid requirement per day. Give rest as IV fluids. The total daily fluid requirements is to be met from feeds and fluids.
(4) IV fluids can be omitted when the baby is able to consume feeds equal to two-thirds of total fluid requirement.
When the baby is not on breastfeeding, put baby on the empty breast (after milk expression), before
every feed to help promote lactation and enable the baby to learn how to suck (non-nutritive sucking).
weight gain for consecutive days.</t>
  </si>
  <si>
    <t>Staff is competent to manage apnoea in very small babies</t>
  </si>
  <si>
    <t>If there is slow breathing with prolonged intermittent
pauses (lasting &gt;20 seconds) with or without central cyanosis or bradycardia, it means newborn
has apnoea.
• Monitor all small babies for occurence of apnoea.
• If the newborn stops breathing, stimulate the newborn to breathe by rubbing the newborn’s back.
• If the newborn does not begin to breathe by tactile stimulation, resuscitate the newborn using a bag and
mask.
• In addition, maintain temperature, oxygen saturation and glucose levels.
• If the apnoeic episodes become more frequent, refer the baby to SNCU for further management</t>
  </si>
  <si>
    <t>Check precautions are taken to protect LBW baby from hypothermia</t>
  </si>
  <si>
    <t xml:space="preserve">Heat loss is minimized by kangaroo-care and a cap on the head and socks on the feet
</t>
  </si>
  <si>
    <t>Staff is aware of assessment &amp; grading of hypothermia</t>
  </si>
  <si>
    <t>Staff is aware of clinical conditions in which baby can exhibit signs of hypothermia</t>
  </si>
  <si>
    <t>LBW, preterm babies, hypoglycemia,sclerema,  and internal bleeding
Hypothermic babies show signs of lethargy, irritability, poor feeding, tachypnoea/apnoea etc</t>
  </si>
  <si>
    <t>Staff is able to demonstrate the process of Kangaroo mother care Protocols</t>
  </si>
  <si>
    <t>Counsel the mother and take consent for initiating KMC.
Give mother/care taker front open loose shirt or blouse
Guide the mother/ care taker to sit in semi reclining position on chair or bed
Unbutton top 2-3 buttons and slip baby with only napkin, socks and cap on, into shirt
Ensure skin to skin contact b/w baby and care taker
Baby should be in frog like position with head turned to one side and placed between mother's breast 
Tie a string at belt level to prevent the baby from slipping down
Cover mother and baby dyad with woollen or sheet
Encourage frequent breastfeeding</t>
  </si>
  <si>
    <t>Check nutritional supplements are started in all LBW babies once baby start accepting full oral feed</t>
  </si>
  <si>
    <t xml:space="preserve">Management of  neonatal  jaundice and sepsis is done as per guidelines </t>
  </si>
  <si>
    <t>Staff is aware of identification features &amp; management of physiological Jaundice</t>
  </si>
  <si>
    <t>Staff is aware of  identification features &amp; management of pathological (abnormal) Jaundice</t>
  </si>
  <si>
    <t>(1) Starting on the first day of life
(2) Lasting &gt; 14 days in term and &gt; 21 days in preterm infants
(3)Severe jaundice: palms and soles of the infant are yellow</t>
  </si>
  <si>
    <t>Clinical assessment of severity of  Jaundiced neonate  is done as per Kramer's criteria</t>
  </si>
  <si>
    <t>Kramer's criteria: Jaundice limited to face: Serum Bilirubin- about 6mg/dl, Jaundice extended to trunk- 9mg/dl. Extended to abdomen-12mg/dl.  Extended to legs -15mg/dl  &amp; Extended to feet &amp; hand-19-20mg/dl.</t>
  </si>
  <si>
    <t>Staff is aware of investigation to be done to guide the management</t>
  </si>
  <si>
    <t>1. Total serum billirubin.  Plotting of values on AAP charts on bilirubin nomogram
2. Look for any associated risk factor like: Sepsis, asphyxia or haemolysis if suspected) - relevant investigations</t>
  </si>
  <si>
    <t>Management of Jaundice is done as per protocols</t>
  </si>
  <si>
    <t>Staff is aware of when to start the phototherpy &amp; how long it need to be continues</t>
  </si>
  <si>
    <t>Phototherapy should be initiated (after sending blood sample for TSB), if:
• Jaundice appears on day 1
• Jaundice is severe i.e. involving palms and soles
• S. Bilirubin level is in phototherapy range as per American Academy of Paediatrics (AAP) charts.
Continue phototherapy until the serum bilirubin level is 2-3 mg lower than the phototherapy range</t>
  </si>
  <si>
    <t>Normogram is used to   imitate phototherapy &amp; exchange transfusion</t>
  </si>
  <si>
    <t>Check normogram is available &amp; practiced for new born more than 35 week</t>
  </si>
  <si>
    <t xml:space="preserve">Guidelines for phototherapy is readily available and being followed  </t>
  </si>
  <si>
    <t xml:space="preserve">For new born &lt;35 week.
Check the availability of comparative charts reflecting body weight, Serum bilirubin level (to state phototherapy) &amp; Serum bilirubin Level (to refer the baby for exchange transfusion)
</t>
  </si>
  <si>
    <t>Staff is aware of precautions to be taken while giving  phototherapy to baby</t>
  </si>
  <si>
    <t>Baby should be naked eyes &amp; genitals should be covered. New born should be kept at distance of more than 15-30 cm below light source.Frquent feeding every 2 hours &amp; change in posture is promoted, once under phototherapy serum bilirubin must be monitored every 12 hrs or earlier if required</t>
  </si>
  <si>
    <t>Check baby is monitored through out the phototherapy</t>
  </si>
  <si>
    <t>Check the records baby's temperature is measured  every 4 hourly to monitor for hypo/hyperthermia
Check weight is taken daily
Frequent breast feeding
Increase in allowance for fluid, (if there is any evidence of dehydration)
Position is changed frequently, after each feed
(Low birth weight babies can have their socks, caps and mittens on, while under phototherapy)</t>
  </si>
  <si>
    <t>Check the availability &amp; use of fluxmeter</t>
  </si>
  <si>
    <t>Use Fluxmeter to check for and ensure optimal irradiance.</t>
  </si>
  <si>
    <t>Staff is aware of common side effects of phototherapy</t>
  </si>
  <si>
    <t>1. Transient maculopapular rash on the trunk
2. Hyperthermia/Hypothermia
3. Increased insensible water loss and dehydration
4. Loose stools
5. Bronzing of the skin</t>
  </si>
  <si>
    <t>Staff is competent to identify  when to refer the baby to higher centre</t>
  </si>
  <si>
    <t>1. Serum bilirubin increasing despite phototherapy
2. Neurological signs develop
3. Requiring exchange transfusion
4. Jaundice persisting after three weeks and/or associated with clay coloured stools</t>
  </si>
  <si>
    <t>Staff is aware of classification of neonatal sepsis</t>
  </si>
  <si>
    <t>Early onset sepsis (EOS): where sign &amp; symptoms of sepsis appear within 72 hrs of birth  due to pathogens in maternal genital tract or delivery area, respiratory distress due to congenital pneumonia.
Late onset of Sepsis (LOS): where sign appear after 72 hrs of age due to pathogens from hospital or community. LO is commonly presented as Septicaemia, pneumonia, or meningitis</t>
  </si>
  <si>
    <t>Staff is competent to identify the   signs of neonatal sepsis</t>
  </si>
  <si>
    <t xml:space="preserve">(1) Clinical picture is highly variable. Signs &amp; symptoms are minimal, subtle or non specific.
(2) Clinical manifestation of neonatal sepsis : Lethargy, refuse to suckle, poor cry or high pitched cry or excessive cry, comatose, abd. Distension, diarrhoea, vomiting, hypothermia, poor perfusion, sclera, poor weight gain, shock, bleeding, renal failure, cyanosis, tachypnoea, chest retraction, grunt, apnoea, fever, seizures, neck retraction, bulging fontanel etc.   
</t>
  </si>
  <si>
    <t>Staff is competent to identify clinical manifestation of meningitis</t>
  </si>
  <si>
    <t>Fever, seizures, blank look, high pitched cry ot excessive crying/irritability, neck retraction &amp; bulging fontanel</t>
  </si>
  <si>
    <t>Laboratory investigations are performed to confirm  neonatal sepsis</t>
  </si>
  <si>
    <t xml:space="preserve">Supportive care is provided  to manage new borns </t>
  </si>
  <si>
    <t>Appropriate  antibiotics are given according to age and weight of the baby</t>
  </si>
  <si>
    <t>Correct dose and frequency is given as per antibiotic therapy of neonatal sepsis
Antibiotic therapy  should cover the common bacteria viz, E .coli, Staphylococcus aureus and Klebsiella Pneumonia
Every new born unit must have its own antibiotic policy based on profile of pathogen &amp; local sensitivity pattern</t>
  </si>
  <si>
    <t xml:space="preserve">Staff administer antibiotic as per protocols for confirmed Sepsis </t>
  </si>
  <si>
    <t>1. Give Injection ampicillin and gentamicin, as first line of treatment.
2. Give cloxacillin (if available) instead of ampicillin, if there are extensive skin pustules or abscesses, as
these might be signs of Staphylococcus infection.
3. Antibiotics should be given slowly, after dissolving in 5-10 ml fluid using a micro drip set or infusion
pump.
4. Never mix two antibiotics in same syringe.
5. Baby who is being treated with antibiotics but fails to improve by 48-72 hours of admission :Refer to SNCU</t>
  </si>
  <si>
    <t>Check algorithm &amp; treatment charts for management of neonatal sepsis is available &amp; practices</t>
  </si>
  <si>
    <t>Antibiotic schedule &amp; dosage including frequency, route and duration is available for neonatal sepsis  &amp; used</t>
  </si>
  <si>
    <t>Staff provide antibiotic as per protocols for confirmed meningitis</t>
  </si>
  <si>
    <t xml:space="preserve">Check availability charts for prescribing antibiotics for meningitis.
Check charts reflect following information:
 Weight &lt;2kg 
Inj Cefotaxime- 12 hrly ( 0-7 days of age) or 8 hrly (&gt;7days of age), IV, for 3 weeks
Inj Amikacin-24hrly ( 0-7 days of age) or 24 hrly (&gt;7days of age), IV, for 3 weeks
Weight &gt;2kg 
Inj Cefotaxime- 8 hrly ( 0-7 days of age) or 6 hrly (&gt;7days of age), IV, for 3 weeks
Inj Amikacin-24hrly ( 0-7 days of age) or 24 hrly (&gt;7days of age), IV, for 3 weeks.
</t>
  </si>
  <si>
    <t>Check staff is competent in  treatment of local bacterial infections</t>
  </si>
  <si>
    <t xml:space="preserve">1. If the umbilicus is red or draining pus; or if skin pustules are present, give oral antibiotic to treat at home.
2. Give oral amoxicillin twice daily for 5 days in cases with local bacterial infection </t>
  </si>
  <si>
    <t>Staff is aware of when to refer the baby</t>
  </si>
  <si>
    <t xml:space="preserve"> (1) Any neonate with emergency signs or sepsis, who is being treated with antibiotics but fails to improve
by 48-72 hours of admission,
(2) Baby require exchange transfusion (&amp; transfusion facility is not available</t>
  </si>
  <si>
    <t>Facility  ensures optimal breast feeding practices for new born &amp; infants as per guidelines</t>
  </si>
  <si>
    <t>NBSU promotes initiation of breastfeeding within half an hour after birth</t>
  </si>
  <si>
    <t>Check with mother when she has provided breastmilk to baby after delivery</t>
  </si>
  <si>
    <t>Check colostrum is given to baby &amp; staff is aware of its importance</t>
  </si>
  <si>
    <t>Women produce colostrum in first few days after delivery. It is thick yellowish in colour &amp; contain antibodies, white blood cells and other anti infective proteins.
Importance: Help to fight diseases that baby is likely to be exposed after delivery. Help to clear baby's gut of meconium. Clear bilirubin from the gut &amp; also help to prevent hyperbilirubinemia</t>
  </si>
  <si>
    <t>No  ghuttin, gripe water , honey or any other milk is given to baby</t>
  </si>
  <si>
    <t>Usually reduce intake of breastmilk</t>
  </si>
  <si>
    <t>NBSU  ensures exclusive breastfeeding to babies during their stay in NBSU unless clinically indicated</t>
  </si>
  <si>
    <t>(1) Check with mother how frequently she breastfed her admitted baby ( At least 8 times per day (EBM or DHM)
(2) No formula feeding unless prescribed by doctor</t>
  </si>
  <si>
    <t xml:space="preserve">
Check process in place to assess the milk intake among admitted  babies </t>
  </si>
  <si>
    <t>(1) By counting no. of wet diapers per day (6-8 time/day)
(2) Weight gain (20-30 gm a day in 1st 3-4 months after regaining birthweight
(3) Check records are maintained to monitor  intake of babies</t>
  </si>
  <si>
    <t>Staff is aware  &amp; practice assisted feeding  techniques for babies unable to take feed</t>
  </si>
  <si>
    <t>Gavage feeding, katori-spoon feeding /paladai feeding/ gastric tube</t>
  </si>
  <si>
    <t>Check NBSU provide assistance in positioning &amp; attaching the baby to mother's  breast</t>
  </si>
  <si>
    <t xml:space="preserve">Check with mother if she has been taught/ guided to position &amp; attach the baby </t>
  </si>
  <si>
    <t xml:space="preserve">Check staff &amp; mothers are aware of signs of proper position </t>
  </si>
  <si>
    <t>(1) Baby's body is well supported
(2) The head, neck &amp; body of baby are kept in same plane
(3) Entire body of baby faces the mother
(4) Baby's abdomen touches mother's abdomen</t>
  </si>
  <si>
    <t>Check staff &amp; mothers are aware of signs of proper attachment</t>
  </si>
  <si>
    <t>(1) Baby's mouth is wide open
(2) lower lip turned outwards
(3) Baby's chin turned mother's breast
(4) Majority of areola is inside the baby's mouth</t>
  </si>
  <si>
    <t>Check poster of proper positioning &amp;  attachment is displayed in Breastfeeding area in NBSU</t>
  </si>
  <si>
    <t>Poster explain Signs of proper positioning, attachment and suckling. 
Also explain disadvantages of not following proper positioning &amp; attachment</t>
  </si>
  <si>
    <t>Staff is aware of breastfeeding problems &amp; its management</t>
  </si>
  <si>
    <t>(1) Inverted/flat nipples - Treatment- A 20ml plastic syringe can be used to draw out nipple gently
(2) Sore nipple, due to incorrect attachment  or frequent washing with soap &amp; water or pulling the baby off while he is still sucking- Treatment- Correct positioning &amp; attachement.Apply hind milk after feed &amp; nipple should be aired, to allow healing in between feeds. In case of fungal infection suspected- refer to specialist or provide anti fungal medication
(3) Breast engorgement- Treatment - Ensuring early &amp; frequent feeding &amp; correct attachment. Apply local warm water packs &amp; analgesics (paracetamol) . Milk should be gently expressed to soften the breast.
(4) Breast abscess- treatment- treated with analgesics &amp; antibiotics. The abscess is to incised &amp; drained.
(5) Reduced milk supply: if baby is not gaining weight- Ask mother to feed more frequently especially during night. Make sure proper attachment &amp; back massage is useful for stimulating lactation</t>
  </si>
  <si>
    <t>SNCU provides extra support to establish breastfeeding in mother's having pre term &amp; LBW babies</t>
  </si>
  <si>
    <t>(1) NBSU ensures mother has begin the expression of milk within 6 hrs of delivery.  
(2) Encourage the mother's to repeat expression of milk 8-10 times per day to maintain flow of production &amp; to feed the baby
(3) The baby should put in breast every 2-3 hrs for feeding or non nutritive suckling (NNS)</t>
  </si>
  <si>
    <t xml:space="preserve">Check mother is encouraged to visit, touch and care her baby </t>
  </si>
  <si>
    <t>Ask mother how often she visits her baby in SNCU</t>
  </si>
  <si>
    <t xml:space="preserve">Check mothers are encouraged to learn milk expression </t>
  </si>
  <si>
    <t>Both manual and through breast pump.
 Check instruction are displayed in milk expression room. Functional electrical pumps are available</t>
  </si>
  <si>
    <t>NBSU has provision to collection, &amp; storage breast milk</t>
  </si>
  <si>
    <t>(1) Check availability of milk expression room &amp; refrigerator to store milk
(2) Unique ID of baby,  date of expression of milk etc are mentioned in EBM</t>
  </si>
  <si>
    <t>Expressed milk is stored at recommended temperature</t>
  </si>
  <si>
    <t xml:space="preserve">EBM can be kept at room temp for 8 hours &amp; in refrigerator for 24 hrs                           
</t>
  </si>
  <si>
    <t>NBSU promote  feeding of  breastmilk for  sick and small new borns</t>
  </si>
  <si>
    <t>Check Bed head tickets whether mother milk  or milk substitute  is prescribed for admitted new born. Give non compliance if milk substitute is prescribed (until clinically indicated)</t>
  </si>
  <si>
    <t>Check breastfeeding policy is displayed</t>
  </si>
  <si>
    <t>Mentioning 10 steps of successful breastfeeding. Check Staff is able to explain at least 3 components of breastfeeding policy</t>
  </si>
  <si>
    <t xml:space="preserve">NBSU has functional referral linkage with DEIC </t>
  </si>
  <si>
    <t xml:space="preserve">
For developmental/ interventional facilities</t>
  </si>
  <si>
    <t>Patients are observed for any sign and symptoms of HAI. HAI reporting formats are available. Staff Know whom to report &amp; action are taken on feed back.</t>
  </si>
  <si>
    <t>There is procedure for immunization &amp; periodic check-up  of the staff</t>
  </si>
  <si>
    <t>Hepatitis B, Tetanus Toxoid etc</t>
  </si>
  <si>
    <t xml:space="preserve">Hand washing and infection control audits done at periodic intervals for Staff as well as mothers/care givers visiting regularly </t>
  </si>
  <si>
    <t>Check each person enter NBSU after hand washing &amp; gowning</t>
  </si>
  <si>
    <t>At least 1 wash basin for every 5 beds</t>
  </si>
  <si>
    <t xml:space="preserve">Availability of elbow operated taps </t>
  </si>
  <si>
    <t xml:space="preserve"> Hand washing sink is wide and deep enough to prevent splashing and retention of water</t>
  </si>
  <si>
    <t xml:space="preserve">Separate Handwashing  facilities are available for parent/ attendant </t>
  </si>
  <si>
    <t>Only parents who follow the hygiene practices are allowed to provide care to their sick newborn</t>
  </si>
  <si>
    <t xml:space="preserve">(1) Ask for demonstration
(2) Staff aware of when to wash hands. </t>
  </si>
  <si>
    <t>OB/ PI</t>
  </si>
  <si>
    <t xml:space="preserve">Ask for demonstration - mothers/guardian are aware Steps of HW. </t>
  </si>
  <si>
    <t xml:space="preserve">Mothers/care giver adhere to hand washing  practices with soap </t>
  </si>
  <si>
    <t>Mothers are aware of importance of washing hands .Washing hands after  using the toilet/ changing diapers and  before feeding children.</t>
  </si>
  <si>
    <t>Handwashing b/w each patient &amp; change of gloves</t>
  </si>
  <si>
    <t>Availability of Mask  caps &amp; shoe cover</t>
  </si>
  <si>
    <t xml:space="preserve">Availability of gown/ Apron &amp; mask </t>
  </si>
  <si>
    <t>Staff, visitors and parent/attendants</t>
  </si>
  <si>
    <t>Compliance to correct method of wearing and removing the gloves  &amp; other PPEs</t>
  </si>
  <si>
    <t xml:space="preserve">Ask for demonstration. </t>
  </si>
  <si>
    <t>Mother/parents are allowed to entre NBSU after gowning only</t>
  </si>
  <si>
    <t>Ask staff  about how they decontaminate the procedure surface like Examination table , Patients Beds Stretcher/Trolleys  etc. 
(Wiping with 1% Chlorine solution</t>
  </si>
  <si>
    <t>(1) Cleaning is done with detergent and running water after decontamination
(2) Cleaning of nasal prongs (used on newborn for oxygen therapy) twice daily with saline water ( to avoid plugging by mucous or secretions)</t>
  </si>
  <si>
    <t>Disinfection of instruments is done as per protocols</t>
  </si>
  <si>
    <t>Achieve within 20 min contact period with 2% glutaraldehyde</t>
  </si>
  <si>
    <t>Disinfection of individual items &amp; utensils is done before use</t>
  </si>
  <si>
    <t>(1) Individual item like stethoscope, thermometer, measuring taps, probe should be done with 70% isopropyl alcohol daily or whenever used for another baby.
(2) Cup spoon and paladai are boiled for at least 15 min before use /after every feed</t>
  </si>
  <si>
    <t>Autoclaving/Chemical  Sterilization</t>
  </si>
  <si>
    <t>Ask staff about method, concentration and contact time  required for chemical sterilization(4hrs contact period), also how long the glutaraldehyde is active once prepared</t>
  </si>
  <si>
    <t>Staff is aware of storage time for autoclaved items</t>
  </si>
  <si>
    <t xml:space="preserve">Check staff is aware of how long autoclaved items can be stored. 
Also, autoclaved items are stored in dry, clean, dust free, moist free environment </t>
  </si>
  <si>
    <t>Autoclaved dressing material &amp; linen are used for NBSU</t>
  </si>
  <si>
    <t>OB/SI / RR</t>
  </si>
  <si>
    <t>Hospital grade phenyl, disinfectant, detergent solution, Lysol 5% or 3% phenol</t>
  </si>
  <si>
    <t>Check availability of Spill management kit ,staff is trained for managing small &amp; large spills , check protocols are displayed</t>
  </si>
  <si>
    <t xml:space="preserve">Unidirectional mopping from inside out. Use of three bucket system for mopping.
</t>
  </si>
  <si>
    <t>Any cleaning equipment or activity leading to dispersion of dust particles in air should be avoided</t>
  </si>
  <si>
    <t>Check foot ware are changed before entry in NBSU</t>
  </si>
  <si>
    <t>Check babies with diarrhoea, pyoderma, or any other contagious disease should not be admitted inside NBSU</t>
  </si>
  <si>
    <t xml:space="preserve">Availability of Non chlorinated plastic colour coded plastic bags </t>
  </si>
  <si>
    <t>Pictorial and in local language</t>
  </si>
  <si>
    <t>Availability of functional needle cutter &amp; Puncture proof container</t>
  </si>
  <si>
    <t xml:space="preserve">(1) Check if needle cutter has been used or just lying idle. (2)  it should be available near the point of generation like nursing station </t>
  </si>
  <si>
    <t xml:space="preserve">1. Staff knows what to do in case  of needle stick injury. 
2. Staff is aware of whom to report 
3. Check if any reporting has been done
4. Also check PEP issuance register </t>
  </si>
  <si>
    <t xml:space="preserve">Glass sharps and metallic implants are disposed in Blue colour  coded puncture proof box </t>
  </si>
  <si>
    <t xml:space="preserve">Quality circle has been constituted </t>
  </si>
  <si>
    <t xml:space="preserve">1. Check if the quality circle has been constituted and is functional 
2. Roles and Responsibility of team has been defined </t>
  </si>
  <si>
    <t xml:space="preserve">Review meetings are done monthly </t>
  </si>
  <si>
    <t xml:space="preserve">Check minutes of meeting  and monthly measurement &amp; reporting of indicators </t>
  </si>
  <si>
    <t xml:space="preserve">Patient  relative satisfaction survey done on monthly basis </t>
  </si>
  <si>
    <t xml:space="preserve">Analysis of low performing attributes is undertaken </t>
  </si>
  <si>
    <t xml:space="preserve">Action plan is prepared and improvement activities are undertaken </t>
  </si>
  <si>
    <t xml:space="preserve">Check that SOP for management of services has been prepared and is formally approved </t>
  </si>
  <si>
    <t>Check current version is available</t>
  </si>
  <si>
    <t>NBSU has documented procedure for ensuring patient rights including consent, privacy, confidentiality &amp; entitlement</t>
  </si>
  <si>
    <t xml:space="preserve">Review the SOP has adequately cover  procedure for  taking consent, maintenance of privacy, confidentiality &amp; entitlements </t>
  </si>
  <si>
    <t>NBSU has documented breastfeeding policy</t>
  </si>
  <si>
    <t>Review the SOP has adequately explaining implementation of 10 steps of breastfeeding</t>
  </si>
  <si>
    <t>NBSU has documented procedure for safety &amp; risk management</t>
  </si>
  <si>
    <t>Check availability of risk management record/register to identify risk &amp; action taken to address them</t>
  </si>
  <si>
    <t>NBSU has documented procedure for support services &amp; facility management.</t>
  </si>
  <si>
    <t xml:space="preserve">Documented procedure for preventive- break down maintenance and calibration  of equipment, Maintenance of infrastructure, inventory management &amp; storage, retaining ,retrieval  of  NBSU records  </t>
  </si>
  <si>
    <t>NBSU has documented procedure for general patient care processes</t>
  </si>
  <si>
    <t xml:space="preserve">Availability of documented criteria &amp; procedure  for  triage,  admission, training and engagement of parent-attendants in care provision, assessment &amp; re assessment, follow up, referral  &amp; discharge of the patient </t>
  </si>
  <si>
    <t>NBSU has documented procedure for specific processes to the department</t>
  </si>
  <si>
    <t>SNCU has documented procedure for key clinical processes including resuscitation, thermoregulation of new born, ,drugs,intravenous,and fluid management  of new born</t>
  </si>
  <si>
    <t>NBSU has documented procedure for infection control &amp; bio medical waste management</t>
  </si>
  <si>
    <t>Check availability  of  documented procedure for infection control practices&amp; BMW</t>
  </si>
  <si>
    <t>NBSU has documented procedure for quality management &amp; improvement</t>
  </si>
  <si>
    <t xml:space="preserve">Check availability of documented procedure  for departmental quality activities viz: nomination of department Nodal officer, internal assessments, audits, patient satisfaction survey,  internal &amp; external quality assurance processes, </t>
  </si>
  <si>
    <t>NBSU has documented procedure for data collection, analysis &amp; use for improvement</t>
  </si>
  <si>
    <t>Check availability of documented  departmental Data set needs to be measured monthly &amp;  procedure for their collection, analysis &amp; improvement</t>
  </si>
  <si>
    <t>Work instruction/clinical  protocols are displayed &amp; used</t>
  </si>
  <si>
    <t>OB/ SI</t>
  </si>
  <si>
    <t>Grading and management of hypothermia, Expression of milk, Monitoring of babies receiving I/V, Precaution for phototherapy, Management of Hypoglycaemia, housekeeping protocols, Administration of commonly used drugs ( pre referral dose of antibiotics, preparation of glucose infusions @6mg/kg/min for neonate &gt;/-1500gm using mixture of D10&amp; D25 vol (ml.kg.d),doses of phenobarbitone etc), assessment of neonatal sepsis, Assessment of Jaundice, Temperature maintenance etc.</t>
  </si>
  <si>
    <t>Advance quality improvement method</t>
  </si>
  <si>
    <t>Six sigma, lean.</t>
  </si>
  <si>
    <t>Minimum 2 applicable tools are used</t>
  </si>
  <si>
    <t>Percentage of  low birth weight babies</t>
  </si>
  <si>
    <t>No. of FPC sessions conducted in a month</t>
  </si>
  <si>
    <t>FPC register</t>
  </si>
  <si>
    <t>Percentage of very low birth weight babies survived</t>
  </si>
  <si>
    <t>No. of very low birth weight babies (&lt; 1200 gm)/No. of Low birth+ Very low birth babies</t>
  </si>
  <si>
    <t xml:space="preserve">Down time Critical Equipment </t>
  </si>
  <si>
    <t>Average waiting time for initiation of treatment</t>
  </si>
  <si>
    <t xml:space="preserve">Percentage  of newborn deaths among inborn weighting 2500gm or more
</t>
  </si>
  <si>
    <t>Recovery rate</t>
  </si>
  <si>
    <t xml:space="preserve">Antibiotic use rate </t>
  </si>
  <si>
    <t xml:space="preserve">Percentage of newborn survived following Resuscitation </t>
  </si>
  <si>
    <t xml:space="preserve">Parent/ care giver  Satisfaction Score </t>
  </si>
  <si>
    <t xml:space="preserve">H </t>
  </si>
  <si>
    <t>waiting time at drug dispensing counter dedicated for paediatric OPD</t>
  </si>
  <si>
    <t xml:space="preserve">Waiting time at paediatric clinic </t>
  </si>
  <si>
    <t>Waiting time at nutrition counselling centre</t>
  </si>
  <si>
    <t xml:space="preserve">Parent- attendant group only </t>
  </si>
  <si>
    <t xml:space="preserve">Number of children with severe &amp; moderate anaemia treated </t>
  </si>
  <si>
    <t xml:space="preserve">upto 6 months of age </t>
  </si>
  <si>
    <t xml:space="preserve">Percentage of children on exclusive breastfeeding attending OPD </t>
  </si>
  <si>
    <t xml:space="preserve">Proportion of cases requiring DEIC services out of screened </t>
  </si>
  <si>
    <t xml:space="preserve">Number of children with Pneumonia treated </t>
  </si>
  <si>
    <t xml:space="preserve">Number of anaemia cases treated successfully </t>
  </si>
  <si>
    <t xml:space="preserve">Number of children with diarrhoea treated with ORS and Zinc  </t>
  </si>
  <si>
    <t xml:space="preserve">Consultation time at  Clinic </t>
  </si>
  <si>
    <t>Percentage of AEFI cases reported</t>
  </si>
  <si>
    <t>No. of needle stick injuries reported</t>
  </si>
  <si>
    <t>No. of paediatric Cases seen per paediatrician</t>
  </si>
  <si>
    <t xml:space="preserve">IYCF counselling sessions per cunsellor </t>
  </si>
  <si>
    <t>Drop out rate for Pentavalent vaccination</t>
  </si>
  <si>
    <t>check for pharmacy/drug dispensing counter dedicated to paediatric OPD</t>
  </si>
  <si>
    <t xml:space="preserve">No. of Stock out days for essential medicines </t>
  </si>
  <si>
    <t xml:space="preserve">Paediatric OPD per Doctor </t>
  </si>
  <si>
    <t xml:space="preserve">Diarrohea, pneumonia, fever  etc. </t>
  </si>
  <si>
    <t xml:space="preserve">Proportion of cases being referred  disease wise </t>
  </si>
  <si>
    <t xml:space="preserve">No. of cases disease wise </t>
  </si>
  <si>
    <t xml:space="preserve"> Total and age group wise (neonate, 1 month to 6 months, 6months to 1 year, 1 -2 year , 2 - 5 years and above)</t>
  </si>
  <si>
    <t xml:space="preserve">Proportion of cases being referred  per month </t>
  </si>
  <si>
    <t xml:space="preserve">Proportion of cases being given IYCF counselling per month </t>
  </si>
  <si>
    <t xml:space="preserve">Number of cases screened under RBSK per month </t>
  </si>
  <si>
    <t>Immunization OPD per month</t>
  </si>
  <si>
    <t xml:space="preserve">Number of follow-up cases  per month </t>
  </si>
  <si>
    <t>Number of cases in paediatric OPD per month</t>
  </si>
  <si>
    <t>7 basic tools of Quality</t>
  </si>
  <si>
    <t>Process mapping</t>
  </si>
  <si>
    <t>Relevant protocols are displayed like management of pneumonia, Summary of the 10 steps to successful breastfeeding is displayed, lactation position and milk expression protocol are displayed in breastfeeding corner and OPD</t>
  </si>
  <si>
    <t>Check breastfeeding policy is part of or linked with IYCF policy</t>
  </si>
  <si>
    <t xml:space="preserve">Paediatric OPD  has
established &amp; documented policy for IYCF </t>
  </si>
  <si>
    <t>Review  SOP for process description of Hand Hygiene,
personal protection, environmental cleaning, instrument sterilization,
asepsis, Bio Medical Waste
management, surveillance and monitoring of infection control practices</t>
  </si>
  <si>
    <t xml:space="preserve">Paediatric OPD has documented procedure for infection control and biomedical waste management </t>
  </si>
  <si>
    <t>Review the SOP for process
description of support services such as equipment maintenance, calibration,
housekeeping, security, storage and inventory management</t>
  </si>
  <si>
    <t xml:space="preserve">Paediatric OPD has documented procedure for support services and  facility management </t>
  </si>
  <si>
    <t xml:space="preserve">Review SOP for various processes which circle undertakes to measure quality of service ( client satisafction form, checklists , audits , performance  indicators etc.) , analysis of the data , identification of low attributes, Root cause analysis  and improvement activities using PDCA methodology </t>
  </si>
  <si>
    <t>Paediatric OPD has documented procedure for data collection , analysis and undertaking improvement activities</t>
  </si>
  <si>
    <t>Review the SOP for ensuring  Privacy &amp; Confidentiality.</t>
  </si>
  <si>
    <t>Paediatric OPD has documented procedure for patient privacy and confidentiality</t>
  </si>
  <si>
    <t>Review the SOP for procedure for initial assessment of  children ( weighed &amp; weight correctly recorded, immunisation status, children &lt; five years are screened for SAM using MUAC, and those with emergency and priority signs are
triaged).</t>
  </si>
  <si>
    <t>Paediatric OPD has documented procedure for nursing process in OPD including initial investigation</t>
  </si>
  <si>
    <t>1. Review the SOP for procedure for legible and rational prescription writing . 2. For drug dispensing , a separate pharmacy or a Drug Dispensing Counter  for children is  made functional.
3. Pharmacists/nurse explain the drug dosage and route clearly to the parents/guardians (ask patients)</t>
  </si>
  <si>
    <t xml:space="preserve">RR/PI </t>
  </si>
  <si>
    <t>Paediatric OPD has documented procedure for prescription and drug dispensing</t>
  </si>
  <si>
    <t>Review the SOP for procedure for conducting investigation. A specific lab personnel is designated for collection of blood samples in children. All other investigations are facilitated and are made hassle free</t>
  </si>
  <si>
    <t xml:space="preserve">Paediatric OPD has documented procedure for investigation </t>
  </si>
  <si>
    <t>Review the process for consultation including examination process, counselling etc.</t>
  </si>
  <si>
    <t xml:space="preserve">Paediatric OPD has documented process for  consultation </t>
  </si>
  <si>
    <t>Review the SOP for receiving the patient in clinic . OPD must be equipped to handle emergency cases, in- case a patient seeking emergency care reaches OPD , the triage and transfer process is defined and implemented</t>
  </si>
  <si>
    <t>Paediatric OPD has documented procedure for receiving of patient in clinic</t>
  </si>
  <si>
    <t xml:space="preserve">Review the SOP for procedure being followed for registration of cases. Paediatric cases should be registered on priority. It is preferable to have separate counter for paediatric cases . </t>
  </si>
  <si>
    <t xml:space="preserve">Paediatric OPD has documented procedure for Registration and  patient calling system </t>
  </si>
  <si>
    <t>Check current version is available with all staff of Paediatric OPD</t>
  </si>
  <si>
    <t xml:space="preserve">Check that SOP for management of OPD services has been prepared and is formally approved </t>
  </si>
  <si>
    <t xml:space="preserve">Facility prepares the action plans for the areas of low satisfaction </t>
  </si>
  <si>
    <t xml:space="preserve">Survey is done amongst parents/guardians </t>
  </si>
  <si>
    <t xml:space="preserve">Client  satisfaction survey is done on monthly basis </t>
  </si>
  <si>
    <t>Check minutes of meeting and monthly measurement &amp; reporting of indicators</t>
  </si>
  <si>
    <t>Check whether department is replacing mecury products with digital products (Aspire for mercury free)</t>
  </si>
  <si>
    <t xml:space="preserve">Glass sharps and metallic implants are disposed in Blue color  coded puncture proof box </t>
  </si>
  <si>
    <t xml:space="preserve">1. Staff knows what to do in
condition of needle stick
injury. 
2. Ask if PEP is available. Where it is stored and who is in-charge of that. 
3. Also check PEP issuance register </t>
  </si>
  <si>
    <t xml:space="preserve">Check if needle cutter has been used or just lying idle, it should be available near the point of generation like nursing station </t>
  </si>
  <si>
    <t xml:space="preserve">Segregation of Anatomical and solied waste in Yellow Bin </t>
  </si>
  <si>
    <t xml:space="preserve">Availability of Non chlorniated plastic, colour coded plastic bags </t>
  </si>
  <si>
    <t>Unidirectional mopping is followed. Staff is trained for preparing cleaning solution as per standard procedure. Cleaning equipments like broom are not used in patient care areas</t>
  </si>
  <si>
    <t xml:space="preserve">three bucket system is followed </t>
  </si>
  <si>
    <t xml:space="preserve">Preferably away from main OPD  with independent access, with no access through paediatric OPD </t>
  </si>
  <si>
    <t xml:space="preserve">General patient flow doesn’t pass through paediatric OPD </t>
  </si>
  <si>
    <t xml:space="preserve">1. Sterile packs are kept in dry, clean, dust free, moist free environment 
2. Separate from unsterilised items- no mixing with unsteril items
</t>
  </si>
  <si>
    <t>1. Ask staff about temperature, pressure and time for autoclaving. 
2. Ask staff about method, concentration and contact time  required for chemical sterilization
3.Check records</t>
  </si>
  <si>
    <t>Staff knows how to make chlorine solution</t>
  </si>
  <si>
    <t>Ask staff about how they decontaminate the procedural surface like Examination table , Patients Beds Stretcher/Trolleys  etc. 
(Wiping with 1% Chlorine solution)</t>
  </si>
  <si>
    <t>Decontamination of  Procedural surfaces</t>
  </si>
  <si>
    <t>Compliance to correct method of wearing and removing the gloves and masks</t>
  </si>
  <si>
    <t>1.Check if staff is using PPEs. 
2. Ask staff if they have adequate supply. 3. Verify with the stock/Expenditure register</t>
  </si>
  <si>
    <t>OB/SI /RR</t>
  </si>
  <si>
    <t>Availablity of PPE (Gloves, mask, apron &amp; caps )</t>
  </si>
  <si>
    <t>Availability and Use of Antiseptic Solution</t>
  </si>
  <si>
    <t>Ask of demonstration of 6 steps of Hand washing and knowledge among staff about moments of handwash</t>
  </si>
  <si>
    <t xml:space="preserve">Staff is aware of when and how to handwash </t>
  </si>
  <si>
    <t>Availability of taps  &amp; Hand washing sink which is wide and deep enough to prevent splashing and retention of water</t>
  </si>
  <si>
    <t xml:space="preserve">Handwashing Station is as per specification </t>
  </si>
  <si>
    <t xml:space="preserve"> 1. Check for availability of wash
basin near the point of use. 
2. Ask to Open the tap. Ask Staff about regularity of water supply.</t>
  </si>
  <si>
    <t xml:space="preserve">Availability of handwash basin  with running water facility at Point of Use </t>
  </si>
  <si>
    <t>There is procedure for immunization &amp; periodic checkup  of the staff</t>
  </si>
  <si>
    <t>Advise &amp; prescription is given  for micronutrient supplements (Vitamin A and iron syrup)</t>
  </si>
  <si>
    <t xml:space="preserve">Ask Parents about the counselling </t>
  </si>
  <si>
    <t xml:space="preserve">Breast milk substitutes are not promoted for newborn or infant unless medically indicated </t>
  </si>
  <si>
    <t>(1) If an abscess is suspected in one breast, advise the mother to continue feeding from the other breast &amp; refer for consultation 
(2) Inverted/flat nipple- corrected using syringe</t>
  </si>
  <si>
    <t>Check staff is aware and follow the protocol for management of abscess and inverted nipple</t>
  </si>
  <si>
    <t>(1) Cracked Nipples- Apply hind milk
2. Engorged breast- encourage the mother to let baby suck without causing too much discomfort. Putting a warm compress on the breast may relieve breast engorgement</t>
  </si>
  <si>
    <t>Check staff is aware and follow the protocol for management of cracked nipples and engorged breast</t>
  </si>
  <si>
    <t>A Nutrition Counsellor/ IYCF counsellor and one staff (Nurse, ANM or equivalently trained personnel)
are appointed  for fixed hours (coinciding with timing of outpatient
services) to counsel and address referral cases</t>
  </si>
  <si>
    <t xml:space="preserve"> Lactation management for referral cases</t>
  </si>
  <si>
    <t xml:space="preserve">One to one counselling 
session should be conducted with the mother/caregiver for children born prematurely or with low birth weight,undernourished
children, adopted baby, twins and babies born to HIV positive mothers, of mothers producing less milk. 
Also ensure follow up visits to the faciltiy/ referral centre </t>
  </si>
  <si>
    <t xml:space="preserve"> Communication and counselling of mothers with less breast milk &amp; sick babies on optimal  feeding practices </t>
  </si>
  <si>
    <t xml:space="preserve">1. Facility supports mothers to maintain breastfeeding and manage its common difficulties
2. Awareness is generated for exclusive breastfeeding till 6 months of age 
3. Awareness is generated for complementary feeding from 6 months of age till two years of age </t>
  </si>
  <si>
    <t xml:space="preserve"> Communication and counselling on optimal infant &amp; young child feeding practices</t>
  </si>
  <si>
    <t xml:space="preserve">Maintenance and updation of growth chart </t>
  </si>
  <si>
    <t xml:space="preserve">Availability of services for Assessment of physical growth &amp; development of children attending OPD </t>
  </si>
  <si>
    <t>Facility  ensures optimal breast feeding practices for new born &amp; infants as per guildelines</t>
  </si>
  <si>
    <t xml:space="preserve">Check ORS is freshly prepared. Mother's are counselled to prepare ORS </t>
  </si>
  <si>
    <t>1. Continue feeding, including breast feeding in those children who are being breastfed
2. Make a habit of regular hand washing with soap
3. Use clean drinking water</t>
  </si>
  <si>
    <t xml:space="preserve">Check parents are guided for diarrhoea management </t>
  </si>
  <si>
    <t xml:space="preserve">1. Give ORS to all children with Diarrhoea
2.Give Zinc for 14 days, even if diarrhoea stops
</t>
  </si>
  <si>
    <t>All children with Hb ≤4 gm/dl,
 Children with Hb 4–6 gm/dl with
any of the following:
– Dehydration
– Shock
– Impaired consciousness
– Heart failure
– Deep and laboured breathing
– Very high parasitaemia
(&gt;10% of RBC)</t>
  </si>
  <si>
    <t>Staff is aware of indications for blood transfusion due severe anaemia</t>
  </si>
  <si>
    <t>Staff is aware of clinical manifestion for severe anaemia  in children (from 6 month to 10 yrs)</t>
  </si>
  <si>
    <t>6-12month (6-10kg)--1 ml of IFA syrup, once a day
1yr -3 yrs (10-14kg)--1.5 ml of IFA syrup,once a day
3yrs-5yrs(14-19yrs)-- 2ml  of IFA syrup,once a day</t>
  </si>
  <si>
    <t>Staff is aware of dose of IFA syrup for anaemic children (6 months–5 years)</t>
  </si>
  <si>
    <t>No anaemia- 20 mg of elemental iron in 100 mcg folic acid in biweekly regimen
Mild &amp; Moderate Anaemia-3mg of iron/kg/day for two months- follow up every 14 days, HB estimation after 2 months.
After completion of treatment of anaemia and documenting Hb level &gt;11 gm/dl, the IFA
supplementation to be resumed.</t>
  </si>
  <si>
    <t>Staff is aware of management of anaemia on basis of Hb</t>
  </si>
  <si>
    <t>Staff is aware of categorise of anemia on basis of HB level among the children</t>
  </si>
  <si>
    <t>All the clinically suspected  anaemic children  (reported for any illness) undergo Hb estimation
All the children referred from field due to palmer pallor- undergo HB level estimation before initation of treatment.</t>
  </si>
  <si>
    <t xml:space="preserve">All the children reporting to healthcare facility for any illness are routinely assessed  for anaemia </t>
  </si>
  <si>
    <t xml:space="preserve">Screening is done and the cases are referred to NRC for appropriate treatment </t>
  </si>
  <si>
    <t>Screening of children coming to OPDs using weight for height and/or MUAC</t>
  </si>
  <si>
    <t>1. For neonates and infants till 1 year of age, daily 2000 IU of vitamin D with 500 mg of calcium for a 3-month period is recommended. At the end of 3 months, response to  treatment should be reassessed 
2. From one year onwards till 18 years of age, 3000-6000 IU/day of vitamin D along with calcium intake of 600-800 mg/day is recommended for a minimum of 3 months.
3. Staff is aware of  side-effects of excessive administration of VItamin - D can lead to hypervitaminosis, particularly in infants.</t>
  </si>
  <si>
    <t xml:space="preserve">Staff is aware of the therapeutic doses of Vitamin D and Calcium Supplementation </t>
  </si>
  <si>
    <t xml:space="preserve">Staff is aware of  management protocols for hyperthermic babies </t>
  </si>
  <si>
    <t>(1) Sepsis
(2) Envt. too hot for baby
(3) Wrapping the baby in too many layers of clothes, esp. in hot humid climate
(4) Keeping newborn close to heater/hot water bottle
(5) Leaving the under heating devices i.e radiant warmer, incubator, phototherapy that is not functioning properly and/ot not check regularly</t>
  </si>
  <si>
    <t>Staff is aware of common casues of hyperthermia</t>
  </si>
  <si>
    <t>LBW, preterm babies, hypoglycemia,sclerema, DIC and internal bleeding
Hypothermic babies show signs of lethargy, irritability, poor feeding, tachypnea/apnea etc</t>
  </si>
  <si>
    <t>Cough or difficulty in breathing in children with at least one of the following condition : 
(1) Central Cynosis or oxygen saturation &lt;90%
(2) Servere respiratory distress (laboured of very fast breathing (RR&lt;70 per minute) or severe lower chest indrawing or head nodding or stridor or grunting)
(3) Sign of pneumonia with general danger sign (inability to breastfed or lethargy or reduced level of consciousness or convulsions)</t>
  </si>
  <si>
    <t>Staff is aware of sign &amp; symptoms of severe pneumonia in children 2 month to 5 yrs</t>
  </si>
  <si>
    <t>(1) Pre Term : RDS, Congential pneumonia, hypothermia &amp; hypoglycemia
(2) Term: Transient tachypnea of newborn (TTNB), meconium aspiration, pneumonia, asphyxia
(3) Surgical cases: Diaphragmatic hernia, Tracheo - esophageal fistula, B/L choanal atresia
(4) other causes: Congential heart disease, acidosis, inborn errors of metabolism</t>
  </si>
  <si>
    <t>Staff is aware of common causes of respiratory distress in newborn</t>
  </si>
  <si>
    <t xml:space="preserve">(1) RR &gt;60 breaths per min
(2) Severe chest in drawing
(3) Grunting
(4) Apnea or gasping </t>
  </si>
  <si>
    <t>Staff is able to identify the babies with respiratory distress</t>
  </si>
  <si>
    <t xml:space="preserve">1. Staff manages on the principles of ETAT
2. Check for adherence to clinical protocols also immediate inpatient care is ensured </t>
  </si>
  <si>
    <t>Screening of sick child  is done to prioritize mangement as per classification : Emergency sign, priority sign &amp; non urgent sign</t>
  </si>
  <si>
    <t>Counselling on adverse effects and follow up visits done</t>
  </si>
  <si>
    <t>Immunisation card is available and updated</t>
  </si>
  <si>
    <t xml:space="preserve">Paracetamol Syrup </t>
  </si>
  <si>
    <t>1. Verify weekly report of AEFI cases.
2. Nil reporting in case of no AEFI case.
3. Verify HMIS report of previous months</t>
  </si>
  <si>
    <t xml:space="preserve">Reporting  of AEFI cases is ensured by ANM/ Staff nurse/ person providing immunization </t>
  </si>
  <si>
    <t>Ask staff to whom the cases are reported &amp; how</t>
  </si>
  <si>
    <t>Process of reporting and route is communicated to all concerned</t>
  </si>
  <si>
    <t>Ask the staff regarding the responsibility for notifying and reporting the AEFI</t>
  </si>
  <si>
    <t>Check person responsible for notifying &amp;  reporting of the AEFI is identified</t>
  </si>
  <si>
    <t>Give non compliance if kit is not available</t>
  </si>
  <si>
    <t>Check adrenaline is not expired in kit</t>
  </si>
  <si>
    <t xml:space="preserve">Kit constitute of job-aid, dose chart for adrenaline as per age (1 ml ampoule -3 no.), Tuberculin syringe (1ml-3 no.), 24H/25G needle- 3 no, swabs-3 no. updated contact information of DIO, local ambulance services and adrenaline administration record slip. </t>
  </si>
  <si>
    <t xml:space="preserve">Check the availability of anaphylaxis kit </t>
  </si>
  <si>
    <t xml:space="preserve">To observe any Adverse effect following the immunization </t>
  </si>
  <si>
    <t xml:space="preserve">Vaccine recipient is asked to stay for half an hour after vaccination </t>
  </si>
  <si>
    <t>Cleaning of injection site with spirit swab is not recommended</t>
  </si>
  <si>
    <t>Check for injection site is not cleaned with spirit before administering vaccine dose</t>
  </si>
  <si>
    <t xml:space="preserve">Check for AD syringes are not reused </t>
  </si>
  <si>
    <t xml:space="preserve">Ask for demonstration , How to peel, how to remove air bubble and injection site </t>
  </si>
  <si>
    <t xml:space="preserve">Staff knows correct use AD syringe </t>
  </si>
  <si>
    <t xml:space="preserve">Check for no. of expired, frozen or with VVM beyond the discard point vaccine stored in cold chain </t>
  </si>
  <si>
    <t>DPT, TT, Hep B, OPV, Hib containing pentavalent vaccine (Penta), PCV and injectable inactivated poliovirus vaccine (IPV).</t>
  </si>
  <si>
    <t>Staff is aware of applicablity of OVP vaccines</t>
  </si>
  <si>
    <t>Ask staff to demonstrate how to conduct Shake test for DPT, TT, HepB, PCV and Penta vaccines
Shake Test is not applicable for IPV</t>
  </si>
  <si>
    <t xml:space="preserve">Ask staff how to check VVM level and  how to identify discard point </t>
  </si>
  <si>
    <t xml:space="preserve">Ask staff about when Rotavirus vaccine, BCG, Measles/MR and JE vaccine are constituted and till when these are valid for use. Should not be used beyond 4 hours after reconstitution. </t>
  </si>
  <si>
    <t xml:space="preserve">Check diluents are kept under cold chain at least for 24 hours before reconstitution 
Diluents are kept in vaccine carrier only at immunization clinic but should not be in direct contact of ice pack </t>
  </si>
  <si>
    <t>Use diluent provided by the manufacturer with the vaccine</t>
  </si>
  <si>
    <t>1. Reporting mechanism is explained to the parent-attendant; the process should be hassle free
2.Values are displayed in the consultation room. 
3. Staff is aware normal reference values
4. System in place for urgent reporting of critical cases</t>
  </si>
  <si>
    <t xml:space="preserve">Clinics is provided with the critical value of different tests </t>
  </si>
  <si>
    <t xml:space="preserve">1. Preferably a personnel has been dedicated for sample collection from Paediatric OPD
2. Labelling is done correctly 
3. Pre testing instructions are given properly to the parent-attendant </t>
  </si>
  <si>
    <t xml:space="preserve">1.Role and responsibilities of staff in disaster is defined
2. Mock drills have been conducted 
3. Assembly point and exit points are defined </t>
  </si>
  <si>
    <t xml:space="preserve">(1) Check staff is aware &amp; follow the  protocols.
(2) Sexual assault forensic evidence kit is available
(3) Check provisioning of ECP (pubertal child)  prophylaxis against STI, HIV etc
(4) Counselling services are available for vicitim </t>
  </si>
  <si>
    <t xml:space="preserve">Check availability of protocols /guidelines for collection of forensic evidences in case of sexual assault/rape </t>
  </si>
  <si>
    <t xml:space="preserve">Stabilisation include some or all: 
(1) Securing the airway. 
(2) Establishing secure venous access.
Correcting poor perfusion and acidaemia.
(3) Obtaining a full history.
(4)  Carrying out a full physical examination.
(5) Performing baseline investigations, eg; a chest X-ray, electrolytes or glucose.
(6) Performing acute ‘aetiological’ investigations, eg; blood culture before giving antibiotics.
(7) Initial treatment of the causative pathology, eg; bronchodilators for asthma and antibiotics for sepsis.
(8) Deciding on the location of continuing care.
(9) Arranging transfer to an appropriate unit (like paediatric ward) or health facility.
</t>
  </si>
  <si>
    <t xml:space="preserve">Staff is follow stablisation protocols </t>
  </si>
  <si>
    <t>Check emergency department is conducting initial assessment - provide primary treatment,  not only registering the patient &amp; transfering</t>
  </si>
  <si>
    <t>No patient is transferred to ward/ HDU without primary management &amp; stablization</t>
  </si>
  <si>
    <t xml:space="preserve">
(1) Ensure vitals are stable and the child is in no immediate danger of deteriorating. 
(2) The paediatrician on call assess the child before the transfer is made to ward/ HDU/referred </t>
  </si>
  <si>
    <t xml:space="preserve">All the emergency paediatric cases are closly monitored  </t>
  </si>
  <si>
    <t xml:space="preserve">As per disease condition </t>
  </si>
  <si>
    <t xml:space="preserve">Check physician follows clinical protocols </t>
  </si>
  <si>
    <t>(1) Protocols for management of trauma, surgical, orthopedics, poisoning, drowning , dyspnoea, unconscious, shock &amp; burn 
(2) Drug dosage charts are available</t>
  </si>
  <si>
    <t>Emergency protocols for management of paediatric conditions are available</t>
  </si>
  <si>
    <t>All staff  such as gatemen, record clerks, cleaners, janitors who have early patient contact are trained
in triage for emergency signs and  know where to send children for immediate management.</t>
  </si>
  <si>
    <t>Responsibility of receiving &amp; shifting the patient is defined</t>
  </si>
  <si>
    <t>Quickly be directed to
a place where treatment can be provided immediately, e.g. the emergency room or ward equipped ETAT /SNCU</t>
  </si>
  <si>
    <t>Check the procedure is established to identify children with  emergency signs in OPD queue</t>
  </si>
  <si>
    <t xml:space="preserve">(1) Check triage protocols are displayed 
(2) All children attending an emergency/OPD  are visually assessed immediately (within 30sec) upon arrival by paramedics /support staff  positioned in the emergency
and in OPD 
(3) Triage is completed within 15 minutes of arrival or registration by a competent and appropriately trained nurse or doctor &amp;and receive an initial triage assessment </t>
  </si>
  <si>
    <t>Triage area is earmarked</t>
  </si>
  <si>
    <t xml:space="preserve"> A. EMERGENCY SIGNS -who require immediate emergency treatment.
B.  PRIORITY SIGNS- indicating that they should be given priority in the queue,
so that they can rapidly be assessed and treated without delay.
C.  NON-URGENT cases- children can wait their turn in the queue for assessment and treatment. </t>
  </si>
  <si>
    <t>(1)  Facility ensure safe keeping and easy retrieval of the OPD registers, OPD tickets (as per state guidelines). 
(2) Electronic patient recording system is available</t>
  </si>
  <si>
    <t xml:space="preserve">Check the facility has quality mangement system in place </t>
  </si>
  <si>
    <t>OPD register, immunisation records, counselling register,  Injection room  register etc</t>
  </si>
  <si>
    <t xml:space="preserve">Check availability of OPD slip, investigation requisition slip , investigation reporting format </t>
  </si>
  <si>
    <t xml:space="preserve">Details are written and is also explained to the parent-attendant </t>
  </si>
  <si>
    <t>1.Detailed treatment and follow up plan is written and is also explained to the parent-attendant 
2. Check with parent/guardian are able to explain information received from doctor</t>
  </si>
  <si>
    <t xml:space="preserve"> Treatment plan and follow up is written </t>
  </si>
  <si>
    <t xml:space="preserve">Check prescriptions/OPD slips for completion of records </t>
  </si>
  <si>
    <t>(1) Check drugs are given in envelop
(2) Check envelops are patient friendly having representation of morning, afternoon evening.
(3) Check representations are ticked as per prescription for better understanding</t>
  </si>
  <si>
    <t xml:space="preserve">Check drugs are not given in hand  </t>
  </si>
  <si>
    <t>Drugs and dosages are well explained by the doctor/nurses or pharmacists</t>
  </si>
  <si>
    <t xml:space="preserve">Patient is adviced by doctor/ Pharmacist /nurse about the dosages and timings . </t>
  </si>
  <si>
    <t xml:space="preserve">
1. Check availbility of formats for reporting and 
2. Monthly reporting (nil reporting too)</t>
  </si>
  <si>
    <t>Any adverse event following immunisation is recorded and reported</t>
  </si>
  <si>
    <t xml:space="preserve">Verify with prescriptions/OPD slips on sample basis </t>
  </si>
  <si>
    <t xml:space="preserve">(1) Check On duty doctor is aware of status of drugs available in pharmacy. 
(2) Updated list of available drugs is provided by pharmacy </t>
  </si>
  <si>
    <t xml:space="preserve">Check of drug formulary is available </t>
  </si>
  <si>
    <t>Check OPD slips that drugs are prescribed as per STG</t>
  </si>
  <si>
    <t xml:space="preserve">STG for  management of pneumonia, AEFI management , management of diarrohoea, newborn resuscitation etc. are available and are followed </t>
  </si>
  <si>
    <t xml:space="preserve">Check records </t>
  </si>
  <si>
    <t>Check all the drugs in case
sheet and  slip are written in generic name only</t>
  </si>
  <si>
    <t>In case of emergency out of turn consultation is provided.</t>
  </si>
  <si>
    <t xml:space="preserve">1.Paediatric cases who are left unattended , orphan/lawaaris are identified and care is provided 
2. Police is informed in such cases 
3. Appropraite arrangement is made with local NGOs etc. </t>
  </si>
  <si>
    <t xml:space="preserve">Vulnerable cases are identified and safe care is given </t>
  </si>
  <si>
    <t xml:space="preserve">ICTC has functiona linkages with ART and state reference Labs </t>
  </si>
  <si>
    <t>1. Check referral out record is maintained 
2. Check randomly with the referred cases (contact them)  for  completion of treatment or follow up.</t>
  </si>
  <si>
    <t xml:space="preserve"> Referral linkage to lower down facility for the compliance of the treatment and further follow up. 
</t>
  </si>
  <si>
    <t>1. Details of Referral linkages are clearly displayed in OPD
2. Verify with referral records that reasons for referral were clearly mentioned and rational.
3. Referral is authorized by paediatrician  or Medical officer on duty after ascertaining that case can not be managed at the facility.</t>
  </si>
  <si>
    <t>1. Referral criteria are defined as per FBNC and state specific guidelines
2. Referral criteria clearly mention the cases referred to the higher and lower centre for treatment/follow up</t>
  </si>
  <si>
    <t>Facility has defined criteria for referral</t>
  </si>
  <si>
    <t xml:space="preserve">Check the established procedure for intradepartmental refer to other specialist  if required </t>
  </si>
  <si>
    <t>Procedure for follow up of old patients</t>
  </si>
  <si>
    <t>Initial screening is done for all paediatric patients. They are  weighed &amp; weight is correctly recorded, immunisation status is checked, children &lt; five years are screened for SAM using MUAC and those with emergency and priority signs are triaged.</t>
  </si>
  <si>
    <t xml:space="preserve">There is screening clinic for initial assessment of the patients </t>
  </si>
  <si>
    <t>Patients requiring day care services  receive the care hassle free</t>
  </si>
  <si>
    <t>Check the linkage between OPD , emergency and IPD services. Staff is aware about linkage and no time is wasted in the admission process.</t>
  </si>
  <si>
    <t xml:space="preserve">During OPD hours clinical staff is not engaged in other administrative tasks </t>
  </si>
  <si>
    <t>Proper seating arrangement for the patient and parent- attendant is there. Care is provided in a dignified way.</t>
  </si>
  <si>
    <t>Check OPD records for the treatment plan</t>
  </si>
  <si>
    <t xml:space="preserve">Confirmed diagnosis is recorded </t>
  </si>
  <si>
    <t>Check details of the physical examination, provisional diagnosis and investigations (if any)  is mentioned in the OPD ticket</t>
  </si>
  <si>
    <t xml:space="preserve">Check OPD records for the same </t>
  </si>
  <si>
    <t>Patient is called by Doctor/attendant as per his/her turn on the basis of “first come first examine” basis.  However, in case of emergency out of turn consultation is provided.</t>
  </si>
  <si>
    <t>JSSK, RBSK, AB-PMJAY, BPL or any other state specific schemes</t>
  </si>
  <si>
    <t xml:space="preserve">Registration clerk are well versed with hospital processes and lay out </t>
  </si>
  <si>
    <t xml:space="preserve">Patients are directed to relevant clinic by registration clerk </t>
  </si>
  <si>
    <t>Check for  patient demographics like baby Name, father's/mother's name , age, Sex, Chief complaint, etc. are clearly recorded</t>
  </si>
  <si>
    <t>Verification of outsourced services (cleaning/Laundry/Security/Maintenance)  provided are done by designated in-house staff</t>
  </si>
  <si>
    <t xml:space="preserve">As per hospital administration or state
policy </t>
  </si>
  <si>
    <t xml:space="preserve">No information, counselling and educational material is provided to mothers and families on Formula Feed for children </t>
  </si>
  <si>
    <t xml:space="preserve">Check staff is aware of key points of medical examination of sexually assaulted child 
(1) Take written Consent- Either child or parents/guardian
(2) Document the question asked
(3) Ensure adequate privacy
(4) Ask the child whom they would like to accompany them during physical examination
(5) If child resist, examination may be deferred
(6) If the victim is girl child assessment shall be conducted by women doctor
</t>
  </si>
  <si>
    <t>Protection of children from Sexual offenses Act 2012 &amp; guidelines 2013</t>
  </si>
  <si>
    <t>1. Check staff is able to explain the key messages of IMS Act 
2. Hoarding describing the provision of IMS act is displayed outside the facility</t>
  </si>
  <si>
    <t>IMS Act 2003</t>
  </si>
  <si>
    <t>(1) A person is dedicated for management of OPD laundary.
(2) Records are maintained</t>
  </si>
  <si>
    <t xml:space="preserve">Cleanliness &amp; Quantity of linen is checked received from laundry. </t>
  </si>
  <si>
    <t>1. Adequate linen is available in examination area. 
2. Child friendly bright colored and soft linen is used</t>
  </si>
  <si>
    <t>All children below two years are directed from outpatients to the counselling centre for assessment of physical growth &amp; immunisation status (if not already done in the OPD) and age-appropriate counselling services</t>
  </si>
  <si>
    <t>Nutritional assessment of patient done as required and directed by doctor</t>
  </si>
  <si>
    <t xml:space="preserve">1. Check for  availability of power backup
2. Uninterrupted power supply for cold chain maintenance </t>
  </si>
  <si>
    <t>1. Dedicated security guards. 
2. Functional CCTV at all entrances, all exits  and  circulation areas (may be shared with main hospital)</t>
  </si>
  <si>
    <t>1. Adequate seating for parent - patient 
2. One clinic is not shared by 2 doctors at one time</t>
  </si>
  <si>
    <t>Examination table,Dressing room, injection room, circulaion area, counselling room, immunization room, drugs dispensing counter and waiting area (100 lux in each clinic)</t>
  </si>
  <si>
    <t xml:space="preserve">(1) No lizard, cockroach, mosquito, flies, rats, bird nest etc.
(2) Anti Termite treatment on wodden items on defined intervals </t>
  </si>
  <si>
    <t xml:space="preserve">Check if any obsolete
article including equipment, instrument, records, drugs and consumables </t>
  </si>
  <si>
    <t xml:space="preserve">Check toilet seats, floors, basins etc are clean and water supply with functional cistern </t>
  </si>
  <si>
    <t xml:space="preserve">1. All area are clean  with no dirt,grease,littering and cobwebs.
2. Surface of furniture and fixtures are clean
3. Cleanliness and maintenance of child zone including their swings and toys is ensured </t>
  </si>
  <si>
    <t xml:space="preserve">Patients Examination couch / beds are intact and  painted </t>
  </si>
  <si>
    <t>Check walls are painted with cartoon characters/ animals/ plants/ under water/ jungle themes etc</t>
  </si>
  <si>
    <t>Ambience of paediatric OPD is bright and child friendly</t>
  </si>
  <si>
    <t xml:space="preserve">1. Building is painted/whitewashed in uniform colour 
2. Paediatric OPD is easy to identify </t>
  </si>
  <si>
    <t>Interior &amp; exterior of patient care areas are plastered , painted &amp; building are white washed in uniform colour</t>
  </si>
  <si>
    <t xml:space="preserve">Check for four conditioned Ice packs are placed in Carrier Box,
DPT, DT, TT and Hep B Vaccines are  not kept in direct contact of Frozen Ice line  </t>
  </si>
  <si>
    <t xml:space="preserve">1. Check for temperature charts are maintained and updated periodically
2. Refrigerators meant for storing drugs should not be used for storing other items such as eatables </t>
  </si>
  <si>
    <t xml:space="preserve">There is procedure for replenishing drugs in emergency tray and drug dispensing counter </t>
  </si>
  <si>
    <t>There is no stock out of vital and essential drugs</t>
  </si>
  <si>
    <t xml:space="preserve"> Minimum reorder level is defined and buffer stock is kept</t>
  </si>
  <si>
    <t xml:space="preserve">At drug dispensing counter and emergency tray </t>
  </si>
  <si>
    <t xml:space="preserve">Expiry dates against drugs are mentioned at emergency drug tray and drug dispensing counter
</t>
  </si>
  <si>
    <t>Expiry dates' are maintained at
emergency drug tray and drug dispensing counter</t>
  </si>
  <si>
    <t>Records for expiry and near expiry drugs are maintained for  stored drugs</t>
  </si>
  <si>
    <t>1. Daily maintenance and cleanliness of cold chain equipment;
2. Twice daily temperature recording</t>
  </si>
  <si>
    <t xml:space="preserve">1. Check drugs and consumables are kept at allocated space in emergency tray and drugs dispensing counter
2. Drug shelves  are labelled. 
3. Look alike and sound alike drugs are kept separately
4.EARLY EXPIRY FIRST OUT (EEFO) is practised </t>
  </si>
  <si>
    <t xml:space="preserve">Check drugs are available in paediatric doses/formulation </t>
  </si>
  <si>
    <t xml:space="preserve">1. Requisition are timely placed   (check with registers)  
2.   Monthly vaccine utilization including wastage report  is updated
3.  Stock level are daily updated
</t>
  </si>
  <si>
    <t>There is process for indenting consumables and drugs in injection/ dressing room  and immunization room</t>
  </si>
  <si>
    <t xml:space="preserve">1.BP apparatus, thermometers, weighing
scale etc. are calibrated. 
2.Check for calibration records and next due date 
</t>
  </si>
  <si>
    <t>1.Check for breakdown &amp; Maintenance record in the log book
2. Staff is aware of contact details of the agency/person in case of breakdown.</t>
  </si>
  <si>
    <t>There is system of timely corrective break down maintenance of the equipments</t>
  </si>
  <si>
    <t xml:space="preserve">1. Check with AMC records/
Warranty documents
2. Staff is aware of the list of equipment covered under AMC. </t>
  </si>
  <si>
    <t xml:space="preserve">Doctors Chair, Patient Stool, Examination Table, Attendant Chair, Table, Footstep, cupboard, wheelchair, trolley,Almirah/ wall mounted cabinets (for storage of consumables, records) etc. </t>
  </si>
  <si>
    <t>Autoclave</t>
  </si>
  <si>
    <t xml:space="preserve">Availability of equipment for sterilization  </t>
  </si>
  <si>
    <t>Availability of equipment for cleaning &amp; disinfection</t>
  </si>
  <si>
    <t xml:space="preserve">Deep freezer and ILR , insulated carrier boxes with ice packs </t>
  </si>
  <si>
    <t xml:space="preserve">Availability of equipment for maintenance of cold chain </t>
  </si>
  <si>
    <t>Traction, Wax bath, Short Wave Diathermy, Exercise table Etc .</t>
  </si>
  <si>
    <t xml:space="preserve">Availability of functional Equipment/Instruments of Physiotherapy Procedures </t>
  </si>
  <si>
    <t xml:space="preserve">Availability of functional Instruments/ Equipments for Dental Procedures </t>
  </si>
  <si>
    <t xml:space="preserve">Audiometer, Laryngoscope, Otoscope, Head Light, Tuning Fork, Bronchoscope, Examination Instrument Set </t>
  </si>
  <si>
    <t xml:space="preserve">Availability of Instruments/ Equipments Procedures for ENT procedures </t>
  </si>
  <si>
    <t>Retinoscope, refraction kit, tonometer,perimeter, distant vision chart, Colour vision chart.</t>
  </si>
  <si>
    <t xml:space="preserve">Availability of functional Instruments / Equipments for Ophthalmic Procedures </t>
  </si>
  <si>
    <t>X ray view box, Equipment for plaster room</t>
  </si>
  <si>
    <t xml:space="preserve">Availability of functional Equipment/Instruments for Orthopaedic Procedures </t>
  </si>
  <si>
    <t>Self-inflating bags &amp; mask with oxygen
reservoir: newborn (250 ml), infant (500) &amp; paediatric (750 mL), Newborn, Infant, child masks (00,0,1,2), Oxygen concentrator (if assured power
supply) or oxygen cylinder (as backup) with regulator, pressure gauge and flow meter, Suction pumps (electric &amp; foot operated),Nebuliser, Infusion pump,Laryngoscope handle and blades: curved 2,3; straight 1,2; handle 0 size, Pulse oximeter (adult / paediatric probes),Noninvasive blood pressure monitoring
(infant, child cuffs)</t>
  </si>
  <si>
    <t xml:space="preserve">Availability of functional Equipment/Instruments for emergency Procedures </t>
  </si>
  <si>
    <t>Digital weighing scales for infants &amp; children, Stadiometer, Infantometer WHO growth standards (Charts)
MUAC tapes, Mother Child Protection Card, Dolls and breast models (such as for demonstrating expression of breastmilk), Steel bowl, spoon</t>
  </si>
  <si>
    <t xml:space="preserve">Availability of functional equipment  &amp;Instruments for IYCF nutrition counselling </t>
  </si>
  <si>
    <t xml:space="preserve">Spatula (disposable) -multiple
torch
Stethoscope (paediatric) 
Otoscope
Resuscitation kit 
Direct Ophthalmoscope  
Paediatric Auroscope 
 Ear speculum
Magnifying glass
Knee hammer
</t>
  </si>
  <si>
    <t xml:space="preserve">Availability of functional equipment  &amp;Instruments for paediatric clinic </t>
  </si>
  <si>
    <t xml:space="preserve">Non-invasive blood pressure monitoring (Paediatric and adult cuffs) -1 each, thermometer, Weighing scales (digital) for infants and children (1 each),  stethoscope (paediatric), Stadiometer, Infantometer , Measuring tape </t>
  </si>
  <si>
    <t>Normal Saline (NS),Glucose 25%,Ringer Lactate (RL),Dextrose 5%,Potassium Chloride,Calcium Gluconate,Sodium Bicarbonate,Inj Pheniramine,Inj Hydrocortisone Hemisuccinate/ Hydrocortisone Sodium Succinate ,Inj Phenobarbitone,Inj Phenytoin,Inj Diazepam,Inj Midazolam,Salbutamol Respiratory,Ipratropium Respirator solution for use in nebulizer,Inj Dopamine,I.V Infusion set,I.V Cannula (20G/22G/24G/26G) &amp; Nasal Cannula(Infant, Child, Adult) &amp; oxygen</t>
  </si>
  <si>
    <t>Emergency Drug Tray is maintained at injection cum treatment room in OPD</t>
  </si>
  <si>
    <t xml:space="preserve">AEFI Kit - 1 mL ampoule of adrenaline (1:1000) – 3 nos., 1 mL tuberculin syringes / 40 unit insulin syringes without fixed needles, 24/25 G needles of 1 inch length, Swabs. 
Newborn resusciatation kit - Suction catheter (5F, 6F, 8F, 10F) , bag and mask, laryngoscope, endotracheal tubes(2.5, 3, 3.5, 4 and stylets, umblical catheters , three way stop check </t>
  </si>
  <si>
    <t xml:space="preserve">Emergency Drug Tray is maintained in immunization room </t>
  </si>
  <si>
    <t>As per Immunization schedule</t>
  </si>
  <si>
    <t xml:space="preserve">IV fluids </t>
  </si>
  <si>
    <t xml:space="preserve">Emergency triage, Resuscitation, monitoring &amp; stabilization </t>
  </si>
  <si>
    <t>Training on F-IMNCI</t>
  </si>
  <si>
    <t xml:space="preserve">screening, diagnosis , management and referral </t>
  </si>
  <si>
    <t>Training for RBSK</t>
  </si>
  <si>
    <t xml:space="preserve">Availability of registration clerks as per load </t>
  </si>
  <si>
    <t xml:space="preserve">Dedicated staff for paediatric opd  </t>
  </si>
  <si>
    <t>Availablity of house keeping staff &amp; security guards</t>
  </si>
  <si>
    <t xml:space="preserve">Ophthalmic assistant,  Dental technician (As per patient load &amp; Shared with main hospital)
a. Check services are available for paediatric cases ,
b. Check record how many paediatric cases have availed services in last three months </t>
  </si>
  <si>
    <t xml:space="preserve">Availability of technician/ Asssitant </t>
  </si>
  <si>
    <t xml:space="preserve">A Nutrition Counsellor/ IYCF counsellor 
are appointed to manage this centre and is available for fixed hours (coinciding with timing of outpatient services) to counsel and address referral cases. </t>
  </si>
  <si>
    <t xml:space="preserve">Availability of Nutrition Counsellor </t>
  </si>
  <si>
    <t>A dedicated Lab technician for sample collection of paediatric cases</t>
  </si>
  <si>
    <t>Availability of staff for lab</t>
  </si>
  <si>
    <t xml:space="preserve">1 with each doctor  where children are weighed &amp; weight is correctly recorded, immunisation status is checked, children
&lt; five years are screened for SAM using MUAC, and those with emergency and priority signs are triaged.
Check dedicated staff is also availabe  with IYCF counselling centre </t>
  </si>
  <si>
    <t xml:space="preserve">Availability of paramedic at dressing room </t>
  </si>
  <si>
    <t xml:space="preserve"> a.  As per patient load 
At Injection room, OPD Clinics, immunisation room, IYCF Counselling room as Per Requirement </t>
  </si>
  <si>
    <t>a.  As per patient load 
b. Trained in paediatric
care</t>
  </si>
  <si>
    <t xml:space="preserve">Availability of General duty doctor  </t>
  </si>
  <si>
    <t xml:space="preserve">a. As per patient load 
b. 1 for every 50-60 cases; 
c. Check specialist are available  at scheduled time </t>
  </si>
  <si>
    <t xml:space="preserve">Availability of paediatric specialist at OPD time </t>
  </si>
  <si>
    <t>Staff is aware of RACE (Rescue, Alarm, Confine  &amp; Extinguish) &amp;                                  PASS (Pull, Aim, Squeeze &amp; Sweep)</t>
  </si>
  <si>
    <t>Check the expiry date for fire extinguishers are displayed as well as due date for next refilling is clearly mentioned.</t>
  </si>
  <si>
    <t xml:space="preserve">Open spaces are properly secured to prevent fall and injury </t>
  </si>
  <si>
    <t xml:space="preserve">Paediatric OPD complex is safe and secure </t>
  </si>
  <si>
    <t>a. Switch Boards other electrical installations are intact. 
B. Check adequate power outlets have been provided as per requirement of electric appliances and
 c. Electrical points are out of reach of children</t>
  </si>
  <si>
    <t xml:space="preserve">Non structural components are properly secured. </t>
  </si>
  <si>
    <t xml:space="preserve">Paediatric OPD clinic, emergency,  immunisation room, IYCF counselling centre, Pharmacy/drug dispensing counter and any other 
</t>
  </si>
  <si>
    <t>Corridor should be wide enough so that 2 stretchers can pass simultaneously</t>
  </si>
  <si>
    <t>Corridors at OPD are broad enough for movement of  stretcher &amp; trolleys</t>
  </si>
  <si>
    <t xml:space="preserve">TB clinic Isolation room, radiology deptt. etc. </t>
  </si>
  <si>
    <t>Check paediatric complex/ services are away from isolation and restricted area</t>
  </si>
  <si>
    <t>Demarcated window / counter for drug dispensing of pediatric patients</t>
  </si>
  <si>
    <t>Demarcated Drug dispensing counter for paediatic patients</t>
  </si>
  <si>
    <t>OPD has a separate entry and exit from IPD and Emergency</t>
  </si>
  <si>
    <t>Available seperately for children</t>
  </si>
  <si>
    <t xml:space="preserve">Check availability of  IYCF room 
</t>
  </si>
  <si>
    <t>Dedicated IYCF Counselling Centre</t>
  </si>
  <si>
    <t>Demarcated immunization room for children</t>
  </si>
  <si>
    <t xml:space="preserve">Can be shared with main OPD </t>
  </si>
  <si>
    <t xml:space="preserve">Demarcated dressing area /room &amp; Injection Room </t>
  </si>
  <si>
    <t>Such as rape/sexual assault survivors in OPD / Linkage with emergency</t>
  </si>
  <si>
    <t xml:space="preserve">Demarcated area for the assessment and
examination of medico-legal cases </t>
  </si>
  <si>
    <t>Examination table along with foot steps</t>
  </si>
  <si>
    <t xml:space="preserve">Dedicated examination area is provided with each clinics </t>
  </si>
  <si>
    <t xml:space="preserve">Facility takes effort to ensure hassle free registration </t>
  </si>
  <si>
    <t>Two WC and a washbasin should be reserved for children visiting the
OPD and fitted accordingly (low WC seats; washbasins at appropriate height, lever operated taps).</t>
  </si>
  <si>
    <t xml:space="preserve">See if it is easily accessible to the visitors </t>
  </si>
  <si>
    <t>Separate seating arrangement for immunisation , IYCF Counselling centre, etc.</t>
  </si>
  <si>
    <t xml:space="preserve">a. As per average OPD at peak time 
b. Separate , movable, safe and comfortable chairs for children are available </t>
  </si>
  <si>
    <t xml:space="preserve">a. Adequate Space in Clinic, ample space to seat 4-5 people 
b. The room  has handwashing facility . </t>
  </si>
  <si>
    <t xml:space="preserve">For JSSK, RBSK, PMJAY entitlement or any relevant national and state guideline </t>
  </si>
  <si>
    <t xml:space="preserve">Free OPD Consultation </t>
  </si>
  <si>
    <t xml:space="preserve">Check the completeness of the Grievance redressal mechanism , from complaint registration till its resolution </t>
  </si>
  <si>
    <t>Availability of complaint box and display of process for grievance redressal and whom to contact is displayed</t>
  </si>
  <si>
    <t xml:space="preserve">Parent attendant/guardians are counselled before conducting a test, imaging, immunisation or any procedure. Ask parents if they have been counselled about the process and requirement. </t>
  </si>
  <si>
    <t xml:space="preserve">Pre and Post procedure counselling is given </t>
  </si>
  <si>
    <t xml:space="preserve">Ask parent attendants/guardians about what they have been communicated about the clinical condition and treatment plan . </t>
  </si>
  <si>
    <t xml:space="preserve">Parent- attendant is informed about the clinical condition and treatment been provided </t>
  </si>
  <si>
    <t xml:space="preserve"> Explained about the whole process</t>
  </si>
  <si>
    <t>Informed consent is taken from parent/guardian before  any investigation</t>
  </si>
  <si>
    <t>Check if HIV/leprosy/abuse cases  etc  is not explicitly written on case sheets/slips  and avoiding any means by which they can be identified in public</t>
  </si>
  <si>
    <t xml:space="preserve">Privacy and confidentiality of health conditions having social stigma are maintained </t>
  </si>
  <si>
    <t xml:space="preserve">Check staff is not providing care in undignified manner such as yelling, scolding, shouting and using abusive language for patient or parent-attendant </t>
  </si>
  <si>
    <t>1. No information regarding patient / parent identity is displayed 
2. Records are not shared with anybody without written permission of parents &amp; appropriate hospital authorities</t>
  </si>
  <si>
    <t xml:space="preserve">Records are placed at secure place beyond access to general staff and visitor </t>
  </si>
  <si>
    <t>Privacy (verbal and visual) of mother/parent is ensured while providing counselling services</t>
  </si>
  <si>
    <t xml:space="preserve">Only patient and the parent- attendant are permitted inside the clinic </t>
  </si>
  <si>
    <t xml:space="preserve">(1) Secondary curtain/ screen is used to create a visual barrier in  breastfeeding area
(2) Curtains/frosted glasses at windows for maintaining privacy </t>
  </si>
  <si>
    <t xml:space="preserve">Availability of screen/curtain at breastfeeding corner  </t>
  </si>
  <si>
    <t>Curtain/screen are available in examination area</t>
  </si>
  <si>
    <t xml:space="preserve">Availability of screen/ /curtain at Examination Area </t>
  </si>
  <si>
    <t>Children friendly- two WC and a washbasin should be reserved for children visiting the OPD and fitted accordingly (low WC seats; washbasins at appropriate height, lever operated taps).</t>
  </si>
  <si>
    <t>Availability of children friendly toilet</t>
  </si>
  <si>
    <t>Wide , placed at lower level, supported with bars  &amp; door of toilet is opening outside</t>
  </si>
  <si>
    <t>Availability of differently abled friendly toilets</t>
  </si>
  <si>
    <t>Preferably have digital public calling system for patients</t>
  </si>
  <si>
    <t>Atleast 120 cm width, gradient not steeper than 1:12</t>
  </si>
  <si>
    <t xml:space="preserve">Dedicated wheelchair /stretchers are available for paediatric patients. </t>
  </si>
  <si>
    <t>Check computerised
registration, token system for queuing and patient calling system with electronic display are available to systematise outpatient consultation.</t>
  </si>
  <si>
    <t xml:space="preserve">Registration to drug processes are  hassle free. </t>
  </si>
  <si>
    <t xml:space="preserve">Safe, secure, clean and calm environment  is available for breastfeeding </t>
  </si>
  <si>
    <t xml:space="preserve">1. Due care is taken in examining older female child (she should be examined in the presence of a parents/ relative or a female staff.
2. Examination of mother for lactation support is also provided ensuring complete privacy and dignity </t>
  </si>
  <si>
    <t xml:space="preserve">For parent attendant and children seperately marked </t>
  </si>
  <si>
    <t xml:space="preserve">UID is ensured for all patients </t>
  </si>
  <si>
    <t>Enquiry /help desk is available with staff fluent in local language and well versed with hospital layout and processes</t>
  </si>
  <si>
    <t xml:space="preserve">Check all information  are available in local language </t>
  </si>
  <si>
    <t>1. Check in Immunization, paediatric OPDs , waiting areas etc.
2. Check staff is not using pen, note pad, pen stand etc. which have logos of companies' producing breast milk substitute etc.</t>
  </si>
  <si>
    <t>Breastfeeding, Immunization schedule,  Management of diarrhoea using Zn &amp; ORS, SAANS campaign, nutrition requirement of children   , KMC and hand washing etc</t>
  </si>
  <si>
    <t>User charges if any, are displayed and communicated to parent-attendants.</t>
  </si>
  <si>
    <t xml:space="preserve">Check Citizen charter includes :
1. Services available at the facility 
2. Timings of different services available 
3. Rights of Patients 
4. Responsibilities of Patients and Visitors 
5. Beds available 
6. Complaints and Grievances Mechanism
7. Mention of Services available on payment if any 
8. Help desk number 
9. Cycle time for Critical Processes </t>
  </si>
  <si>
    <t>Relevant  national or state guidelines are followed for provision of diagnostics, drugs, treatment of  children.</t>
  </si>
  <si>
    <t xml:space="preserve">Name of doctor, Nurse and Counsellor  on duty are displayed and updated. </t>
  </si>
  <si>
    <t>Information regarding services are displayed</t>
  </si>
  <si>
    <t>The layout should indicate the paediatric services vis a vis examination room, consulation room, immunisation, IYCF counselling, drugs dispensing , lab, imaging, emergency, SNCU, paediatric wards etc very clearly</t>
  </si>
  <si>
    <t>Availability  of departmental signages</t>
  </si>
  <si>
    <t xml:space="preserve">Dedicated drug dispensing counter for paediatric OPD </t>
  </si>
  <si>
    <t xml:space="preserve">Staff allocated responsibility of  paediatric OPD </t>
  </si>
  <si>
    <t xml:space="preserve">Linkage with lower facilities, MMU, school health programme  for management of 4 D's </t>
  </si>
  <si>
    <t xml:space="preserve">Screening and early detection of  4 Ds </t>
  </si>
  <si>
    <t>Availability of a dedicated Lab technician for sample collection of paediatric cases</t>
  </si>
  <si>
    <t>Availability of functional laboratory services</t>
  </si>
  <si>
    <t>Hassle free diagnostic services are available for paediatric cases</t>
  </si>
  <si>
    <t xml:space="preserve">Availability of Functional Radiology  Services </t>
  </si>
  <si>
    <t>Provision of health
education, health &amp; nutrition counselling</t>
  </si>
  <si>
    <t>Availability of promotion   services of overall growth and
development of children</t>
  </si>
  <si>
    <t xml:space="preserve"> Assessment of physical growth &amp; immunisation status and age-appropriate nutritional counselling services</t>
  </si>
  <si>
    <t xml:space="preserve">Availability Functional IYCF clinic </t>
  </si>
  <si>
    <t>Availability of immunization services</t>
  </si>
  <si>
    <t>Availability of services for sexually assaulted child</t>
  </si>
  <si>
    <t xml:space="preserve">Linkage with emergency department and inpatient services  </t>
  </si>
  <si>
    <t>Availability of services for ETAT</t>
  </si>
  <si>
    <t>Check emergency services are provided to paediatric cases even after OPD hrs</t>
  </si>
  <si>
    <t xml:space="preserve">Check  OPD Services are available atleast for 6 hours </t>
  </si>
  <si>
    <t xml:space="preserve">1. Dedicated Clinic  providing consultation services (shared with main OPD)
2. Check records for no. of  paediatric cases seen in past three months </t>
  </si>
  <si>
    <t xml:space="preserve">Established linkage with DEIC (referral) </t>
  </si>
  <si>
    <t>Availability of  services for early identification and intervention  of 4 D's</t>
  </si>
  <si>
    <t>(1) Dedicated Paediatric  Clinic for  diagnosis and treatment on ambulatory basis for common childhood ailments 
(2) Screening for admission 
(3) Follow up for care &amp; care after discharge</t>
  </si>
  <si>
    <t xml:space="preserve">MusQan OPD Score </t>
  </si>
  <si>
    <t xml:space="preserve">OPD Score Card </t>
  </si>
  <si>
    <t xml:space="preserve">Checklist for Paediatric Outdoor Department  </t>
  </si>
  <si>
    <t>The facility maps its key processes and seeks to make them more effiecient by reducing non value adding activities and wastages</t>
  </si>
  <si>
    <t>The facility maps its critical processes</t>
  </si>
  <si>
    <t>The facility identified non value adding activities/waste/ redundant activities</t>
  </si>
  <si>
    <t>The facility takes corrective action to improve the processes</t>
  </si>
  <si>
    <t>The facility seeks continually improvements by practicing Quality methods and tools</t>
  </si>
  <si>
    <t>The facility uses method for quality improvement in services</t>
  </si>
  <si>
    <t>The facility uses tools for quality improvement services</t>
  </si>
  <si>
    <t>Risk Management Framework is reviewed periodically</t>
  </si>
  <si>
    <t>Standard G9</t>
  </si>
  <si>
    <t>ME G9.1</t>
  </si>
  <si>
    <t>ME G9.2</t>
  </si>
  <si>
    <t>Periodic assessment for Physical and Electrical risks is done as per defined criteria</t>
  </si>
  <si>
    <t>Risks identified are analyzed evaluated and rated for severity</t>
  </si>
  <si>
    <t>ME G9.3</t>
  </si>
  <si>
    <t>ME G9.4</t>
  </si>
  <si>
    <t>ME G9.5</t>
  </si>
  <si>
    <t>ME G9.6</t>
  </si>
  <si>
    <t>ME G9.7</t>
  </si>
  <si>
    <t>ME G9.8</t>
  </si>
  <si>
    <t>ME G9.9</t>
  </si>
  <si>
    <t>ME G9.10</t>
  </si>
  <si>
    <t>The facility has established programme for fire safety and other disaster</t>
  </si>
  <si>
    <t>Criteria for competence and perfomance evaluation are defined for clinical, para clinical and non clinical staff</t>
  </si>
  <si>
    <t>There is established procedure for utilization of skills gained thought trainings by on -job supportive
supervision.</t>
  </si>
  <si>
    <t xml:space="preserve">The facility provides safe, secure and comfortable environment to staff, patients and
visitors. </t>
  </si>
  <si>
    <t>The facility has established program for maintenance and upkeep of the facility</t>
  </si>
  <si>
    <t>Dietary services are available as per service provision and nutritional requirement of the patients</t>
  </si>
  <si>
    <t>The facility ensures availability of clean Linen to all the patients.</t>
  </si>
  <si>
    <t>The facility has adequate availability of linen for meetings its need</t>
  </si>
  <si>
    <t xml:space="preserve">The Facility is compliant with all statutory and regulatory requirement imposed by local, state or central government  </t>
  </si>
  <si>
    <t>ME D10.3.</t>
  </si>
  <si>
    <t>Standard D12</t>
  </si>
  <si>
    <t xml:space="preserve">The facility has defined and established procedures for clinical assessment, reassessment and treatment plan preparation. </t>
  </si>
  <si>
    <t>ME E2.3</t>
  </si>
  <si>
    <t xml:space="preserve"> Facility ensures rationale prescribing and use of medicines</t>
  </si>
  <si>
    <t>ME E6.3</t>
  </si>
  <si>
    <t>There are procedures defined for medication review and optimization</t>
  </si>
  <si>
    <t>ME E20.8</t>
  </si>
  <si>
    <t xml:space="preserve">Facility provides service under National TB Elimination Program as per guidelines </t>
  </si>
  <si>
    <t>The facility map its key processes and seeks to make them more effieceint by reducing non value adding activities and wastages</t>
  </si>
  <si>
    <t>The facility identifies non value adding activities/waste/redundant activities</t>
  </si>
  <si>
    <t xml:space="preserve">The Facility uses method for quality improvement in services </t>
  </si>
  <si>
    <t xml:space="preserve">The Facility uses tools for quality improvement in services </t>
  </si>
  <si>
    <t>Periodic assessment for physical and electrical risks is done as per defined criteria</t>
  </si>
  <si>
    <t>Periodic assessment of medication and patient safety risks is done as per defined criteria</t>
  </si>
  <si>
    <t xml:space="preserve">The facility provides services under National TB Elimination Programme as per guidelines </t>
  </si>
  <si>
    <t xml:space="preserve">The facility has adequate general duty doctor as per service provision and work load </t>
  </si>
  <si>
    <t>The facility ensures clean linen to the patients</t>
  </si>
  <si>
    <t>The facility ensures rationale prescribing and use of medicines</t>
  </si>
  <si>
    <t>The facility map its key processes and seeks to make them more efficient by reducing non value adding activities and wastages</t>
  </si>
  <si>
    <t>The facility has defined mission, values, quality policy &amp; objectives &amp; prepared strategic plan to achieve them</t>
  </si>
  <si>
    <t>The facility has defined quality objectives to achieve misison and quality policy</t>
  </si>
  <si>
    <t>Mission, value, quality policy and objectives are effectively communicated to staff and users of services</t>
  </si>
  <si>
    <t>The facility has defined and established procedures for assessing, reporting, evaluating and managing risks as per risk management plan</t>
  </si>
  <si>
    <t>Facility has established procedures for effective, evaluation and augmentation of competence and performance of staff</t>
  </si>
  <si>
    <t>The facility has established Program for maintenance and upkeep of the facility</t>
  </si>
  <si>
    <t>The facility ensures availability of Diet as per nutritional requirement of the patients</t>
  </si>
  <si>
    <t>ME E13.6.</t>
  </si>
  <si>
    <t>ME 20.9</t>
  </si>
  <si>
    <t>The facility map its key processes and seeks to make them more effiecient by reducing non value adding activities and wastages</t>
  </si>
  <si>
    <t>The facility maps its critical process</t>
  </si>
  <si>
    <t>ME C 6.1</t>
  </si>
  <si>
    <t xml:space="preserve">The facility has established Program for maintenance and upkeep of the facility </t>
  </si>
  <si>
    <t>The facility has established Program for maintenance and upkeep of the faciity</t>
  </si>
  <si>
    <t>The facility has established programme for fire safety</t>
  </si>
  <si>
    <t>ME C4.4.</t>
  </si>
  <si>
    <t>The facility provides safe, secure and comfortable environment to staff, patient and visitors</t>
  </si>
  <si>
    <t>ME D5.2.</t>
  </si>
  <si>
    <t>ME D11.1.</t>
  </si>
  <si>
    <t>ME  D11.2.</t>
  </si>
  <si>
    <t>ME D11.3.</t>
  </si>
  <si>
    <t>ME 13.1</t>
  </si>
  <si>
    <t>ME 13.2</t>
  </si>
  <si>
    <t>ME E13.3.</t>
  </si>
  <si>
    <t>The facility seeks continual improvements by practicing quality tools and methods</t>
  </si>
  <si>
    <t>The facility uses tools for quality improvements</t>
  </si>
  <si>
    <t>D3.4</t>
  </si>
  <si>
    <t xml:space="preserve">The facility ensures avaialblity of Diet as per neutritional requirement of the patients </t>
  </si>
  <si>
    <t>The facility provides services under National Programme for Non Communicable Diseases</t>
  </si>
  <si>
    <t>The facility Provides services under Integrated Disease Surveillance Programme as per Guidelines/IHIP</t>
  </si>
  <si>
    <t>ME C4.5.</t>
  </si>
  <si>
    <t xml:space="preserve">The facility has established Program for maintenance and upkeep of the faciity </t>
  </si>
  <si>
    <t>ME D4.4.</t>
  </si>
  <si>
    <t>ME D4.5.</t>
  </si>
  <si>
    <t>ME D5.1.</t>
  </si>
  <si>
    <t>ME D7.4</t>
  </si>
  <si>
    <t>The facility ensures availability of clean Linen to all admitted patients.</t>
  </si>
  <si>
    <t>ME D11.2.</t>
  </si>
  <si>
    <t>ME D12.1.</t>
  </si>
  <si>
    <t>ME D12.2.</t>
  </si>
  <si>
    <t>ME E16.1.</t>
  </si>
  <si>
    <t xml:space="preserve">ME Statement </t>
  </si>
  <si>
    <t xml:space="preserve">Check with OT records that OT services were functional in 24X7 and surgeries are being conducted in night hours </t>
  </si>
  <si>
    <t>Availability of Emergency OT services as and when required</t>
  </si>
  <si>
    <t xml:space="preserve">tubal ligation </t>
  </si>
  <si>
    <t>Availability of Elective C-section services</t>
  </si>
  <si>
    <t xml:space="preserve">Check services are available and are being utilized </t>
  </si>
  <si>
    <t>Availability of Emergency C-section services</t>
  </si>
  <si>
    <t xml:space="preserve">Management of MTP </t>
  </si>
  <si>
    <t xml:space="preserve">Surgical management </t>
  </si>
  <si>
    <t>Availability of New born resuscitation&amp; essential new born care</t>
  </si>
  <si>
    <t>Dedicated Functional New born Care services in Operation theatre</t>
  </si>
  <si>
    <t xml:space="preserve"> Glucometer, RDK , Blood grouping</t>
  </si>
  <si>
    <t>Display doctor/ Nurse on duty  and updated OT schedule displayed</t>
  </si>
  <si>
    <t xml:space="preserve">Services are delivered in a manner that is sensitive to gender, religious and cultural needs, and there are no barrier on account of physical, economic, cultural or social reasons. </t>
  </si>
  <si>
    <t xml:space="preserve"> OT is easily accessible </t>
  </si>
  <si>
    <t xml:space="preserve">Availability of Wheel chair or stretcher for easy Access. Door is wide enough for passage of trolley and staff. </t>
  </si>
  <si>
    <t>Patients are properly draped/covered before and after procedure</t>
  </si>
  <si>
    <t>Look patients are covered while transferred from ward to OT and vice-versa.</t>
  </si>
  <si>
    <t xml:space="preserve">Visual Privacy is maintained between two OT Tables </t>
  </si>
  <si>
    <t xml:space="preserve">Preferably only one OT table should be placed in theatre, if it is not possible because of high case load adequate visual privacy should be provided through  screens of multiple patients are present in same OT </t>
  </si>
  <si>
    <t xml:space="preserve">In drawers/Amirah; preferably with lock facility. </t>
  </si>
  <si>
    <t>Behaviour of OT staff is dignified and respectful</t>
  </si>
  <si>
    <t>Check that OT staff is not providing care in undignified manner such as yelling, scolding , shouting, blaming and using abusive language</t>
  </si>
  <si>
    <t>Pregnant women is not left unattended or ignored  during care in the OT</t>
  </si>
  <si>
    <t xml:space="preserve">Facility has defined and established procedures for informing and involving patient and their families about treatment and obtaining informed consent wherever it is required.   </t>
  </si>
  <si>
    <t>Consent is taken for surgical procedures</t>
  </si>
  <si>
    <t>written consent with details of the procedure with potentials risks and complication. Should be signed by patient/next of kin and one witness</t>
  </si>
  <si>
    <t>written consent with details of the anaesthesia with potentials risks and complication. Should be signed by patient/next of kin and one witness</t>
  </si>
  <si>
    <t>All surgical procedure are free of cost for JSSK beneficiaries</t>
  </si>
  <si>
    <t>free drugs, consumables , blood, referral etc.</t>
  </si>
  <si>
    <t xml:space="preserve"> OT around 40 Square meter. Two OT tables are not kept in one OT</t>
  </si>
  <si>
    <t xml:space="preserve">Reception, waiting area, stretcher/Trolley bay, Pre and post operative rooms, </t>
  </si>
  <si>
    <t>Disposal corridor, janitor closet</t>
  </si>
  <si>
    <t>Separate for male and females</t>
  </si>
  <si>
    <t>Availability of demarcated Pre &amp; post  Operative Room /area</t>
  </si>
  <si>
    <t>Can be in a single room with a partition.</t>
  </si>
  <si>
    <t>Availability of  earmarked area for new born Corner</t>
  </si>
  <si>
    <t xml:space="preserve">Functional warmer, resuscitation apparatus, suction/mucous extractor, O2 cylinder, weighing scale and sterile gloves. </t>
  </si>
  <si>
    <t xml:space="preserve">Availability of Scrub Area </t>
  </si>
  <si>
    <t xml:space="preserve">Height around 96 cm with elbow taps/sensors, both hot and cold water available. Sink is deep and wide enough to avoid spoiling. Scrub area should not be inside the  OT room. </t>
  </si>
  <si>
    <t>Availability of  TSSU /CSSD</t>
  </si>
  <si>
    <t>Dedicated areas with provision of  Washing, Packing , Autoclaving the instruments and linen</t>
  </si>
  <si>
    <t>7 to 10 feet.</t>
  </si>
  <si>
    <t>Intercom should  connects Operation theatre to key areas like ICU, Blood Bank, SNCU, Lab, Accident and emergency, wards, Administration</t>
  </si>
  <si>
    <t xml:space="preserve">OT tables are available as per load </t>
  </si>
  <si>
    <t xml:space="preserve">Hydraulic OT Tables 
As per case load at least two </t>
  </si>
  <si>
    <t>Services are designed in a way, that there is no criss cross in moment of sterile &amp; no sterile supplies &amp; equipment etc.</t>
  </si>
  <si>
    <t>No extension cord or multi-plugs</t>
  </si>
  <si>
    <t xml:space="preserve">Availability of three phase electricity supply </t>
  </si>
  <si>
    <t>Check electricity bill or Power Distribution Board. Meter have  three wires coming out (with one neutral).</t>
  </si>
  <si>
    <t xml:space="preserve">Walls and floor of the OT covered with joint less tiles </t>
  </si>
  <si>
    <t>made of anti-skid  &amp; Epoxy flooring</t>
  </si>
  <si>
    <t>Windows/ ventilators if any in the OT are intact and sealed</t>
  </si>
  <si>
    <t xml:space="preserve">No broken glass, gap or cracks in window/ventilator. </t>
  </si>
  <si>
    <t>OT has sufficient fire  exit to permit safe escape to its occupant at time of fire</t>
  </si>
  <si>
    <t>Check the fire exits are clearly visible and routes to reach exit are clearly marked</t>
  </si>
  <si>
    <t>staff should be able to demonstrate how to open the extinguisher and operate it. PASS (Pull the pin, Aim at the base of fire, Sway from side to side)</t>
  </si>
  <si>
    <t>Availability of Obs. &amp; Gynae Surgeon</t>
  </si>
  <si>
    <t xml:space="preserve">100 beds 2, 200 beds-3, 3oo beds-4, 400 beds-5 and 500 beds-6 </t>
  </si>
  <si>
    <t xml:space="preserve">At least One </t>
  </si>
  <si>
    <t>Availability of OT technician</t>
  </si>
  <si>
    <t>One per shift.</t>
  </si>
  <si>
    <t>Availability of OT attendant/assistant &amp; TSSU assistant</t>
  </si>
  <si>
    <t>1 each</t>
  </si>
  <si>
    <t>Availability of Oxygen, nitrogen Cylinders / Piped Gas supply.</t>
  </si>
  <si>
    <t xml:space="preserve">Availability of drugs for local anaesthesia </t>
  </si>
  <si>
    <t>Procaine, lignocaine, bupivacaine, Xylocaine jelly</t>
  </si>
  <si>
    <t>Availability of drugs for general anaesthesia</t>
  </si>
  <si>
    <t xml:space="preserve">Inhaled agents-Halothane, nitrous oxide. Injectable: Barbiturates (Theopental, Thiamylal, methohexital, Benzodiazepines (diazepam, Lorazepam, Midazolam), Ketamine, Etomidate, Propofol . Neostigmine, Naloxone, Flumazenil, Sugammadex-as per EDL/State guidelines.  </t>
  </si>
  <si>
    <t>Availability of opioid analgesics.</t>
  </si>
  <si>
    <t xml:space="preserve">Fentanyl, Sufentanil, Morphine, Buprenorphine, Levorphanol, Methadone-As per EDL/State guidelines. </t>
  </si>
  <si>
    <t>Availability of muscle relaxants drugs</t>
  </si>
  <si>
    <t xml:space="preserve">Succinylcholine, Vecuronium, Mivacurlum, Tubocarine as per EDL/state guidelines </t>
  </si>
  <si>
    <t xml:space="preserve"> Inj Magsulf 50%, Inj Calcium gluconate 10%, Inj Dexamethasone, inj Hydrocortisone, Succinate, Inj diazepam, inj Pheneramine maleate, inj Corboprost, Inj Fortwin, Inj Phenergen, Betameathazon, Inj Hydrazaline, Nefidepin, Methyldopa,ceftriaxone </t>
  </si>
  <si>
    <t>Availability of other drugs</t>
  </si>
  <si>
    <t>Antibiotics, Analgesics, Uterotonic drugs, IV fluids and anithypertensive drugs as per EDL/ state guidelines</t>
  </si>
  <si>
    <t xml:space="preserve">Availability of dressings Material </t>
  </si>
  <si>
    <t>Adequate quantity of sterile pads, gauze, bandages , Antiseptic Solution.</t>
  </si>
  <si>
    <t>In adequate quantity as per load.</t>
  </si>
  <si>
    <t>Cord Clamp, mucous sucker, airway, NG Tube, Suction catheter, IV cannula, paed IV set and Bag and Mask (0 &amp; 1 no.)</t>
  </si>
  <si>
    <t>Emergency drug tray is maintained in OT in pre and post operative room</t>
  </si>
  <si>
    <t xml:space="preserve">Every tray is labelled with name and number of drugs and consumables along with their date of expiry. </t>
  </si>
  <si>
    <t>BP apparatus, Thermometer, Pulse Oxy meter, Multiparameter , PV Set, torch &amp; wall clock.</t>
  </si>
  <si>
    <t xml:space="preserve">LSCS Set, Cervical Biopsy Set, Proctoscopy Set, Hysterectomy set, D&amp;C Set </t>
  </si>
  <si>
    <t>Availability of   functional General surgery equipments</t>
  </si>
  <si>
    <t xml:space="preserve">Diathermy (Unit and Bi Polar),  Cautery </t>
  </si>
  <si>
    <t>Operation Table with Trendelenburg type</t>
  </si>
  <si>
    <t xml:space="preserve">OT Table hydraulic major and OT table hydraulic minor </t>
  </si>
  <si>
    <t>Glucometer, HIV rapid diagnostic kit, USG, ABG machine</t>
  </si>
  <si>
    <t xml:space="preserve">Availability of  functional Instruments Resuscitation for new born &amp; Mother </t>
  </si>
  <si>
    <t>Availability of equipment for storage of drugs &amp; Instruments</t>
  </si>
  <si>
    <t>Refrigerator, Crash cart/Drug trolley, instrument trolley, dressing trolley, Instrument cabinet and racks for storage of sterile items</t>
  </si>
  <si>
    <t>Availability of equipments for cleaning</t>
  </si>
  <si>
    <t xml:space="preserve">Three Bucket system for mopping, Separate mops for patient care area and circulation area duster, waste trolley, Deck brush </t>
  </si>
  <si>
    <t>Autoclave Horizontal &amp; Vertical, Steriliser Big &amp; Small</t>
  </si>
  <si>
    <t xml:space="preserve">Shadow less Major &amp; Minor, Ceiling and Stand Model, Focus Lamp </t>
  </si>
  <si>
    <t>Tray for  monitors, Electrical panel for anaesthesia machine with minimum 6 electrical sockets ( 2= 15 amp power point), panel with outlet for Oxygen and vacuum,  X ray view box.</t>
  </si>
  <si>
    <t>Check objective checklist has been prepared for assessing competence of doctors, nurses and paramedical staff based on job description defined for each cadre of staff.</t>
  </si>
  <si>
    <t>Criteria for performance evaluation clinical and Para clinical staff are defined</t>
  </si>
  <si>
    <t>Performance evaluation of clinical and para clinical staff is done on predefined criteria at least once in a year</t>
  </si>
  <si>
    <t>Performance evaluation of support and administration staff is done on predefined criteria at least once in a year</t>
  </si>
  <si>
    <t>ME C7.7</t>
  </si>
  <si>
    <t>ME C7.8</t>
  </si>
  <si>
    <t xml:space="preserve">ALS and CPR by recognized agency to all category of staff. </t>
  </si>
  <si>
    <t>Training on OT Management</t>
  </si>
  <si>
    <t xml:space="preserve">OT scheduling, maintenance, Fumigation, Surveillance, equipment-operation and maintenance, infection control, surgical procedures and emergency protocols. </t>
  </si>
  <si>
    <t xml:space="preserve">To all category of staff. At the time of induction and once in a year. </t>
  </si>
  <si>
    <t>ME C7.10</t>
  </si>
  <si>
    <t>Feedback is provided to the staff on their competence assessment and performance evaluation</t>
  </si>
  <si>
    <t>Back up for critical equipment. Label Defective/Out of order equipment and stored appropriately until it has been repaired</t>
  </si>
  <si>
    <t>Staff is skilled for cleaning, inspection &amp; trouble shooting in case equipment malfunction</t>
  </si>
  <si>
    <t xml:space="preserve">E.g. when to change water of batteries, when to oil, change fuse, replace filters etc. </t>
  </si>
  <si>
    <t xml:space="preserve">If operator doesn't understand English, then instructions should be in local language. </t>
  </si>
  <si>
    <t xml:space="preserve">Drugs are stored in containers/tray/crash cart  are labelled </t>
  </si>
  <si>
    <t xml:space="preserve">Away from direct sunlight and temperature is maintained as per instructions of manufacturer. </t>
  </si>
  <si>
    <t>Empty and  filled cylinders are labelled &amp; kept separately</t>
  </si>
  <si>
    <t>Each cylinder is provided with   a checklist &amp; flow meter and key for opening the cylinder</t>
  </si>
  <si>
    <t>Check that records are regularly updated</t>
  </si>
  <si>
    <t xml:space="preserve">Narcotic ,psychotropic &amp; Anaesthetic agents   are kept in lock and key  </t>
  </si>
  <si>
    <t>Under direct supervision of anaesthetist</t>
  </si>
  <si>
    <t xml:space="preserve">100000 lux </t>
  </si>
  <si>
    <t>Warning light outside the OT is switched on when OT  is functional</t>
  </si>
  <si>
    <t>Only persons required in OT are allowed to enter the OT</t>
  </si>
  <si>
    <t>Temperature &amp; humidity is maintained  and record of same is kept</t>
  </si>
  <si>
    <t>Restricted Signage, security guard, CCTV camera</t>
  </si>
  <si>
    <t xml:space="preserve">Exterior of the  facility building is maintained appropriately </t>
  </si>
  <si>
    <t xml:space="preserve">Department is painted/whitewashed in uniform colour  &amp;plastered &amp; painted </t>
  </si>
  <si>
    <t xml:space="preserve">Painted in soothing colours  Not bright colours. </t>
  </si>
  <si>
    <t>Look for dirt above OT light, behind stationary equipment etc.</t>
  </si>
  <si>
    <t xml:space="preserve">check corners, false ceiling. </t>
  </si>
  <si>
    <t>No unnecessary items in sterile zone</t>
  </si>
  <si>
    <t>No slabs, almirah, storing unnecessary items like drums, equipment, Instruments etc Items  not required for immediate procedures  are kept out of sterile zone</t>
  </si>
  <si>
    <t xml:space="preserve">No partial compliance. </t>
  </si>
  <si>
    <t>Availability of UPS  &amp; Emergency light</t>
  </si>
  <si>
    <t>Check their functionality.</t>
  </si>
  <si>
    <t xml:space="preserve"> Cylinders are provided with trolleys to prevent fall and injuries. </t>
  </si>
  <si>
    <t>OT dress, gown. Separate OT dress for OT staff.</t>
  </si>
  <si>
    <t>Bed sheets, draw sheets and Macintosh.</t>
  </si>
  <si>
    <t xml:space="preserve">Check staff is wearing dress as per their dress code. </t>
  </si>
  <si>
    <t xml:space="preserve">There is procedure for Pre Operative assessment </t>
  </si>
  <si>
    <t xml:space="preserve">Physical examination, results of lab investigation, X-Rays, diagnosis and proposed surgery </t>
  </si>
  <si>
    <t xml:space="preserve">Transfer Register is maintained. </t>
  </si>
  <si>
    <t xml:space="preserve">Patient id band/ verbal confirmation etc. At least two identifiers are used. </t>
  </si>
  <si>
    <t>Check the measure taken to prevent new born theft, sweeping of baby or fall</t>
  </si>
  <si>
    <t xml:space="preserve">Check for Case Sheet if drugs are prescribed under generic name only </t>
  </si>
  <si>
    <t xml:space="preserve">Check at least 5 case sheets selected randomly </t>
  </si>
  <si>
    <t>Check if drugs are prescribed as per STG in at least 5 case sheets  selected randomly</t>
  </si>
  <si>
    <t>Check Case Sheet that drugs are prescribed as per STG</t>
  </si>
  <si>
    <t xml:space="preserve">Look for pre-op, Procedure and Post op notes and instructions. </t>
  </si>
  <si>
    <t xml:space="preserve">Ask OT/Ward staff to read the orders written by doctor. </t>
  </si>
  <si>
    <t>Check for any open single dose vial with left  over content intended to be used later on. In multi dose vial needle is not left in the septum</t>
  </si>
  <si>
    <t>Treatment plan, first orders are written on Case Sheet</t>
  </si>
  <si>
    <t>OT Register, Schedule, Infection  control records, autoclaving records etc</t>
  </si>
  <si>
    <t xml:space="preserve">Register are labelled and numbered. </t>
  </si>
  <si>
    <t>Records are kept in place without seepage, moisture, termite, pests.</t>
  </si>
  <si>
    <t>Staff is aware of disaster plan &amp; their role and responsibilities of staff is defined</t>
  </si>
  <si>
    <t>Ask role of staff in case of disaster.</t>
  </si>
  <si>
    <t>Including Specimen for HPE &amp; biopsy. Name, Age, Sex, date, UHID</t>
  </si>
  <si>
    <t xml:space="preserve">OT is provided with the critical value of different test </t>
  </si>
  <si>
    <t>Critical values are displayed.</t>
  </si>
  <si>
    <t>The blood is ordered for the patient according to the MSBOS (Maximum Surgical Blood Order Schedule)</t>
  </si>
  <si>
    <t>Duly signed by patient/next of kin</t>
  </si>
  <si>
    <t xml:space="preserve">At least two identifiers are used. </t>
  </si>
  <si>
    <t xml:space="preserve">blood is kept on optimum temperature before transfusion. Blood transfusion is monitored and regulated by qualified person </t>
  </si>
  <si>
    <t>After transfusion, Reaction form is returned back to blood bank, even when there is no reaction.</t>
  </si>
  <si>
    <t xml:space="preserve">Facility has established procedures for Pre Anaesthetic Check up </t>
  </si>
  <si>
    <t>Minimum PAC for emergency cases</t>
  </si>
  <si>
    <t>in emergency &amp; life saving conditions, surgery may be started with General physical examination of the patient &amp; sending the sample for lab. Examination</t>
  </si>
  <si>
    <t xml:space="preserve">Type of anaesthesia planned-local/general/spinal/epidural. Time is mentioned on all entries of anaesthesia monitoring sheet </t>
  </si>
  <si>
    <t>Sufficient  reserve of gases. Vaporizers are connected, Laryngoscope, ET tube and suction App are ready and clean</t>
  </si>
  <si>
    <t>Time of last food  intake is mentioned</t>
  </si>
  <si>
    <t>Heart rate , cardiac rate , BP, O2  Saturation, temperature, Respiration rate.</t>
  </si>
  <si>
    <t>Breathing system of anaesthesia equipment that delivers gas to the patient is securely and correctly assembled and breathing circuits are clean</t>
  </si>
  <si>
    <t xml:space="preserve">Check for the adequacy, signed, complete, and post anaesthesia instructions. </t>
  </si>
  <si>
    <t>Reduced level of consciousness, reparatory depression, malignant hyperpyrexia, bone marrow depression, life threatening pressure effect, anaphylaxis</t>
  </si>
  <si>
    <t>Check for anaesthetic notes &amp; post operating instructions in post operative room &amp; area</t>
  </si>
  <si>
    <t xml:space="preserve">Facility has defined and established procedures of Surgical Services </t>
  </si>
  <si>
    <t xml:space="preserve">List of Elective Surgeries for the day is prepared and displayed outside OT. </t>
  </si>
  <si>
    <t xml:space="preserve">Surgery list is prepared in consonance with availability of the OT hours and patients requirement. </t>
  </si>
  <si>
    <t>Surgery list is complete in all respect</t>
  </si>
  <si>
    <t xml:space="preserve">Day, date and time of surgeries.
Name, Age, Gender of patients.
Clear description of the procedure ( name of procedure which side, )
Name of the surgeon &amp; anaesthetist.
Major or minor case. </t>
  </si>
  <si>
    <t>Operation list is sent to OT well in advance</t>
  </si>
  <si>
    <t xml:space="preserve">By 12:00 hours, a day before the surgery. </t>
  </si>
  <si>
    <t>Surgery list is informed to surgeon and ward sister.</t>
  </si>
  <si>
    <t>Verify the surgery register/email</t>
  </si>
  <si>
    <t xml:space="preserve">The operation list does not exceed the time allocated to it. </t>
  </si>
  <si>
    <t xml:space="preserve">This does not refer to the time during an operation of an individual patient </t>
  </si>
  <si>
    <t xml:space="preserve">Antibiotic Prophylaxis and Tetanus given as indicated </t>
  </si>
  <si>
    <t>As per instructions of surgeon/anaesthetist.</t>
  </si>
  <si>
    <t>Surgeries planned under local anaesthesia/Regional Block sensitivity test is done</t>
  </si>
  <si>
    <t xml:space="preserve">lidocaine sensitivity test </t>
  </si>
  <si>
    <t>No shaving of the surgical site</t>
  </si>
  <si>
    <t>Only clipping on the day of surgery in OT is done</t>
  </si>
  <si>
    <t xml:space="preserve">Skin preparation before surgery is done. </t>
  </si>
  <si>
    <t>Bathing with soap and water prior to surgery in ward.</t>
  </si>
  <si>
    <t xml:space="preserve">Skin preparation is done as per protocol </t>
  </si>
  <si>
    <t>Prepare the skin with antiseptic solution (Chlorhexidine gluconate and iodine), starting in the centre and moving out to the periphery. This area should be large enough to include the entire incision and an adjacent working area.</t>
  </si>
  <si>
    <t>Draping is done as per protocol</t>
  </si>
  <si>
    <t xml:space="preserve">Scrub, gown and glove before covering the patient with sterile drapes. Leave uncovered only the operative field and those areas necessary for the maintenance of anaesthesia. </t>
  </si>
  <si>
    <t>Instrument, needles and sponges are counted before beginning of case, before final closure and on completing of procedure &amp; documented</t>
  </si>
  <si>
    <t xml:space="preserve">Adequate Haemostasis is secured during surgery  </t>
  </si>
  <si>
    <t>Check for functional Cautery, use of artery forceps and suture ligation techniques</t>
  </si>
  <si>
    <t xml:space="preserve">For closing abdominal wall or ligating blood vessel use non-absorbable sutures (braided suture, nylon, polyester etc). absorbable sutures in urinary tract.  Braided Biological sutures are not used for dirty wounds, Catgut is not used for closing fascial layers of abdominal wounds or where prolonged support is required </t>
  </si>
  <si>
    <t xml:space="preserve">Check for suturing techniques are applied as per protocol </t>
  </si>
  <si>
    <t xml:space="preserve">Braided sutures for interrupted stiches. Absorbable and non-absorbable monofilament sutures for continuous stiches. </t>
  </si>
  <si>
    <t xml:space="preserve">Check for post operative operation room /area is used and patients are not immediately shifted to wards after surgery </t>
  </si>
  <si>
    <t>Information &amp; instructions are given to nursing staff before shifting the patient to the ward from the OT</t>
  </si>
  <si>
    <t>Instructions given by surgeon and anaesthetist.</t>
  </si>
  <si>
    <t xml:space="preserve">Includes both maternal and neonatal death. Death summary is given to patient attendant quoting the immediate cause and underlying cause if possible </t>
  </si>
  <si>
    <t>ME 18.3</t>
  </si>
  <si>
    <t>Pre operative care and part preparation</t>
  </si>
  <si>
    <t xml:space="preserve">Check for Haemoglobin level is estimated , and arrangement of Blood, Catheterization, Administration  of Antacids Proper cleaning of perineal area before procedure with antisepsis </t>
  </si>
  <si>
    <t xml:space="preserve">Frequent monitoring of vitals, Strict IO charting, Flat bed without pillow for SA, NPO depending on type of anaesthesia and surgery. </t>
  </si>
  <si>
    <t>ME 18.5</t>
  </si>
  <si>
    <t xml:space="preserve">Ask for how to secure airway and breathing, Loading and Maintenance dose of Magnesium sulphate , Administration of anti Hypertensive Drugs </t>
  </si>
  <si>
    <t>ME 18.6</t>
  </si>
  <si>
    <t>IV fluids, parental oxytocin and antibiotics, manual removal of placenta, blood transfusion, B-lynch suturing, surgery</t>
  </si>
  <si>
    <t xml:space="preserve">Put patient in left lateral position, maintain Airway, breathing and circulation, IV Fluid, antibiotics, urgent laparotomy and hysterectomy. </t>
  </si>
  <si>
    <t>ME 18.7</t>
  </si>
  <si>
    <t>Skin contact, Kangaroo mother care, radiant warmer, warm clothes.</t>
  </si>
  <si>
    <t>Shall be initiated as early as possible and exclusive breast feeding</t>
  </si>
  <si>
    <t xml:space="preserve">There is established criteria for shifting new born to SNCU </t>
  </si>
  <si>
    <t>only the new born requiring intensive care should be transferred to SNCU</t>
  </si>
  <si>
    <t xml:space="preserve">There is Provision of Periodic Medical Check-ups and immunization of staff </t>
  </si>
  <si>
    <t>There is procedure for immunization medical check-up of the staff</t>
  </si>
  <si>
    <t>Antibiotics prescribed are in line with Antibiotic Policy.</t>
  </si>
  <si>
    <t xml:space="preserve">Check for availability/ Ask staff if the supply is adequate and uninterrupted. </t>
  </si>
  <si>
    <t>elbow /foot operated or sensor</t>
  </si>
  <si>
    <t>Tap should be approx. 96 cm from the ground.</t>
  </si>
  <si>
    <t>Adequate preparation for surgical scrub.</t>
  </si>
  <si>
    <t xml:space="preserve">Procedure should be repeated several times so that the scrub lasts for 3 to 5
minutes. Hands must always be kept above elbow level. The hands and forearms should be dried with a sterile towel only.  </t>
  </si>
  <si>
    <t xml:space="preserve">Use of antibiotic soap/liquid </t>
  </si>
  <si>
    <t>Check adequate quantity of antibiotic soap/Chlorhexidine solution is available and used.</t>
  </si>
  <si>
    <t>Ask for 5 moments of hand washing</t>
  </si>
  <si>
    <t xml:space="preserve">Facility ensures adequate personal protection equipment's as per requirements </t>
  </si>
  <si>
    <t>Sterile  gloves are available at OT and Critical areas</t>
  </si>
  <si>
    <t>In adequate quantity, as per load</t>
  </si>
  <si>
    <t xml:space="preserve">Availability of Caps &amp; gown/ Apron </t>
  </si>
  <si>
    <t>Disposable surgery kit for HIV patients</t>
  </si>
  <si>
    <t xml:space="preserve">Availability of gum boots </t>
  </si>
  <si>
    <t>Check Autoclaving/sterilization records.</t>
  </si>
  <si>
    <t xml:space="preserve">Adherence to standard technique so that sterile area is not in contact with unsterile at any given point of time. </t>
  </si>
  <si>
    <t>Compliance to standard technique of wearing and removing of gown</t>
  </si>
  <si>
    <t xml:space="preserve">Facility has standard Procedures for processing of equipment's and instruments </t>
  </si>
  <si>
    <t xml:space="preserve">Facility ensures standard practices and materials for decontamination and clean in of instruments and  procedures areas </t>
  </si>
  <si>
    <t xml:space="preserve">Cleaning of instruments after use </t>
  </si>
  <si>
    <t xml:space="preserve">
Ask staff how they clean the instruments like ambubag, suction canulae, Surgical Instruments 
(Soaking in 0.5% Chlorine Solution, Wiping with 0.5% Chlorine Solution or 70% Alcohol as applicable )</t>
  </si>
  <si>
    <t xml:space="preserve">No sorting ,Rinsing or sluicing at Point of use/ sterile area </t>
  </si>
  <si>
    <t>Staff know how to make disinfectant solution</t>
  </si>
  <si>
    <t>Carbolic acid, chlorine solution, glutaraldehyde or any other disinfectant used</t>
  </si>
  <si>
    <t xml:space="preserve">Facility ensures standard practices and materials for disinfection and sterilization of instruments and equipment's </t>
  </si>
  <si>
    <t>Autoclaving/Chemical Sterilization</t>
  </si>
  <si>
    <t>Chemical sterilization  of instruments/equipment's is done as per protocols</t>
  </si>
  <si>
    <t xml:space="preserve">Ask staff about method, concentration and contact time  required for chemical sterilization. </t>
  </si>
  <si>
    <t xml:space="preserve">Glutaraldehyde solution is changed as per manufacturer instructions </t>
  </si>
  <si>
    <t xml:space="preserve">Date  of preparation &amp; due date of change of solution is mentioned on container and staff is aware of When to change the chemical. </t>
  </si>
  <si>
    <t xml:space="preserve">Autoclaved linen and Dressing are used for procedure </t>
  </si>
  <si>
    <t xml:space="preserve">Instruments are packed as per standard protocol </t>
  </si>
  <si>
    <t xml:space="preserve">Check for Window of autoclave drum is closed, drum is not filled more than 3/4th, instruments are not hinged, </t>
  </si>
  <si>
    <t>Regular validation of sterilization through chemical indicators</t>
  </si>
  <si>
    <t>Indicators (temperature sensitive tape) that change colour after being exposed to certain temperature.</t>
  </si>
  <si>
    <t>Regular validation of sterilization through biological indictor</t>
  </si>
  <si>
    <t>Bacillus Thermophilus spores are used, for measuring biological performance of autoclaving process. Performed monthly. Label the spore ampule, place in horizontal position, kept at the bottom or farthest part of autoclave</t>
  </si>
  <si>
    <t>Autoclave Register have column: Date, Time started, Time finished, Temp, pressure, Autoclave tape, spore test,</t>
  </si>
  <si>
    <t>Each Sterilized pack is marked with Date/Time of sterilization, contents, name/signature of the Technician,</t>
  </si>
  <si>
    <t xml:space="preserve">Facility layout ensures separation of general traffic from patient traffic. Separate disposal zone </t>
  </si>
  <si>
    <t xml:space="preserve">Sterile &amp; unsterile store are separately. </t>
  </si>
  <si>
    <t>Chlorine solution, Glutaraldehyde, carbolic acid , fumigation material</t>
  </si>
  <si>
    <t>spill management kit. staff training, protocol displayed</t>
  </si>
  <si>
    <t xml:space="preserve">Mercury Spill management Kit is available </t>
  </si>
  <si>
    <t xml:space="preserve">Hospital should aspire to be mercury free. If used than Hg spill management kit should be available with gloves, cap, mask, goggles, polybag, Plastic container &amp; torch. </t>
  </si>
  <si>
    <t>Washing of floor with luke warm water and detergent.</t>
  </si>
  <si>
    <t>Cleaning equipment's like broom are not used in patient care areas</t>
  </si>
  <si>
    <t>Look in janitors closet</t>
  </si>
  <si>
    <t>Fumigation as per schedule</t>
  </si>
  <si>
    <t>check that Formalin is not used. safer commercially available disinfectants such as Bacillicidal are used for fumigation</t>
  </si>
  <si>
    <t xml:space="preserve">External footwears are restricted </t>
  </si>
  <si>
    <t>adequate numbers are available at the entrance</t>
  </si>
  <si>
    <t>Entry to sterile zone is permitted only after hand washing, change of clothes, gowning &amp; PPE</t>
  </si>
  <si>
    <t>only persons really required are allowed to enter the sterile zone</t>
  </si>
  <si>
    <t xml:space="preserve">OT to have an independent air handling unit with controlled ventilation such that the lay-up room and the OT table is under positive pressure </t>
  </si>
  <si>
    <t>Independent AHU also allows to maintain required number of Air exchange side. 20-25.</t>
  </si>
  <si>
    <t xml:space="preserve">Adequate number. Covered. Foot operated. </t>
  </si>
  <si>
    <t>Not more than two-third.</t>
  </si>
  <si>
    <t>Through Local Disinfection</t>
  </si>
  <si>
    <t xml:space="preserve">Quality circle has been formed in the operation theatre </t>
  </si>
  <si>
    <t xml:space="preserve">Check if quality circle formed and functional in the OT </t>
  </si>
  <si>
    <t>There is system of daily round by matron/hospital manager/ hospital superintendent/ OT in charge for monitoring of services</t>
  </si>
  <si>
    <t xml:space="preserve">Check for entries in Round Register. </t>
  </si>
  <si>
    <t>Can be prepared by junior surgeon and approved by HOD/OT in charge</t>
  </si>
  <si>
    <t>Look for version.</t>
  </si>
  <si>
    <t xml:space="preserve">Check SOP for adequacy </t>
  </si>
  <si>
    <t xml:space="preserve">Ask staff how they carry out a specific activity. </t>
  </si>
  <si>
    <t xml:space="preserve">processing and sterilization of equipment's, </t>
  </si>
  <si>
    <t xml:space="preserve">Facility maps its key processes and seeks to make them more efficient by reducing non value adding activities and wastages </t>
  </si>
  <si>
    <t xml:space="preserve">Facility maps its critical processes </t>
  </si>
  <si>
    <t>Facility has defined mission statement</t>
  </si>
  <si>
    <t xml:space="preserve">Check if mission statement has been defined adequately </t>
  </si>
  <si>
    <t xml:space="preserve">Mission state meant should define the purpose , target users and long term goal of facility. Mission should be defined in consultation with stakeholders and duly approved by head of facility. Mission should be in coherence with the stated mission of state health department and National Health Mission </t>
  </si>
  <si>
    <t>Facility has defined core values of the organization</t>
  </si>
  <si>
    <t xml:space="preserve">Check if core values of the facilities have been defined </t>
  </si>
  <si>
    <t>Facility has defined Quality policy, which is in congruency with the mission of facility</t>
  </si>
  <si>
    <t xml:space="preserve">Check if Quality Policy has been defined and approved </t>
  </si>
  <si>
    <t xml:space="preserve">Check quality policy of the facility has been defined in consultation with hospital staff and duly approved by the head of the facility . Also check Quality Policy enables achievement of mission of the facility and health department </t>
  </si>
  <si>
    <t>Facility has de defined quality objectives to achieve mission and quality policy</t>
  </si>
  <si>
    <t xml:space="preserve">Check short term valid quality objectivities have been framed addressing key quality issues in each department and cores services. Check if  these objectives are Specific, Measurable, Attainable, Relevant and Time Bound. </t>
  </si>
  <si>
    <t>Facility prepares strategic plan to achieve mission, quality policy and objectives</t>
  </si>
  <si>
    <t xml:space="preserve">Check if plan for implementing quality policy and objectives have prepared </t>
  </si>
  <si>
    <t xml:space="preserve">Verify with records that a time bound action plan has been prepared to achieve quality policy and objectives in consultation with hospital staff . Check if the plan has been approved by the hospital management </t>
  </si>
  <si>
    <t>Facility periodically reviews the progress of strategic plan towards mission, policy and objectives</t>
  </si>
  <si>
    <t xml:space="preserve">Check time bound action plan is being reviewed at regular time interval </t>
  </si>
  <si>
    <t xml:space="preserve">Review the records that action plan on quality objectives being reviewed at least once in month by departmental in charges and during the quality team meeting. The progress on quality objectives have been recorded in Action Plan tracking sheet </t>
  </si>
  <si>
    <t xml:space="preserve">Facility has de defined, approved and communicated Risk Management framework for existing and potential risks. </t>
  </si>
  <si>
    <t>Risk Management framework has been defined including context, scope, objectives and criteria</t>
  </si>
  <si>
    <t>Risk Management framework defines the responsibilities for identifying and managing risk at each level of functions</t>
  </si>
  <si>
    <t>Risk Management Framework includes process of reporting incidents and potential risk to all stakeholders</t>
  </si>
  <si>
    <t>A compressive list of current and potential risk including potential strategic, regulatory, operational,  financial, environmental risks has been prepared</t>
  </si>
  <si>
    <t>Modality for staff training on risk management is defined</t>
  </si>
  <si>
    <t>Periodic assessment for potential risk regarding safety and security of staff including violence against service providers is done as per defined criteria</t>
  </si>
  <si>
    <t>A risk register is maintained and updated regularly to risk records identify ed risks, there severity and action to be taken</t>
  </si>
  <si>
    <t>Total LSCS done x 100/Total deliveries conducted (Normal +LSCS)</t>
  </si>
  <si>
    <t xml:space="preserve">Percentage of C-Sections done in the night </t>
  </si>
  <si>
    <t>Total C-Section  done in night x 100/Total surgeries conducted (Day Night)</t>
  </si>
  <si>
    <t xml:space="preserve">Downtime critical equipment </t>
  </si>
  <si>
    <t xml:space="preserve">Sum total of time Elapsed between when equipment had problem and when the problem is sorted out for critical equipment. </t>
  </si>
  <si>
    <t xml:space="preserve">No of C-Section  per OBG surgeon </t>
  </si>
  <si>
    <t xml:space="preserve">Total number of C-Section  done/No. of OBG Surgeon available </t>
  </si>
  <si>
    <t>Percentage of elective C-Sections</t>
  </si>
  <si>
    <t>No. of elective LSCS x 100/Total LSCS (Elective + Emergency)</t>
  </si>
  <si>
    <t xml:space="preserve">No of drug stock out in the month </t>
  </si>
  <si>
    <t>No of Adverse events reported x 1000/total no of patient treated in OT</t>
  </si>
  <si>
    <t xml:space="preserve">No. of swab culture reported positive x 100/Total no. of swab sent for culture </t>
  </si>
  <si>
    <t xml:space="preserve">Percentage of C-Sections conducted using Safe Surgery Checklist </t>
  </si>
  <si>
    <t xml:space="preserve">No. of C- Section Conducted using safe surgery checklist *100/Total no. C-Section Conducted </t>
  </si>
  <si>
    <t>HOSPITAL QUALITY SCORE CARD DEPARTMENT WISE</t>
  </si>
  <si>
    <t>MOT</t>
  </si>
  <si>
    <t>Paed OPD</t>
  </si>
  <si>
    <t xml:space="preserve">The facility ensures physical safety of the infrastructure. </t>
  </si>
  <si>
    <t>The facility ensures avaialblity of  clean Linen to all admitted patients.</t>
  </si>
  <si>
    <t>The facility ensures avaialblity of Diet as per nutritional requirement  to all admitted patients.</t>
  </si>
  <si>
    <t xml:space="preserve">The facility provide safe, secure and comfortable environment to staff, patients and visitors. </t>
  </si>
  <si>
    <t xml:space="preserve">The facility has established Program for mainntenance and upkeep of the faciity </t>
  </si>
  <si>
    <t>Name of CHC</t>
  </si>
  <si>
    <t>Department Applied</t>
  </si>
  <si>
    <t>Maternal OT</t>
  </si>
  <si>
    <t>OT</t>
  </si>
  <si>
    <t>Pharmacy</t>
  </si>
  <si>
    <t>Auxilliary</t>
  </si>
  <si>
    <t>General Admin</t>
  </si>
  <si>
    <t>Type of Assessment</t>
  </si>
  <si>
    <t>District</t>
  </si>
  <si>
    <t>State</t>
  </si>
  <si>
    <t>National</t>
  </si>
  <si>
    <t>Surveillance</t>
  </si>
  <si>
    <t xml:space="preserve">Internal </t>
  </si>
  <si>
    <t>Date of Assessment (DD/MM/YYYY)</t>
  </si>
  <si>
    <t>Name of Assessor</t>
  </si>
  <si>
    <t>General Details:</t>
  </si>
  <si>
    <t>Name of State</t>
  </si>
  <si>
    <t>Name of District</t>
  </si>
  <si>
    <t>Name of Block</t>
  </si>
  <si>
    <t>Overall NQAS Score</t>
  </si>
  <si>
    <t>Auxillary</t>
  </si>
  <si>
    <t>Department Applied out of 14</t>
  </si>
  <si>
    <t xml:space="preserve">Processes are rearranged as per requirement </t>
  </si>
  <si>
    <t xml:space="preserve">Check if core values of organization such as non discrimination, transparency, ethical clinical practices, competence etc have been defined </t>
  </si>
  <si>
    <t xml:space="preserve">1. Dedicated Clinic  providing consultation services accompanied by dispensary 
2. Check records for no. of  paediatric cases seen in past three months </t>
  </si>
  <si>
    <t xml:space="preserve">(1) Functional linkage with SNCU for all newborns (upto 28 days)  
(2)Functional linkage with emergency department  for  paediatric triage - assessment &amp; stabilization </t>
  </si>
  <si>
    <t>Ask for the specific local health problems/ diseases .i.e. arsenic poisoning, endosulfane, haemeophilia,Acute encephalitis Syndrome (AES) in children  etc.</t>
  </si>
  <si>
    <t>1. Numbering, main department and internal sectional signages are placed.
 2. Directional signages are available clearly indicating the paediatric OPD and its ancillary areas vis a vis counselling room, immunization room , breastfeeding corner, lab etc.</t>
  </si>
  <si>
    <t>1. List of Available Paediatric OPD Clinic/s 
2. Timing for OPD (opening and closing) 
3. Important  numbers like  ambulance ,blood bank etc 
4. Turn around time for investigation, 
5. grievance re addressal 
are displayed</t>
  </si>
  <si>
    <t>Patient 's rights &amp; responsibilities are dispalyed (may be shared with main hospital)</t>
  </si>
  <si>
    <t>a. Waiting area has adequate space and is   adjacent or close to the paediatric clinic
b. check ambience of the waiting area is child friendly vis a vis cartoon/animals/flowers painting on the wall, child play zone with safe toys, puzzles, blocks, stacking bottle tops  and swings.</t>
  </si>
  <si>
    <t>Check the fire exits are clearly visible and routes to reach exit are clearly marked. Check there is no obstruction in the route of fire exits. Staff is aware of assembly points .</t>
  </si>
  <si>
    <r>
      <t>Check staff can explain at least</t>
    </r>
    <r>
      <rPr>
        <b/>
        <sz val="12"/>
        <color theme="1"/>
        <rFont val="Cambria"/>
        <family val="1"/>
      </rPr>
      <t xml:space="preserve"> 3 relevant components of  IMS Act</t>
    </r>
    <r>
      <rPr>
        <sz val="12"/>
        <color theme="1"/>
        <rFont val="Cambria"/>
        <family val="1"/>
      </rPr>
      <t xml:space="preserve">
(1) Prohibition from any kind of promotion and advertisment of infant milk sustitutes, (2) prohibition of providing free samples and gifts to pregnant women or mother, (3) prohibit donation of free or subsided free samples,  (4) prohibit any contact of manufacturer or distributor with staff
</t>
    </r>
  </si>
  <si>
    <t xml:space="preserve">
Ensures 'six cleans' are followed during delivery 
Clean hands, Clean Surface, clean blade, clean cord tie, clean towel &amp; clean cloth to wrap mother 
</t>
  </si>
  <si>
    <t>The Facility provides support services.</t>
  </si>
  <si>
    <t>The facility has defined and established procedures for the management of death and bodies fo deceased patients</t>
  </si>
  <si>
    <t>The facility ensures standard practices and material for personal protection</t>
  </si>
  <si>
    <t>Standard G10</t>
  </si>
  <si>
    <t>The facility has established clinical governance framework to improve the quality and safety of clinical care processes</t>
  </si>
  <si>
    <t>Quality Management Systems</t>
  </si>
  <si>
    <t>Standard wise Score Card</t>
  </si>
  <si>
    <t>The Facility Provides Curative Services</t>
  </si>
  <si>
    <t xml:space="preserve">The Facility Provides diagnostic Services </t>
  </si>
  <si>
    <t>Check parameters for assessing skills and profieciency  of clinical, para clinical and non clinical staff has been defined</t>
  </si>
  <si>
    <t>Chek objective checklist has been prepared for assessing competence of staff based on job description</t>
  </si>
  <si>
    <t>Check competence assessment is done at least once in a year</t>
  </si>
  <si>
    <t>Check for competence assesment including filled checklist . 
Verify with staff for actual competence assessment done</t>
  </si>
  <si>
    <t>The facility ensures availability of  clean Linen to all admitted patients.</t>
  </si>
  <si>
    <t>The hospital has defined and established procedures for Financial Management</t>
  </si>
  <si>
    <t>Linen are changed  every day  or whenever it get soiled</t>
  </si>
  <si>
    <t>Valid licences for ambulances &amp; PUCC certificate are available</t>
  </si>
  <si>
    <t>ME E11.2.</t>
  </si>
  <si>
    <t>ME E11.4.</t>
  </si>
  <si>
    <t>ME E11.5.</t>
  </si>
  <si>
    <t>Standard E12.</t>
  </si>
  <si>
    <t>ME E12.1.</t>
  </si>
  <si>
    <t>ME E12.3.</t>
  </si>
  <si>
    <t>ME E16.2.</t>
  </si>
  <si>
    <t>Mark Obtained</t>
  </si>
  <si>
    <t>Total Marks</t>
  </si>
  <si>
    <t>Percentage</t>
  </si>
  <si>
    <t>The faciity has established organizational framework for quality improevement</t>
  </si>
  <si>
    <t>The facility has a quality team in place</t>
  </si>
  <si>
    <t>Quality circle has been formed in the emrgency</t>
  </si>
  <si>
    <t xml:space="preserve">The Facility provides RMNCHA Services </t>
  </si>
  <si>
    <t>The Facility provides services as mandated in national Health Programs/ state scheme</t>
  </si>
  <si>
    <t>The Facility ensures that there are no financial barrier to access and that there is financial protection given from cost of hospital services.</t>
  </si>
  <si>
    <t>The facility ensures availability of Diet as per nutritional requirement to all admitted patients.</t>
  </si>
  <si>
    <t>The facility ensures availability of clean linen to all the admitted patients</t>
  </si>
  <si>
    <t xml:space="preserve">The Facility provides services as per National health program's operational/Clinical Guidelines </t>
  </si>
  <si>
    <t xml:space="preserve">Facility provides service under National Program for Non Communicable Diseases (NP-NCD)  as per guidelines </t>
  </si>
  <si>
    <t>The facility has inefction control programme, and there are procedures in place for prevention and measurement of Hospital Associated Infection</t>
  </si>
  <si>
    <t>Checklist for Out Patient Department</t>
  </si>
  <si>
    <t>Competence and perfomance evaluation of clinical, para clinical and non clinical staff is done as per pre defined criteria at least once in year</t>
  </si>
  <si>
    <t>Training on Quality Management System</t>
  </si>
  <si>
    <t>As per NTEP Technical Guidelines</t>
  </si>
  <si>
    <t>Drug administration for Intensive and Continuation done as per NTEP treatment protocol</t>
  </si>
  <si>
    <t xml:space="preserve">The facility provides services under NTEP as per guidelines </t>
  </si>
  <si>
    <t>CPR/Resusciation</t>
  </si>
  <si>
    <t>Basic life support</t>
  </si>
  <si>
    <t>To all category of staff. At the time of induction and once in a year</t>
  </si>
  <si>
    <t>Check supervisors make periodic rounds of department and monitor that staff is working according to the training imparted.
Alos staff is provided on job training wherever there is still gaps</t>
  </si>
  <si>
    <t>ME D3.1.</t>
  </si>
  <si>
    <t xml:space="preserve"> The facility ensures rationale prescribing and use of medicines</t>
  </si>
  <si>
    <t>The facility has defined and established procedures for Blood Bank/Storage Management and Transfusion</t>
  </si>
  <si>
    <t>The facility provide service for Integrated disease surveillance Programme/IHIP</t>
  </si>
  <si>
    <r>
      <t>Provide first aid services , medical</t>
    </r>
    <r>
      <rPr>
        <sz val="12"/>
        <color rgb="FFC55A11"/>
        <rFont val="Cambria"/>
        <family val="1"/>
      </rPr>
      <t xml:space="preserve"> </t>
    </r>
    <r>
      <rPr>
        <sz val="12"/>
        <color theme="1"/>
        <rFont val="Cambria"/>
        <family val="1"/>
      </rPr>
      <t>treatment &amp; inform the police</t>
    </r>
  </si>
  <si>
    <t xml:space="preserve">1. Patients (inborn and outborn) are followed up for the completion of the treatment , immunisation and nutrition.
2.Provisioning for follow up at lower level healthcare facilities vis a vis CHC , PHC and HWC.
3. Provisioning for tele consultation (give  compliance if state doesnot have telemedicine facility) </t>
  </si>
  <si>
    <r>
      <t xml:space="preserve">Normal Axillary temp- 36.5 -37.5 </t>
    </r>
    <r>
      <rPr>
        <vertAlign val="superscript"/>
        <sz val="12"/>
        <color theme="1"/>
        <rFont val="Cambria"/>
        <family val="1"/>
      </rPr>
      <t>O</t>
    </r>
    <r>
      <rPr>
        <sz val="12"/>
        <color theme="1"/>
        <rFont val="Cambria"/>
        <family val="1"/>
      </rPr>
      <t>C
Cold Stress- 36.4- 36</t>
    </r>
    <r>
      <rPr>
        <vertAlign val="superscript"/>
        <sz val="12"/>
        <color theme="1"/>
        <rFont val="Cambria"/>
        <family val="1"/>
      </rPr>
      <t>O</t>
    </r>
    <r>
      <rPr>
        <sz val="12"/>
        <color theme="1"/>
        <rFont val="Cambria"/>
        <family val="1"/>
      </rPr>
      <t>C
Moderate Hypothermia- 35.9- 32</t>
    </r>
    <r>
      <rPr>
        <vertAlign val="superscript"/>
        <sz val="12"/>
        <color theme="1"/>
        <rFont val="Cambria"/>
        <family val="1"/>
      </rPr>
      <t>O</t>
    </r>
    <r>
      <rPr>
        <sz val="12"/>
        <color theme="1"/>
        <rFont val="Cambria"/>
        <family val="1"/>
      </rPr>
      <t>C
Severe Hypothermia- &lt;32</t>
    </r>
    <r>
      <rPr>
        <vertAlign val="superscript"/>
        <sz val="12"/>
        <color theme="1"/>
        <rFont val="Cambria"/>
        <family val="1"/>
      </rPr>
      <t>O</t>
    </r>
    <r>
      <rPr>
        <sz val="12"/>
        <color theme="1"/>
        <rFont val="Cambria"/>
        <family val="1"/>
      </rPr>
      <t xml:space="preserve">C.
Assessment through Axillary temp., Skin temperature (using radiant warmer probe) and Human touch. </t>
    </r>
  </si>
  <si>
    <r>
      <t>Examine every hyperthermic baby for infection (1) If temp. is above 39</t>
    </r>
    <r>
      <rPr>
        <vertAlign val="superscript"/>
        <sz val="12"/>
        <color theme="1"/>
        <rFont val="Cambria"/>
        <family val="1"/>
      </rPr>
      <t>O</t>
    </r>
    <r>
      <rPr>
        <sz val="12"/>
        <color theme="1"/>
        <rFont val="Cambria"/>
        <family val="1"/>
      </rPr>
      <t>C, the neonate should be undressed and sponged with tepid water at app. 35</t>
    </r>
    <r>
      <rPr>
        <vertAlign val="superscript"/>
        <sz val="12"/>
        <color theme="1"/>
        <rFont val="Cambria"/>
        <family val="1"/>
      </rPr>
      <t>O</t>
    </r>
    <r>
      <rPr>
        <sz val="12"/>
        <color theme="1"/>
        <rFont val="Cambria"/>
        <family val="1"/>
      </rPr>
      <t>C untill temperature is below is below 39 C
(2) If temp. is 37.5- 39</t>
    </r>
    <r>
      <rPr>
        <vertAlign val="superscript"/>
        <sz val="12"/>
        <color theme="1"/>
        <rFont val="Cambria"/>
        <family val="1"/>
      </rPr>
      <t>O</t>
    </r>
    <r>
      <rPr>
        <sz val="12"/>
        <color theme="1"/>
        <rFont val="Cambria"/>
        <family val="1"/>
      </rPr>
      <t>C- Undressiing &amp; exposing to room temp is usually all that is necessary. 
(3) If due to envt. temperature: move baby into colder environment &amp; using loose &amp; light clothes.
(4) If due to device- remove the baby from source of heat
(5) Give frequent breastfeeds to replace fluids. if the baby cannot breastfeed, give EBM. If does not tolerate feeds, IV fluids may be given
(6) Measures the temp. hourly till it becomes normal</t>
    </r>
  </si>
  <si>
    <r>
      <rPr>
        <b/>
        <sz val="12"/>
        <color theme="1"/>
        <rFont val="Cambria"/>
        <family val="1"/>
      </rPr>
      <t xml:space="preserve">Among children between 6 month and 5 yrs) </t>
    </r>
    <r>
      <rPr>
        <sz val="12"/>
        <color theme="1"/>
        <rFont val="Cambria"/>
        <family val="1"/>
      </rPr>
      <t xml:space="preserve">
&gt;11 gm/dl- No anaemia
10-10.9 gm/dl- Mild anaemia 
 7-9.9gm/dl-Moderate anaemia
&lt;7gm/dl- Severe Anaemia
</t>
    </r>
    <r>
      <rPr>
        <b/>
        <sz val="12"/>
        <color theme="1"/>
        <rFont val="Cambria"/>
        <family val="1"/>
      </rPr>
      <t>Among children between  5 yrs-10 yrs</t>
    </r>
    <r>
      <rPr>
        <sz val="12"/>
        <color theme="1"/>
        <rFont val="Cambria"/>
        <family val="1"/>
      </rPr>
      <t xml:space="preserve">
11–11.4 gm/dl- Mild anaemia
8–10.9 gm/dl- Moderate anaemia
&lt;8 gm/dl- Severe anaemia</t>
    </r>
  </si>
  <si>
    <r>
      <rPr>
        <b/>
        <sz val="12"/>
        <color theme="1"/>
        <rFont val="Cambria"/>
        <family val="1"/>
      </rPr>
      <t>H/O</t>
    </r>
    <r>
      <rPr>
        <sz val="12"/>
        <color theme="1"/>
        <rFont val="Cambria"/>
        <family val="1"/>
      </rPr>
      <t xml:space="preserve">- Duration of symptoms, Usual diet (before the current illness), Family circumstances (to understand the child’s
social background), Prolonged fever, Worm infestation, Bleeding from any site, Any lumps in the body, Previous blood transfusions and Similar illness in the family (siblings)
</t>
    </r>
    <r>
      <rPr>
        <b/>
        <sz val="12"/>
        <color theme="1"/>
        <rFont val="Cambria"/>
        <family val="1"/>
      </rPr>
      <t>Examination for-</t>
    </r>
    <r>
      <rPr>
        <sz val="12"/>
        <color theme="1"/>
        <rFont val="Cambria"/>
        <family val="1"/>
      </rPr>
      <t xml:space="preserve"> Severe palmar pallor,
Skin bleeds (petechial and/or purpuric spots),Lymphadenopathy,Hepato-splenomegaly, Signs of heart failure (gallop rhythm, raised
JVP, respiratory distress, basal crepitations)
</t>
    </r>
    <r>
      <rPr>
        <b/>
        <sz val="12"/>
        <color theme="1"/>
        <rFont val="Cambria"/>
        <family val="1"/>
      </rPr>
      <t>Investigation-</t>
    </r>
    <r>
      <rPr>
        <sz val="12"/>
        <color theme="1"/>
        <rFont val="Cambria"/>
        <family val="1"/>
      </rPr>
      <t xml:space="preserve"> Full blood count and
examination of a thin film for
cell morphology, Blood films for malaria
parasites, Stool examination for ova, cyst
and occult blood</t>
    </r>
  </si>
  <si>
    <t>Facility provides support services</t>
  </si>
  <si>
    <t>The facility has a defined and established procedure for effective utilization, evaluation and augmentation of competence and performance of staff
augmentation of competence and performance of staff</t>
  </si>
  <si>
    <t>Training on Infection prevention</t>
  </si>
  <si>
    <t>Biomedical Waste Management &amp; Infection control and hand hygiene</t>
  </si>
  <si>
    <t xml:space="preserve"> Availability of AYUSH Doctor</t>
  </si>
  <si>
    <t>The facility has established program for fire safety and other disaster</t>
  </si>
  <si>
    <t xml:space="preserve">The facility ensures availability of Diet as per nutritional requirement of all admitted patients </t>
  </si>
  <si>
    <t>The facility has defined and established procedures for the management of death and bodies of deceased patients</t>
  </si>
  <si>
    <t>Internal assessment is done at periodic interval</t>
  </si>
  <si>
    <t>Departmental checklist are used for monitoring and quality assurance</t>
  </si>
  <si>
    <t>Non compliances are enumerated and recorded</t>
  </si>
  <si>
    <t>ME G3.4</t>
  </si>
  <si>
    <t>ME G3.5</t>
  </si>
  <si>
    <t>Action are planned to address gaps observed during quality assurance process</t>
  </si>
  <si>
    <t>Check action plan are prepared and implemented as per internal assessment record findings</t>
  </si>
  <si>
    <t>Randomly check the details of action, responsibility, time line and feedback mechanism</t>
  </si>
  <si>
    <t>Planned actions are implemented through Quality Improvement Cycles (PDCA)</t>
  </si>
  <si>
    <t>Check PDCA or relevant quality methods is used to take corrective and preventive action</t>
  </si>
  <si>
    <t>Check action have been taken to close the gap. It can be in form of action taken report or Quality Improvement (PDCA) project report</t>
  </si>
  <si>
    <t>NQAS, Kayakalp tools are used to conduct internal assessment</t>
  </si>
  <si>
    <t>Staff is designated for filling and monitoring of these checklist</t>
  </si>
  <si>
    <t>Check the non compliances are presented &amp; discussed during the Quality team meetings</t>
  </si>
  <si>
    <t>Mistake Proofing</t>
  </si>
  <si>
    <t>Basic tools of Quality</t>
  </si>
  <si>
    <t>Pareto Chart/PICK Chart/Prioritization</t>
  </si>
  <si>
    <t xml:space="preserve">Check for adequacy of Risk Management Framework </t>
  </si>
  <si>
    <t xml:space="preserve">Review the risk management framework document. Check scope and objectives of the framework is contextual to the facility and criterion for identifying risk has been explicitly laid out. </t>
  </si>
  <si>
    <t xml:space="preserve">Check if responsibilities for identifying and managing risk has been defined and communicated </t>
  </si>
  <si>
    <t xml:space="preserve">Review risk management framework delineation of responsibilities amongst staff for identifying the risk in their work area and their management. Verify with the staff members if they are aware of their responsibilities </t>
  </si>
  <si>
    <t xml:space="preserve">Check if process of reporting risks and hazards have been defined </t>
  </si>
  <si>
    <t xml:space="preserve">Review risk management framework for process of reporting incidents including near miss and potential risks </t>
  </si>
  <si>
    <t xml:space="preserve">Check if list of existing and potential risk have been prepared </t>
  </si>
  <si>
    <t xml:space="preserve">Review risk management framework includes list of identified current and potential risks. These may included safety, strategic, financial, statutory, operational and environmental risks. </t>
  </si>
  <si>
    <t xml:space="preserve">Check training on risk management has been provided to key staff members </t>
  </si>
  <si>
    <t xml:space="preserve">Verify with the training records . Training on risk management at least should be provided to person responsible for indemnifying and managing risks </t>
  </si>
  <si>
    <t xml:space="preserve">Check risk management framework is reviewed at least once in a year </t>
  </si>
  <si>
    <t xml:space="preserve">Check with the records that quality team/ risk management committee reviews the framework at least once in a year </t>
  </si>
  <si>
    <t xml:space="preserve">Check  if risk assessment checklist is available with stakeholders </t>
  </si>
  <si>
    <t xml:space="preserve">Check if facility has prepared assessment checklist for identifying risk on routine basis. This checklist has been disseminate to the staff members responsible for identifying and reporting risks </t>
  </si>
  <si>
    <t xml:space="preserve">Check if periodic assessment of Physical and electrical safety risk is done using the risk assessment checklist </t>
  </si>
  <si>
    <t xml:space="preserve">Verify with the assessment records. Comprehensive of physical and electrical safety should be done at least once in three month </t>
  </si>
  <si>
    <t xml:space="preserve">Check comprehensive assessment of both manmade and natural potential disaster is done at least once in year </t>
  </si>
  <si>
    <t xml:space="preserve">Verify with the records. A comprehensive risk assessment of all clinical processes should be done using pre define d criteria at least once in three month. </t>
  </si>
  <si>
    <t xml:space="preserve">Check if  Periodic assessment of violence risks is done </t>
  </si>
  <si>
    <t xml:space="preserve">Verify with records. At least once in year and whenever a major incident has occurred. </t>
  </si>
  <si>
    <t>Risks identified are analysed evaluated and rated for severity</t>
  </si>
  <si>
    <t>Check if various  risks identified during the risk assessment proceeds are formally evaluated</t>
  </si>
  <si>
    <t xml:space="preserve">Risk identified should be listed and evaluated for their security and frequency for occurrence. A risk severity score / grade should be give to each risk identified and according gaps should be rated. Verify with the records </t>
  </si>
  <si>
    <t xml:space="preserve">Check if risk have high severe are prioritised. </t>
  </si>
  <si>
    <t xml:space="preserve">Check risks are prioritized base on their severity rating. Verify with the records </t>
  </si>
  <si>
    <t>Check if a risk register is maintained</t>
  </si>
  <si>
    <t xml:space="preserve">Check hospital administration/ responsible committee maintains a risk register which risk identified, their severity, action to be taken to mitigate risk and follow up action. Check if risk register share been updated timely. </t>
  </si>
  <si>
    <t>Maximum Marks</t>
  </si>
  <si>
    <t xml:space="preserve">Facility has a defined and established procedure for effective utilization, evaluation and augmentation of competence and performance of staff </t>
  </si>
  <si>
    <t>ME C7.9</t>
  </si>
  <si>
    <t>Infection control &amp; prevention training</t>
  </si>
  <si>
    <t xml:space="preserve">Bio medical Waste Management including Hand Hygiene </t>
  </si>
  <si>
    <t>Check supervisors make periodic rounds of department and monitor that staff is working according to the training imparted. Also staff is provided on job training wherever there is still gaps</t>
  </si>
  <si>
    <t>Check for entries in Round Register</t>
  </si>
  <si>
    <t>NQAS, Kayakalp, SaQushal tools are used to conduct internal assessment</t>
  </si>
  <si>
    <t>Non-compliances are enumerated and recorded</t>
  </si>
  <si>
    <t xml:space="preserve">
Check the non compliances are  presented &amp; discussed during quality team meetings</t>
  </si>
  <si>
    <t>Actions are planned to address gaps observed during quality assurance process</t>
  </si>
  <si>
    <t>Check action plans are prepared and implemented as per internal assessment record findings</t>
  </si>
  <si>
    <t xml:space="preserve">Check PDCA or revalent quality method is used to take corrective and preventive action </t>
  </si>
  <si>
    <t>Check actions have been taken to close the gap. It can be in form of action taken report or Quality Improvement (PDCA) project report</t>
  </si>
  <si>
    <t xml:space="preserve">Review the records that action plan on quality objectives being reviewed at least onnce in month by departmnetal incharges and during the qulaity team meeting. The progress on quality objectives have been recorded in Action Plan tracking sheet </t>
  </si>
  <si>
    <t xml:space="preserve">Verify with the records. A comprehensive risk asesement of all clincial processes should be done using pre define critera at least once in three month. </t>
  </si>
  <si>
    <t>SaQushal assessment toolkit is used for safety audits.</t>
  </si>
  <si>
    <t>1. Check that the filled checklist and action taken report are available
2.  Staff is aware of key gaps &amp; closure status</t>
  </si>
  <si>
    <r>
      <t>Check records that temperature is maintained at 4</t>
    </r>
    <r>
      <rPr>
        <vertAlign val="superscript"/>
        <sz val="12"/>
        <color theme="1"/>
        <rFont val="Cambria"/>
        <family val="1"/>
      </rPr>
      <t>O</t>
    </r>
    <r>
      <rPr>
        <sz val="12"/>
        <color theme="1"/>
        <rFont val="Cambria"/>
        <family val="1"/>
      </rPr>
      <t>C + 2</t>
    </r>
    <r>
      <rPr>
        <vertAlign val="superscript"/>
        <sz val="12"/>
        <color theme="1"/>
        <rFont val="Cambria"/>
        <family val="1"/>
      </rPr>
      <t>O</t>
    </r>
    <r>
      <rPr>
        <sz val="12"/>
        <color theme="1"/>
        <rFont val="Cambria"/>
        <family val="1"/>
      </rPr>
      <t>C</t>
    </r>
  </si>
  <si>
    <r>
      <t>Blood should be kept at 4</t>
    </r>
    <r>
      <rPr>
        <vertAlign val="superscript"/>
        <sz val="12"/>
        <color theme="1"/>
        <rFont val="Cambria"/>
        <family val="1"/>
      </rPr>
      <t>o</t>
    </r>
    <r>
      <rPr>
        <sz val="12"/>
        <color theme="1"/>
        <rFont val="Cambria"/>
        <family val="1"/>
      </rPr>
      <t>C to 6oC except if it is used for component preparation it will be stored at 22</t>
    </r>
    <r>
      <rPr>
        <vertAlign val="superscript"/>
        <sz val="12"/>
        <color theme="1"/>
        <rFont val="Cambria"/>
        <family val="1"/>
      </rPr>
      <t>o</t>
    </r>
    <r>
      <rPr>
        <sz val="12"/>
        <color theme="1"/>
        <rFont val="Cambria"/>
        <family val="1"/>
      </rPr>
      <t>C until platelet are separated</t>
    </r>
  </si>
  <si>
    <t>Checklist for Blood Storage Unit/Centres</t>
  </si>
  <si>
    <t>Check objective checklist has been prepared for assessing competence of doctors, nurses and paramedical staff based on job description defined for each cadre of staff. Dakshta checklist issued by MoHFW can be used for this purpose.</t>
  </si>
  <si>
    <t>Basic Life Support</t>
  </si>
  <si>
    <t>Staff is skilled for operating the equipments</t>
  </si>
  <si>
    <t>Quality Management system</t>
  </si>
  <si>
    <t>Check objective checklist has been prepared for assessing competence of paramedical staff based on job description defined for each cadre of staff.</t>
  </si>
  <si>
    <t>Corrective action is taken on the identified outliers</t>
  </si>
  <si>
    <t xml:space="preserve">Cross validation of lab test are done and reports are maintained </t>
  </si>
  <si>
    <t>It includes participation of laboratory in inter laboratory comparison</t>
  </si>
  <si>
    <t>Blood storage centre takes corrective action when control criteria are not fulfilled in Interlaboratory comparisons and records of same is maintained</t>
  </si>
  <si>
    <t>Identified risks are analysed for severity</t>
  </si>
  <si>
    <t>Action is taken to mitigate the risks</t>
  </si>
  <si>
    <t xml:space="preserve"> Fragile items are not stored at the edges of the shelves.</t>
  </si>
  <si>
    <r>
      <t>Temp. of ILR: Min +2</t>
    </r>
    <r>
      <rPr>
        <vertAlign val="superscript"/>
        <sz val="12"/>
        <color theme="1"/>
        <rFont val="Cambria"/>
        <family val="1"/>
      </rPr>
      <t>O</t>
    </r>
    <r>
      <rPr>
        <sz val="12"/>
        <color theme="1"/>
        <rFont val="Cambria"/>
        <family val="1"/>
      </rPr>
      <t>C to 8</t>
    </r>
    <r>
      <rPr>
        <vertAlign val="superscript"/>
        <sz val="12"/>
        <color theme="1"/>
        <rFont val="Cambria"/>
        <family val="1"/>
      </rPr>
      <t>O</t>
    </r>
    <r>
      <rPr>
        <sz val="12"/>
        <color theme="1"/>
        <rFont val="Cambria"/>
        <family val="1"/>
      </rPr>
      <t>c in case of power failure min temp. +10</t>
    </r>
    <r>
      <rPr>
        <vertAlign val="superscript"/>
        <sz val="12"/>
        <color theme="1"/>
        <rFont val="Cambria"/>
        <family val="1"/>
      </rPr>
      <t>O</t>
    </r>
    <r>
      <rPr>
        <sz val="12"/>
        <color theme="1"/>
        <rFont val="Cambria"/>
        <family val="1"/>
      </rPr>
      <t>C . Daily temperature log are maintained</t>
    </r>
  </si>
  <si>
    <r>
      <t>Temp. of Deep freezer cabinet is maintained between -15</t>
    </r>
    <r>
      <rPr>
        <vertAlign val="superscript"/>
        <sz val="12"/>
        <color theme="1"/>
        <rFont val="Cambria"/>
        <family val="1"/>
      </rPr>
      <t>O</t>
    </r>
    <r>
      <rPr>
        <sz val="12"/>
        <color theme="1"/>
        <rFont val="Cambria"/>
        <family val="1"/>
      </rPr>
      <t>C to -25</t>
    </r>
    <r>
      <rPr>
        <vertAlign val="superscript"/>
        <sz val="12"/>
        <color theme="1"/>
        <rFont val="Cambria"/>
        <family val="1"/>
      </rPr>
      <t>O</t>
    </r>
    <r>
      <rPr>
        <sz val="12"/>
        <color theme="1"/>
        <rFont val="Cambria"/>
        <family val="1"/>
      </rPr>
      <t>C.Daily temperature log are maintained</t>
    </r>
  </si>
  <si>
    <t xml:space="preserve">Rational use of medicines </t>
  </si>
  <si>
    <t>Staff is skilled for estimation of the requirement and proper storage of the medicines</t>
  </si>
  <si>
    <t>Physical verification of the inventory by Pharmacist/hospital manager at periodic intervals</t>
  </si>
  <si>
    <t>Periodic and random sampling of the medicines for Quality Assurance</t>
  </si>
  <si>
    <t>By medicine controller/State medicine quality Assurance</t>
  </si>
  <si>
    <t>Area of Concern - D Support Services</t>
  </si>
  <si>
    <t xml:space="preserve">Internal quality Assurance program is established in Radiology </t>
  </si>
  <si>
    <t xml:space="preserve">Periodic QA of equipment by AERB authorized agencies </t>
  </si>
  <si>
    <t>QA to be carried out at least once in 2 yrs. and also after any repairs having radiation safety implications</t>
  </si>
  <si>
    <t>Training on automated Diagnostic Equipments like auto analyzer</t>
  </si>
  <si>
    <t>Staff is skilled to run automated equipments</t>
  </si>
  <si>
    <t>Internal Quality Control for Public Health lab is in place</t>
  </si>
  <si>
    <t>Routine checking of equipments, new lots of regent, smear preparation, grading etc</t>
  </si>
  <si>
    <t>Proficiency Test / EQUAS is done</t>
  </si>
  <si>
    <t xml:space="preserve">For tests where Nationnal Proficiency Test program is available </t>
  </si>
  <si>
    <t xml:space="preserve">External / Internal split testing is done </t>
  </si>
  <si>
    <t xml:space="preserve">For test where PT program is not available </t>
  </si>
  <si>
    <t xml:space="preserve">EQAs reporst are analysed and evaluated </t>
  </si>
  <si>
    <t xml:space="preserve">Staff is aware of EQAS reporting system, how to evaluate, and compare </t>
  </si>
  <si>
    <t xml:space="preserve">Corrective actions are taken on abnormal values/ Outliers </t>
  </si>
  <si>
    <t xml:space="preserve">External quality assurance program implemented as per NTEP program </t>
  </si>
  <si>
    <t>External quality assurance program implemented for NVBDCP</t>
  </si>
  <si>
    <r>
      <t>The blood is ordered for the patient according to the MSBOS (</t>
    </r>
    <r>
      <rPr>
        <i/>
        <sz val="12"/>
        <color theme="1"/>
        <rFont val="Cambria"/>
        <family val="1"/>
      </rPr>
      <t>Maximum Surgical Blood Order Schedule</t>
    </r>
    <r>
      <rPr>
        <sz val="12"/>
        <color theme="1"/>
        <rFont val="Cambria"/>
        <family val="1"/>
      </rPr>
      <t>)</t>
    </r>
  </si>
  <si>
    <t xml:space="preserve">The facility has established programme for fire safety and other disaster. </t>
  </si>
  <si>
    <t>IPC Training</t>
  </si>
  <si>
    <t>NQAS, Kayakalp  tools are used to conduct internal assessment</t>
  </si>
  <si>
    <t>Standards G9</t>
  </si>
  <si>
    <r>
      <t>20-25</t>
    </r>
    <r>
      <rPr>
        <vertAlign val="superscript"/>
        <sz val="12"/>
        <color theme="1"/>
        <rFont val="Cambria"/>
        <family val="1"/>
      </rPr>
      <t>O</t>
    </r>
    <r>
      <rPr>
        <sz val="12"/>
        <color theme="1"/>
        <rFont val="Cambria"/>
        <family val="1"/>
      </rPr>
      <t>C, ICU has functional room thermometer and temperature is regularly maintained. 50-60% humidity</t>
    </r>
  </si>
  <si>
    <t>NQAS assessment toolkit is used to conduct internal assessment</t>
  </si>
  <si>
    <t xml:space="preserve">Check PDCA or prevalent quality method is used to take corrective and preventive action </t>
  </si>
  <si>
    <t xml:space="preserve">Contaminated and broken Glass  are disposed in puncture proof and leak proof box/ container with  Blue colour marking </t>
  </si>
  <si>
    <t xml:space="preserve">Availability of post exposure prophylaxis  &amp; Protocols </t>
  </si>
  <si>
    <t xml:space="preserve">See if it has been used or just lying idle. </t>
  </si>
  <si>
    <t>Availability of functional needle cutters &amp; puncture proof, leak proof, temper proof white container for segregation of sharps</t>
  </si>
  <si>
    <t>Items such as tubing,  bottles, intravenous tubes and sets, catheters, urine bags, syringes (without needles and fixed needle syringes)  and vacutainers with their needles cut) and gloves</t>
  </si>
  <si>
    <t xml:space="preserve">Human Anatomical waste, Items contaminated with blood, body fluids, dressings, plaster casts, cotton swabs and bags containing residual or discarded blood and blood components. 
 </t>
  </si>
  <si>
    <t xml:space="preserve">Gowns, draw sheets , Cotton, Gauze, bandages. Etc. </t>
  </si>
  <si>
    <t>Ask staff about how they decontaminate the procedure surface like OT Table, Stretcher/Trolleys  etc. 
(Wiping with 0.5% Chlorine solution)</t>
  </si>
  <si>
    <t>Povidone iodine solution</t>
  </si>
  <si>
    <t>Check Finger nails of staff. They should not reach beyond finger tip. No nail polish or artificial nails.  All jewellery on the fingers, wrists and arms should be removed. Adjust water to a comfortable temperature.</t>
  </si>
  <si>
    <t>ME E19.6</t>
  </si>
  <si>
    <t>The facility ensure adequate stay  of mother and new born in a safe environment as per standard protocols</t>
  </si>
  <si>
    <t>There is Established protocol for new-born resuscitation is followed at the facility.</t>
  </si>
  <si>
    <t>Provides syrup Nevirapine to new-borns of HIV seropositive mothers</t>
  </si>
  <si>
    <t>Provides ART for seropositive mothers/ links with ART centre</t>
  </si>
  <si>
    <t xml:space="preserve">Check Both General and Spinal Anaesthesia Options are available. Ask for what are the criteria for using spinal and GA. Regional block and epidural anaesthesia used wherever required/indicated </t>
  </si>
  <si>
    <t xml:space="preserve">Proper selection Anaesthesia technique </t>
  </si>
  <si>
    <t>The facility has defined and established procedures for the management of death &amp; bodies of  deceased patients</t>
  </si>
  <si>
    <t xml:space="preserve">Anaesthesia note is recorded </t>
  </si>
  <si>
    <t xml:space="preserve">Recorded in the Anaesthesia Record Form. </t>
  </si>
  <si>
    <t>Anaesthesia equipment are checked before induction</t>
  </si>
  <si>
    <t>Check use of WHO Anaesthesia Safety Checklist</t>
  </si>
  <si>
    <t>Anaesthesia Safety Checklist is used for safe administration of anaesthesia</t>
  </si>
  <si>
    <t>Anaesthesia plan is documented before starting surgery</t>
  </si>
  <si>
    <t xml:space="preserve">Consent forms, Anaesthesia form, surgical safety check list </t>
  </si>
  <si>
    <t>notes includes Anaesthesia type, induction, airway, intubation, inhalation agents, epidural, spinal, allergies, IV lines, IV fluids, regional block.</t>
  </si>
  <si>
    <t xml:space="preserve">Adverse drug event trigger tool is used to report the events, Check for ADR forms and records. </t>
  </si>
  <si>
    <t>Medicines are optimised as per individual treatment plan for best possible clinical outcome</t>
  </si>
  <si>
    <t>Medicine are reviewed and optimised as per individual treatment plan</t>
  </si>
  <si>
    <t>Check complete medication history including over-the- counter medicines is taken and documented</t>
  </si>
  <si>
    <t>Complete medication history is documented for each patient</t>
  </si>
  <si>
    <t>Facility ensures rationale prescribing and use of medicines</t>
  </si>
  <si>
    <t>There is a process  for ensuring the patient's identification before any clinical procedure</t>
  </si>
  <si>
    <t>Care plan include:, investigation to be conducted, intervention to be provided,  goals to achieve, timeframe, patient education, , discharge plan etc</t>
  </si>
  <si>
    <t xml:space="preserve">Check treatment / care plan is documented </t>
  </si>
  <si>
    <t>Check care plan is prepared and delivered as per direction of qualified physician</t>
  </si>
  <si>
    <t>Check care is delivered by competent multidisciplinary team</t>
  </si>
  <si>
    <t>There is established procedure to plan and deliver appropriate treatment or care to individual as per the needs to achieve best possible results</t>
  </si>
  <si>
    <t>OT tech/Nurse checks Number of linen, cleanliness, whether it is turned or stained</t>
  </si>
  <si>
    <t>Check for no stray animal in and around OT. Also no lizard, cockroach, mosquito, flies, rats etc.</t>
  </si>
  <si>
    <t>Records for expiry and near expiry drugs are maintained for drug stored at department. No expired drugs found</t>
  </si>
  <si>
    <t>Boyles apparatus, cautery, BP apparatus, autoclave etc. There is system to label/ code the equipment to indicate status of calibration/ verification when recalibration is due</t>
  </si>
  <si>
    <t xml:space="preserve">look for MOU and visit records of the empanelled agency. </t>
  </si>
  <si>
    <t>Boyles apparatus, Bains Circuit or Soda lime absorbent in close circuit ,AGSS (Anaesthesia gas scavenging system)</t>
  </si>
  <si>
    <t xml:space="preserve">Resuscitation bag (Adult &amp; paediatrics) Ambu bag, Oxygen, Suction machine , laryngoscope scope, Defibrillator (Paediatric and adult) , LMA, ET Tube </t>
  </si>
  <si>
    <t xml:space="preserve">Operating room, Scrub station, Anaesthesia station, </t>
  </si>
  <si>
    <t>Doctor's and Nurse's room, Anaesthesia room, equipment room, emergency exit.</t>
  </si>
  <si>
    <t>Separate consent is taken for Anaesthesia procedure</t>
  </si>
  <si>
    <t xml:space="preserve">The facility ensures the behaviour of staff is dignified and respectful, while delivering the services </t>
  </si>
  <si>
    <t>Availability  of departmental &amp; directional  signages</t>
  </si>
  <si>
    <t>ME A4.13</t>
  </si>
  <si>
    <t>Operation Theatre Score</t>
  </si>
  <si>
    <t xml:space="preserve">Operation Theatre Score Card </t>
  </si>
  <si>
    <t xml:space="preserve">Checklist for Maternity Operation Theatre </t>
  </si>
  <si>
    <t>National Quality Assurance Standards</t>
  </si>
  <si>
    <t xml:space="preserve">Indirect method:  Leukopenia (TLC&lt; 5000/cu mm), Neutropenia (ANC&lt; 1800/cu mm), Immature neutrophil to total neutrophil ratio (&gt;0.2),  Micro ESR(&gt;15mm 1st hour) positive C Protein. 
Any of the 2 or more test come positive indicate sepsis.
</t>
  </si>
  <si>
    <r>
      <rPr>
        <b/>
        <sz val="12"/>
        <color theme="1"/>
        <rFont val="Cambria"/>
        <family val="1"/>
      </rPr>
      <t xml:space="preserve">Maintenance- </t>
    </r>
    <r>
      <rPr>
        <sz val="12"/>
        <color theme="1"/>
        <rFont val="Cambria"/>
        <family val="1"/>
      </rPr>
      <t xml:space="preserve">
Coarse filter- Ensure it is dust free &amp; wash daily
Zeolite granule- change after 20,000 hrs
Bacterial filter- change every yr.
</t>
    </r>
    <r>
      <rPr>
        <b/>
        <sz val="12"/>
        <color theme="1"/>
        <rFont val="Cambria"/>
        <family val="1"/>
      </rPr>
      <t>Trouble Shooting-</t>
    </r>
    <r>
      <rPr>
        <sz val="12"/>
        <color theme="1"/>
        <rFont val="Cambria"/>
        <family val="1"/>
      </rPr>
      <t xml:space="preserve">
Machine is too noisy- May be coarse filter is blocked- wash filter daily.
Machine or room gets heated- Machine is near wall- Keep away from wall or outside the room for free circulation of air
Yellow light is not going off- desired oxygen conc. is not reached- may be due to high humidity or flow rate is more, so decrease flow rate.
Compressor heats up- Malfunctioning of compressor- Look at fan, it may be jammed, &amp; hence need repair.
If central oxygen supply is used - Check staff is aware of it maintenance &amp; trouble shooting </t>
    </r>
  </si>
  <si>
    <r>
      <t>Temperature inside main NBSU should be maintained at (22-26</t>
    </r>
    <r>
      <rPr>
        <vertAlign val="superscript"/>
        <sz val="12"/>
        <color theme="1"/>
        <rFont val="Cambria"/>
        <family val="1"/>
      </rPr>
      <t>O</t>
    </r>
    <r>
      <rPr>
        <sz val="12"/>
        <color theme="1"/>
        <rFont val="Cambria"/>
        <family val="1"/>
      </rPr>
      <t>C), round the clock preferably by thermostatic control. Relative humidity of 30-60% should be maintained</t>
    </r>
  </si>
  <si>
    <r>
      <t>1. Newborns presenting  with emergency signs
2. Newborns not having emergency signs, weight above 1800 gm and any of the following signs of sickness:
Feeding problem, Breathing Rate 60-70/min, Hyperthermia (axillary temperature &gt;37.5</t>
    </r>
    <r>
      <rPr>
        <vertAlign val="superscript"/>
        <sz val="12"/>
        <color theme="1"/>
        <rFont val="Cambria"/>
        <family val="1"/>
      </rPr>
      <t>o</t>
    </r>
    <r>
      <rPr>
        <sz val="12"/>
        <color theme="1"/>
        <rFont val="Cambria"/>
        <family val="1"/>
      </rPr>
      <t>C), Hypothermia (35.5</t>
    </r>
    <r>
      <rPr>
        <vertAlign val="superscript"/>
        <sz val="12"/>
        <color theme="1"/>
        <rFont val="Cambria"/>
        <family val="1"/>
      </rPr>
      <t>o</t>
    </r>
    <r>
      <rPr>
        <sz val="12"/>
        <color theme="1"/>
        <rFont val="Cambria"/>
        <family val="1"/>
      </rPr>
      <t>C -36.4</t>
    </r>
    <r>
      <rPr>
        <vertAlign val="superscript"/>
        <sz val="12"/>
        <color theme="1"/>
        <rFont val="Cambria"/>
        <family val="1"/>
      </rPr>
      <t>o</t>
    </r>
    <r>
      <rPr>
        <sz val="12"/>
        <color theme="1"/>
        <rFont val="Cambria"/>
        <family val="1"/>
      </rPr>
      <t>C). Jaundice requiring only phototherapy, Newborns with suspected sepsis
3. Weight 1500-1800 grams, with no sign of sickness 
4. Newborns who cannot be transferred to SNCU or referral facility due to any reason
5. Newborns back-referred (from SNCU) to NBSU for completion of treatment</t>
    </r>
  </si>
  <si>
    <r>
      <t>(1) Hypothermia temp.&lt; 35.5</t>
    </r>
    <r>
      <rPr>
        <vertAlign val="superscript"/>
        <sz val="12"/>
        <color theme="1"/>
        <rFont val="Cambria"/>
        <family val="1"/>
      </rPr>
      <t>0</t>
    </r>
    <r>
      <rPr>
        <sz val="12"/>
        <color theme="1"/>
        <rFont val="Cambria"/>
        <family val="1"/>
      </rPr>
      <t>C,                            
(2) Apnoea or gasping breathing,                                    Severe respiratory distress rate &gt; 70/min , severe retraction, grunt, 
(3) Central cyanosis, shock, cold periphery, CFT&gt;3 sec, weak or fast pulse, 
(4) coma, convulsion &amp;encephalopathy. Action: Urgent intervention, Stabilize and refer to  SNCU</t>
    </r>
  </si>
  <si>
    <r>
      <t xml:space="preserve">(1) Weight less than 1800 g (tiny neonates) or  &gt;3800g. 
(2) Temp. 36.5 </t>
    </r>
    <r>
      <rPr>
        <vertAlign val="superscript"/>
        <sz val="12"/>
        <color theme="1"/>
        <rFont val="Cambria"/>
        <family val="1"/>
      </rPr>
      <t>O</t>
    </r>
    <r>
      <rPr>
        <sz val="12"/>
        <color theme="1"/>
        <rFont val="Cambria"/>
        <family val="1"/>
      </rPr>
      <t>C -35.5</t>
    </r>
    <r>
      <rPr>
        <vertAlign val="superscript"/>
        <sz val="12"/>
        <color theme="1"/>
        <rFont val="Cambria"/>
        <family val="1"/>
      </rPr>
      <t>O</t>
    </r>
    <r>
      <rPr>
        <sz val="12"/>
        <color theme="1"/>
        <rFont val="Cambria"/>
        <family val="1"/>
      </rPr>
      <t>C,  (3) Lethargy/irritable/restless/jittery (4) refusal to feed (5) respiratory distress rate &gt; 60, no or minimal retraction, (6) abdominal distention,(7) severe jaundice appear in &lt;24hrs/stains palms and soles/lasts &gt;2 weeks, severe pallor, (8) bleeding from any site, (9)congenital malformation,
Action:  immediate assessment, attended on priority  &amp; need to be admitted in NBSU or referred to SNCU</t>
    </r>
  </si>
  <si>
    <r>
      <t xml:space="preserve">Check for heart rate after 30 seconds of effective ventilation:
</t>
    </r>
    <r>
      <rPr>
        <b/>
        <sz val="12"/>
        <color theme="1"/>
        <rFont val="Cambria"/>
        <family val="1"/>
      </rPr>
      <t>a. If the heart rate is above 60 beats per minut</t>
    </r>
    <r>
      <rPr>
        <sz val="12"/>
        <color theme="1"/>
        <rFont val="Cambria"/>
        <family val="1"/>
      </rPr>
      <t xml:space="preserve">e (bpm), continue PPV.
- Ventilate for 30 seconds and check HR and breathing. If HR is more than 100 bpm, stop PPV and determine if the newborn is breathing spontaneously: (If the respiratory efforts are good and rate is normal (40 to 60 breaths per minute), stop ventilating;_
-If the newborn is gasping or not breathing, or the respiratory rate is less than 20 breaths per minute,
continue ventilating. Monitor heart rate and breathing every 30 seconds during bag and mask ventilation.
- If the newborn is not breathing regularly after 2 minutes of ventilation: ( Insert an Oro-gastric tube to empty the stomach of air and secretions; Continue ventilation with oxygen)
</t>
    </r>
    <r>
      <rPr>
        <b/>
        <sz val="12"/>
        <color theme="1"/>
        <rFont val="Cambria"/>
        <family val="1"/>
      </rPr>
      <t>b. If heart rate is less than 60 bpm</t>
    </r>
    <r>
      <rPr>
        <sz val="12"/>
        <color theme="1"/>
        <rFont val="Cambria"/>
        <family val="1"/>
      </rPr>
      <t>, initiate chest compressions along with PPV. Rate is 90 chest
compressions, coordinated with 30 breaths per min (ratio 3:1), three compressions and one breath to
be delivered in 2 seconds. After one minute of coordinated chest compression with PPV, monitor HR.
- If HR continues to be less than 60 bpm, administer inj. Adrenaline  and continue chest compression with ventilation.- Arrange for referral</t>
    </r>
  </si>
  <si>
    <r>
      <rPr>
        <b/>
        <sz val="12"/>
        <color theme="1"/>
        <rFont val="Cambria"/>
        <family val="1"/>
      </rPr>
      <t>a. If blood Sugar &gt;45mg</t>
    </r>
    <r>
      <rPr>
        <sz val="12"/>
        <color theme="1"/>
        <rFont val="Cambria"/>
        <family val="1"/>
      </rPr>
      <t xml:space="preserve">: Give breastfeed/20-30ml EBM/top feed, continue feeding and ensure 6 hourly
blood sugar estimation.
</t>
    </r>
    <r>
      <rPr>
        <b/>
        <sz val="12"/>
        <color theme="1"/>
        <rFont val="Cambria"/>
        <family val="1"/>
      </rPr>
      <t>b. If blood glucose &lt;45mg/dl</t>
    </r>
    <r>
      <rPr>
        <sz val="12"/>
        <color theme="1"/>
        <rFont val="Cambria"/>
        <family val="1"/>
      </rPr>
      <t xml:space="preserve"> by glucometer (if possible get confirmation done by plasma blood sugar
levels), give treatment.
-</t>
    </r>
    <r>
      <rPr>
        <b/>
        <sz val="12"/>
        <color theme="1"/>
        <rFont val="Cambria"/>
        <family val="1"/>
      </rPr>
      <t>Asymptomatic newborn</t>
    </r>
    <r>
      <rPr>
        <sz val="12"/>
        <color theme="1"/>
        <rFont val="Cambria"/>
        <family val="1"/>
      </rPr>
      <t>: Provide one oral feed (direct breastfeed or EBM 20ml by spoon).
Assess blood sugar after an hour, if blood sugar remains below 45mg/dl, treat with IV dextrose as for
symptomatic newborn 
-</t>
    </r>
    <r>
      <rPr>
        <b/>
        <sz val="12"/>
        <color theme="1"/>
        <rFont val="Cambria"/>
        <family val="1"/>
      </rPr>
      <t>Symptomatic newborn</t>
    </r>
    <r>
      <rPr>
        <sz val="12"/>
        <color theme="1"/>
        <rFont val="Cambria"/>
        <family val="1"/>
      </rPr>
      <t xml:space="preserve"> (lethargy, limpness, sweating, respiratory distress, apnoea etc.): Give a bolus
of 10% Dextrose @2ml/kg slowly over a minute (If IV access is difficult, give the same amount through
OG tube) and follow by Dextrose infusion @6mg/kg/min. 
Start infusion of dextrose containing fluid
at the daily maintenance volume according to the baby's age so as to provide a glucose infusion rate
(GIR) of 6 mg/kg/min.
- Repeat blood glucose after half an hour. Refer to SNCU</t>
    </r>
  </si>
  <si>
    <r>
      <t xml:space="preserve">LBW babies should fed with mother's milk  every 2 hrs  and the amount to be fed should be calculated
according to the weight and day of life 
Breast milk is the ideal feed for all infants.
</t>
    </r>
    <r>
      <rPr>
        <b/>
        <sz val="12"/>
        <color theme="1"/>
        <rFont val="Cambria"/>
        <family val="1"/>
      </rPr>
      <t>Minimum entral feeds</t>
    </r>
    <r>
      <rPr>
        <sz val="12"/>
        <color theme="1"/>
        <rFont val="Cambria"/>
        <family val="1"/>
      </rPr>
      <t xml:space="preserve"> : Small volume of expressed mother's breastmilk orogastric is given to stable babies (1200- 1800gm). 
</t>
    </r>
  </si>
  <si>
    <r>
      <t xml:space="preserve"> Techniques: </t>
    </r>
    <r>
      <rPr>
        <b/>
        <sz val="12"/>
        <color theme="1"/>
        <rFont val="Cambria"/>
        <family val="1"/>
      </rPr>
      <t>Minimum entral feeds</t>
    </r>
    <r>
      <rPr>
        <sz val="12"/>
        <color theme="1"/>
        <rFont val="Cambria"/>
        <family val="1"/>
      </rPr>
      <t xml:space="preserve"> : Small volume of expressed breastmilk i.e. 12 to 24 ml/kg/day given every 1-3 hours delivered intra gastric. 
</t>
    </r>
    <r>
      <rPr>
        <b/>
        <sz val="12"/>
        <color theme="1"/>
        <rFont val="Cambria"/>
        <family val="1"/>
      </rPr>
      <t>Non nutritive sucking</t>
    </r>
    <r>
      <rPr>
        <sz val="12"/>
        <color theme="1"/>
        <rFont val="Cambria"/>
        <family val="1"/>
      </rPr>
      <t xml:space="preserve">: In premature or small babies - to develop sucking behaviour &amp; improve digestion of feed
</t>
    </r>
    <r>
      <rPr>
        <b/>
        <sz val="12"/>
        <color theme="1"/>
        <rFont val="Cambria"/>
        <family val="1"/>
      </rPr>
      <t xml:space="preserve">Gavage feeds: </t>
    </r>
    <r>
      <rPr>
        <sz val="12"/>
        <color theme="1"/>
        <rFont val="Cambria"/>
        <family val="1"/>
      </rPr>
      <t xml:space="preserve">Using feeding catheter - baby is fed with 10 ml syringe (without plunger) attached toward outer end of tube &amp; milk is allowed to trickle by gravity. The baby should be placed in left lateral position for 15-20min to avoid regurgitation. 
</t>
    </r>
    <r>
      <rPr>
        <b/>
        <sz val="12"/>
        <color theme="1"/>
        <rFont val="Cambria"/>
        <family val="1"/>
      </rPr>
      <t xml:space="preserve">Katori Spoon Feed: </t>
    </r>
    <r>
      <rPr>
        <sz val="12"/>
        <color theme="1"/>
        <rFont val="Cambria"/>
        <family val="1"/>
      </rPr>
      <t xml:space="preserve">Feeding with spoon or paladai, specially neonates with gestation of 30-32 weeks or more are in position to swallow. Take required amount of expressed breast milk in katori, place the baby in semi upright posture. Fill the spoon with milk, a little short of brim, place it at lips of the baby and let the milk flow into babies mouth slowly, the baby will actively swallow the milk
</t>
    </r>
  </si>
  <si>
    <r>
      <t>Staff is aware of management of mild hypothermia (temp &lt;35.5- 36.4</t>
    </r>
    <r>
      <rPr>
        <vertAlign val="superscript"/>
        <sz val="12"/>
        <color theme="1"/>
        <rFont val="Cambria"/>
        <family val="1"/>
      </rPr>
      <t>O</t>
    </r>
    <r>
      <rPr>
        <sz val="12"/>
        <color theme="1"/>
        <rFont val="Cambria"/>
        <family val="1"/>
      </rPr>
      <t>C)</t>
    </r>
  </si>
  <si>
    <r>
      <t>(1) Provide KMC to re warm baby with mild hypothermia or warm the room using radiant heater or other heating devices if KMC is not possible.
(2) Cover adequately &amp; ensure to replace cold clothes with warm clothes
(3) Keep room warm (26-28</t>
    </r>
    <r>
      <rPr>
        <vertAlign val="superscript"/>
        <sz val="12"/>
        <color theme="1"/>
        <rFont val="Cambria"/>
        <family val="1"/>
      </rPr>
      <t>O</t>
    </r>
    <r>
      <rPr>
        <sz val="12"/>
        <color theme="1"/>
        <rFont val="Cambria"/>
        <family val="1"/>
      </rPr>
      <t>C) &amp; draught free
(4) Continue breastfeeding
(5) Monitor temp . &amp; capillary filling time during re earning. Watch for apnoea and hypoglycaemia .
(6) Monitor axillary temp every 1/2hr till it reaches 36.5</t>
    </r>
    <r>
      <rPr>
        <vertAlign val="superscript"/>
        <sz val="12"/>
        <color theme="1"/>
        <rFont val="Cambria"/>
        <family val="1"/>
      </rPr>
      <t xml:space="preserve"> O</t>
    </r>
    <r>
      <rPr>
        <sz val="12"/>
        <color theme="1"/>
        <rFont val="Cambria"/>
        <family val="1"/>
      </rPr>
      <t>C, then hourly for next 4 hrs, 2 hrly for 12 hrs thereafter 3 hrly as routine</t>
    </r>
  </si>
  <si>
    <r>
      <t>Staff is aware of management of severe hypothermia (temp &lt;35.5</t>
    </r>
    <r>
      <rPr>
        <vertAlign val="superscript"/>
        <sz val="12"/>
        <color theme="1"/>
        <rFont val="Cambria"/>
        <family val="1"/>
      </rPr>
      <t>O</t>
    </r>
    <r>
      <rPr>
        <sz val="12"/>
        <color theme="1"/>
        <rFont val="Cambria"/>
        <family val="1"/>
      </rPr>
      <t>C)</t>
    </r>
  </si>
  <si>
    <r>
      <t>Remove cold clothes from baby and replace with warm clothes
Place under radiant warmer or one may use room heater or other means to warm baby
monitor temp every 15-30 min, monitor BP, HR, temp &amp; glucose as needed.
Additional - Start IV 10% dextrose, if perfusion is poor, give 10ml/kg of ringer lactate or normal saline. Give Vit K -1mg I/M &amp; provide oxygen &amp; monitor SPO</t>
    </r>
    <r>
      <rPr>
        <vertAlign val="subscript"/>
        <sz val="12"/>
        <color theme="1"/>
        <rFont val="Cambria"/>
        <family val="1"/>
      </rPr>
      <t xml:space="preserve">2.
</t>
    </r>
    <r>
      <rPr>
        <sz val="12"/>
        <color theme="1"/>
        <rFont val="Cambria"/>
        <family val="1"/>
      </rPr>
      <t xml:space="preserve">Assess for sepsis
</t>
    </r>
  </si>
  <si>
    <r>
      <rPr>
        <b/>
        <sz val="12"/>
        <color theme="1"/>
        <rFont val="Cambria"/>
        <family val="1"/>
      </rPr>
      <t>Vitamin D</t>
    </r>
    <r>
      <rPr>
        <sz val="12"/>
        <color theme="1"/>
        <rFont val="Cambria"/>
        <family val="1"/>
      </rPr>
      <t xml:space="preserve">: All LBW infants, who are exclusively breastfed should receive 400 IU daily of vitamin D.
The supplementation should continue until one year of age.
</t>
    </r>
    <r>
      <rPr>
        <b/>
        <sz val="12"/>
        <color theme="1"/>
        <rFont val="Cambria"/>
        <family val="1"/>
      </rPr>
      <t xml:space="preserve">Multivitamin drops with zinc: </t>
    </r>
    <r>
      <rPr>
        <sz val="12"/>
        <color theme="1"/>
        <rFont val="Cambria"/>
        <family val="1"/>
      </rPr>
      <t xml:space="preserve">All LBW infants, who are exclusively breastfed should receive 1 ml/day
from 2 weeks of age, till 40 weeks .
 </t>
    </r>
    <r>
      <rPr>
        <b/>
        <sz val="12"/>
        <color theme="1"/>
        <rFont val="Cambria"/>
        <family val="1"/>
      </rPr>
      <t>Calcium and phosphorous:</t>
    </r>
    <r>
      <rPr>
        <sz val="12"/>
        <color theme="1"/>
        <rFont val="Cambria"/>
        <family val="1"/>
      </rPr>
      <t xml:space="preserve"> All very low birth weight babies (birth weight&lt; 1500 gms) should receive
elemental calcium and phosphorous at 120-160 mg/Kg/day and 60-80 mg/Kg/day, respectively.
</t>
    </r>
    <r>
      <rPr>
        <b/>
        <sz val="12"/>
        <color theme="1"/>
        <rFont val="Cambria"/>
        <family val="1"/>
      </rPr>
      <t>Iron</t>
    </r>
    <r>
      <rPr>
        <sz val="12"/>
        <color theme="1"/>
        <rFont val="Cambria"/>
        <family val="1"/>
      </rPr>
      <t xml:space="preserve">: Elemental iron supplementation at 2 mg/Kg/day started at 2 weeks in &lt;1500 grams </t>
    </r>
  </si>
  <si>
    <r>
      <t xml:space="preserve">(1) Icterus appears after 24-36 hours, peaks around 4-5th day (term), 7th day (LBW)
(2)Serum bilirubin generally does not rise above 15 mg/dl in term and 12 mg/dl in preterm babies
(3) Skin and eyes yellow, but none of the signs of abnormal jaundice 
</t>
    </r>
    <r>
      <rPr>
        <b/>
        <sz val="12"/>
        <color theme="1"/>
        <rFont val="Cambria"/>
        <family val="1"/>
      </rPr>
      <t>Management:</t>
    </r>
    <r>
      <rPr>
        <sz val="12"/>
        <color theme="1"/>
        <rFont val="Cambria"/>
        <family val="1"/>
      </rPr>
      <t xml:space="preserve">  A baby with physiological jaundice can be sent home on exclusive breastfeeding. The baby should be re-assessed for any fresh symptoms or progression of jaundice, after 48 hours of discharge.</t>
    </r>
  </si>
  <si>
    <r>
      <t xml:space="preserve">Management directed toward reducing level of bilirubin &amp; preventing CNS toxicity. 
</t>
    </r>
    <r>
      <rPr>
        <b/>
        <sz val="12"/>
        <color theme="1"/>
        <rFont val="Cambria"/>
        <family val="1"/>
      </rPr>
      <t>Prevention of hyperbilirubinemi</t>
    </r>
    <r>
      <rPr>
        <sz val="12"/>
        <color theme="1"/>
        <rFont val="Cambria"/>
        <family val="1"/>
      </rPr>
      <t xml:space="preserve">a: by early &amp; frequent feeding
</t>
    </r>
    <r>
      <rPr>
        <b/>
        <sz val="12"/>
        <color theme="1"/>
        <rFont val="Cambria"/>
        <family val="1"/>
      </rPr>
      <t>Reduction of biliru</t>
    </r>
    <r>
      <rPr>
        <sz val="12"/>
        <color theme="1"/>
        <rFont val="Cambria"/>
        <family val="1"/>
      </rPr>
      <t>bin: Achieved by phototherapy and /or exchange transfusion</t>
    </r>
  </si>
  <si>
    <r>
      <t>Maintain TABC
Ensure SPO</t>
    </r>
    <r>
      <rPr>
        <vertAlign val="subscript"/>
        <sz val="12"/>
        <color theme="1"/>
        <rFont val="Cambria"/>
        <family val="1"/>
      </rPr>
      <t xml:space="preserve">2 </t>
    </r>
    <r>
      <rPr>
        <sz val="12"/>
        <color theme="1"/>
        <rFont val="Cambria"/>
        <family val="1"/>
      </rPr>
      <t>-91-95%
Maintain normothermia &amp; normoglycemia
Administer inj vit K 1mg IV , if there is active bleeding from any site
Avoid enteral feed if hemodynamically compromised, give maintenance IV fluids (start orogastric feed as  hemodynamically stable)
Refer for  exchange transfusion if there is sclerema</t>
    </r>
  </si>
  <si>
    <t>National Quality Assurance Standards for District Hospitals</t>
  </si>
  <si>
    <t xml:space="preserve">LaQshya Labour Room Score </t>
  </si>
  <si>
    <t xml:space="preserve">Normal vaginal &amp; assisted (Vacuum / Forceps ) delivery </t>
  </si>
  <si>
    <t>Behaviour of labour room staff is dignified and respectful</t>
  </si>
  <si>
    <t>Check if pregnant women and her family members have been informed and consulted before shifting the patient for C-Section or referral to higher centre</t>
  </si>
  <si>
    <t xml:space="preserve">One Dedicated Newborn care area for each four tables.  In case of LDR dedicated NBCA for each unit. There should be no obstruction between labour table and Newborn corner for swift shifting of newborn requiring resuscitation Radiant Warmer Should have free space from three sides  
 </t>
  </si>
  <si>
    <t xml:space="preserve">Availability of Paediatrician </t>
  </si>
  <si>
    <t xml:space="preserve">At least 1 paediatrician </t>
  </si>
  <si>
    <t xml:space="preserve">The departments have availability of adequate medicine at point of use </t>
  </si>
  <si>
    <t xml:space="preserve">Availability of uterotonic medicine </t>
  </si>
  <si>
    <t xml:space="preserve">Availability of Anti-infective medicine </t>
  </si>
  <si>
    <t>Availability of Antihypertensive , analgesic and antipyretic and Anesthetic medicine</t>
  </si>
  <si>
    <t xml:space="preserve"> Episiotomy scissor, kidney tray, artery forceps, allis forceps, sponge holder, toothed forceps, needle holder, thumb forceps, are present in tray</t>
  </si>
  <si>
    <t>At least 2 Glucometers, Protein Urea Test Kit , HB Testing Kits, HIV Kits.</t>
  </si>
  <si>
    <t xml:space="preserve">Availability of Neonatal Resuscitation Kit  Paediatric resuscitator bag (volume 250 ml) with masks of
0 and 1 size for each Radiant warmer 
Adult Resuscitation Kit </t>
  </si>
  <si>
    <t>Each labour bed should be have following facilities 
 Adjustable side rails, Facilities for Trendelenburg/reverse positions, Facilities for height adjustment, Stainless steel IV rod, wheels &amp; brakes ,Steel basins attachment, Calf support, handgrip, legs support.</t>
  </si>
  <si>
    <t xml:space="preserve">Check objective checklist such OSCE (Onsite Clinical Examination) defined Dakshta program are available at the labour room </t>
  </si>
  <si>
    <t xml:space="preserve">Check  performance criteria for clinical staff has been defined </t>
  </si>
  <si>
    <t xml:space="preserve">Check if performance appraisal critical  clinical staff has been defines as per state service rules/ NHM Guidelines and job description of staff </t>
  </si>
  <si>
    <t xml:space="preserve">Check if annual performance appraisal for clinical staff is practiced </t>
  </si>
  <si>
    <t xml:space="preserve">Verify with records that performance appraisal has been done at least once in a year for all Doctor, Nurses and paramedic staff .l. Check that predefined criteria has been used for the appraisal only. </t>
  </si>
  <si>
    <t xml:space="preserve">Check  performance criteria for support staff has been defined </t>
  </si>
  <si>
    <t xml:space="preserve">Check if performance appraisal critical for both support/ administrative staff has been defines as per state service rules/ NHM Guidelines and job description of staff </t>
  </si>
  <si>
    <t xml:space="preserve">Check if annual performance appraisal for support &amp; administration  staff is practiced </t>
  </si>
  <si>
    <t xml:space="preserve">Verify with records that performance appraisal has been done at least once in a year for all administrative and support staff either appointed at hospital . Check that predefined criteria has been used for the appraisal only. </t>
  </si>
  <si>
    <t>Check staff if competence assessment and performance appraisal program includes staff is inclusive contractual staff.</t>
  </si>
  <si>
    <t>Verify with records that staff on contract under NHM or any other program, staff working through outsource agencies such as housekeeping and security are also go through the competence assessment along with regular staff. Also their performance appraisal is done at least once in year by their respective employer.</t>
  </si>
  <si>
    <t xml:space="preserve">Check if hospital administration has a system for identifying the training needs and plan to address them </t>
  </si>
  <si>
    <t>Check that hospital administration  has listed the gaps found during competence assessment and performance appraisal exercise . These gaps in performance and competence are factored in while developing training plan for staff. This includes both clinical as well as non clinical staff.</t>
  </si>
  <si>
    <t xml:space="preserve">Check if feedback is given after each round of competence assessment and performance appraisal </t>
  </si>
  <si>
    <t xml:space="preserve">Verify with records of performance appraisal for feedback has been written on appraisal form and shared with staff. Interview staff for verification for feedback has been shared </t>
  </si>
  <si>
    <t>Up to date instructions for operation and maintenance of equipment are readily available with labour room staff.</t>
  </si>
  <si>
    <t xml:space="preserve">There is established procedure for forecasting and indenting medicine and consumables </t>
  </si>
  <si>
    <t xml:space="preserve">There is established system of timely  indenting of consumables and medicine </t>
  </si>
  <si>
    <t>The facility ensures proper storage of medicine and consumables</t>
  </si>
  <si>
    <t xml:space="preserve">medicine are stored in containers/tray/crash cart and are labelled </t>
  </si>
  <si>
    <t xml:space="preserve">Check medicine and consumables are  kept at allocated space in Crash cart/ Drug trolleys and are labelled. Look alike and sound alike medicine are kept separately </t>
  </si>
  <si>
    <t xml:space="preserve">The facility ensures management of expiry and near expiry medicine </t>
  </si>
  <si>
    <t xml:space="preserve">Expiry dates against medicine are mentioned  crash cart/ emergency drug tray 
No expiry drug found </t>
  </si>
  <si>
    <t xml:space="preserve">Department maintained stock and expenditure register of medicine and consumables </t>
  </si>
  <si>
    <t>There is a procedure for periodically replenishing the medicine in patient care areas</t>
  </si>
  <si>
    <t>There is no stock out of medicine</t>
  </si>
  <si>
    <t xml:space="preserve">There is process for storage of vaccines and other medicine, requiring controlled temperature </t>
  </si>
  <si>
    <t xml:space="preserve">Check for temperature charts are maintained and updated periodically. Refrigerators meant for storing medicine should not be used for storing other items such as eatables </t>
  </si>
  <si>
    <t>Staff posted in the labour room should not be rotated outside the labour room</t>
  </si>
  <si>
    <t>There is system in place to identify and manage the changes in Patient's health status</t>
  </si>
  <si>
    <t>Criteria is defined for identification, and management of high risk patients/ patient whose condition is deteriorating</t>
  </si>
  <si>
    <t xml:space="preserve">Check the treatment or care plan is modified as per re assessment results </t>
  </si>
  <si>
    <t>Check the re assessment sheets/ Case sheets modified  treatment plan or care plan is documented</t>
  </si>
  <si>
    <t xml:space="preserve">Check healthcare needs of all hospitalised patients are identified  through assessment process </t>
  </si>
  <si>
    <t xml:space="preserve">Assessment includes physical assessment, history, details of  existing disease condition (if any) for which regular medication is taken as well as  evaluate psychological ,cultural, social factors </t>
  </si>
  <si>
    <t>Check treatment/care plan is prepared as per patient's need</t>
  </si>
  <si>
    <t xml:space="preserve">(a) According to assessment and investigation findings (wherever applicable).
(b) Check inputs are taken from patient or relevant care provider while preparing the care plan.
</t>
  </si>
  <si>
    <t xml:space="preserve">Verify with referral records that reasons for referral were clearly mentioned and rational. Referral is authorized by Gynaecologist or Medical officer on duty  after ascertaining that case can not be managed at the facility 
Labour room staff confirms the suitability of referral with higher centres to ascertain that case can be managed at higher centre and will not require further referrals  </t>
  </si>
  <si>
    <t xml:space="preserve">Check for availability of following -
Referral Pathway
Names, Contact details  and duty schedules for responsible persons higher referral centres
Name , Contact details, duty schedule of Ambulance services  </t>
  </si>
  <si>
    <t xml:space="preserve">Advance communication regarding the patient's condition is shared with the higher centre </t>
  </si>
  <si>
    <t>The information  regarding the case, expected time of arrival and special facilities such as specialist, blood, intensive care may be required is communicated to the higher centre</t>
  </si>
  <si>
    <t xml:space="preserve">A referral slip/ Discharge card is provided to patient when referred to another health care facility. Referral slip includes demographic details,  History of woman, examination findings, management done , drugs administered, any procedure done, reason for referral, detail of referral centre including whom to contact and signature of approving medical officer </t>
  </si>
  <si>
    <t xml:space="preserve">Check labour room staff facilitates arrangement of ambulance for transferring the patient to higher centre . Patient attendant are not asked to arrange vehicle by their own 
Check if labour room staff checks ambulance preparedness in terms of necessary equipment, drugs, accompanying staff in terms of care that may be required in transit </t>
  </si>
  <si>
    <t xml:space="preserve">Check that labour room staff follow up of referred cases for timely arrival and appropriate care provided at higher centre. Outcome and deficiencies if any should be recorded in referral out register. </t>
  </si>
  <si>
    <t>List of cases identified as High Risk is available with labour room staff . Check for the frequency of observation: Its stage :half an hour and 2nd stage: every 5 min</t>
  </si>
  <si>
    <t xml:space="preserve">Intrapartum care, Essential new-born care, Newborn Resuscitation, Pre- Eclampsia, Eclampsia, Postpartum haemorrhage , Obstructed Labour, Management of preterm labour </t>
  </si>
  <si>
    <t>Ensures 'six cleans' are followed during delivery</t>
  </si>
  <si>
    <t xml:space="preserve">Check no unnecessary episiotomy performed </t>
  </si>
  <si>
    <t xml:space="preserve">Check uterotonics such as oxytocin and misoprostol is not used  for routine induction  normal labour unless clear medical indication and the expected
benefits outweigh the potential harms
Outpatient induction of labour is not done </t>
  </si>
  <si>
    <t xml:space="preserve">Assessment and evaluation to confirm gestational age, administration of corticosteroid and tocolytics for 24-34 weeks
Magnesium sulphate given to preterm labour &lt; 32 weeks </t>
  </si>
  <si>
    <t>Items such as tubing,  bottles, intravenous tubes and sets, catheters, urine bags, syringes (without needles and fixed needle syringes)  and vacutainers' with their needles cut) and gloves</t>
  </si>
  <si>
    <t xml:space="preserve">Facility In charge should visit at least twice in a week.  OBG In charge should visit Labour room  at least twice a day, Matron/Nursing supervisor should visit at once in each shift 
Findings/instructions during the visits are recorded </t>
  </si>
  <si>
    <r>
      <t>Check records are not lying in open and there is designated space for keeping records with limited access. Records are not shared with anybody without</t>
    </r>
    <r>
      <rPr>
        <sz val="12"/>
        <color rgb="FFFF0000"/>
        <rFont val="Cambria"/>
        <family val="1"/>
      </rPr>
      <t xml:space="preserve"> </t>
    </r>
    <r>
      <rPr>
        <sz val="12"/>
        <color theme="1"/>
        <rFont val="Cambria"/>
        <family val="1"/>
      </rPr>
      <t xml:space="preserve">permission of hospital administration </t>
    </r>
  </si>
  <si>
    <r>
      <t>Exterior &amp; Interior</t>
    </r>
    <r>
      <rPr>
        <sz val="12"/>
        <color rgb="FFFF0000"/>
        <rFont val="Cambria"/>
        <family val="1"/>
      </rPr>
      <t xml:space="preserve"> </t>
    </r>
    <r>
      <rPr>
        <sz val="12"/>
        <color theme="1"/>
        <rFont val="Cambria"/>
        <family val="1"/>
      </rPr>
      <t xml:space="preserve">of the  facility building is maintained appropriately </t>
    </r>
  </si>
  <si>
    <t>There is a system of daily round by matron/hospital manager/ hospital superintendent for monitoring of services</t>
  </si>
  <si>
    <t>Findings /instructions  during the visit are recorded and actions are taken</t>
  </si>
  <si>
    <t xml:space="preserve">Check  SMART Quality Objectives have framed </t>
  </si>
  <si>
    <t xml:space="preserve">Check short term valid quality objectivities have been framed addressing key quality issues . Check if  these objectives are Specific, Measurable, Attainable, Relevant and Time Bound. </t>
  </si>
  <si>
    <t xml:space="preserve">Verify with the records. A comprehensive risk assessment of all processes should be done using pre define criteria at least once in three month. </t>
  </si>
  <si>
    <t xml:space="preserve"> National Quality Assurance Standards For CHC</t>
  </si>
  <si>
    <t>There is system daily round by Hospital superintendent/ Hospital Manager/ Matron in charge for monitoring of services</t>
  </si>
  <si>
    <t>Internal Quality Assurance is established at  ICTC lab</t>
  </si>
  <si>
    <t xml:space="preserve">Induction and refresher training for ICTC counsellor </t>
  </si>
  <si>
    <t>Check the competency of staff to use OPD equipment like BP apparatus etc</t>
  </si>
  <si>
    <t>At ANC clinic staff is skilled to identify high risk pregnancies</t>
  </si>
  <si>
    <t xml:space="preserve">Staff is skilled for emergency procedures </t>
  </si>
  <si>
    <t>Staff is skilled for resuscitation and use defibrillator</t>
  </si>
  <si>
    <t xml:space="preserve">Facility have established internal and external quality assurance programs. </t>
  </si>
  <si>
    <t>Inhouse ambulance check is done by designated hospital staff OR  ambulance belonging to the agency- the daily checklist is filled, displayed and updated by the designated person</t>
  </si>
  <si>
    <t xml:space="preserve">1. NQAS assessment toolkit is used to conduct an internal assessment
2. SaQushal assessment toolkit is used for safety audits.
</t>
  </si>
  <si>
    <t>Periodic assessment for Medication and Patient care safety risks is done as per defined criteria.</t>
  </si>
  <si>
    <t>Facility provides Support services</t>
  </si>
  <si>
    <t xml:space="preserve">The facility provides services under NP-NCD, as per guidelines </t>
  </si>
  <si>
    <t>The Facility provide service for Integrated Disease Surveillance Programme/IHIP</t>
  </si>
  <si>
    <t>ME E10.4</t>
  </si>
  <si>
    <t>ME E10.6</t>
  </si>
  <si>
    <t>ME E10.7</t>
  </si>
  <si>
    <t>ME E10.8</t>
  </si>
  <si>
    <t>ME E10.9</t>
  </si>
  <si>
    <t>ME E10.10</t>
  </si>
  <si>
    <t>Version: CHC/NQAS-2026/Revision-00</t>
  </si>
  <si>
    <t>NQAS Integrated Checklist for Community Health Centre (NQAS+ LaQshya+MusQan)</t>
  </si>
  <si>
    <t>Give partial compliance if pharmacist is not available but trained staff is maitaining pharmacy and dispensing counter</t>
  </si>
  <si>
    <t>Check linen is clean and changed everyday</t>
  </si>
  <si>
    <t>The facility ensures availability of clean linen to all patients</t>
  </si>
  <si>
    <t xml:space="preserve">Check doctor and Nurse is assigned  for each patient </t>
  </si>
  <si>
    <t>There is procedure of handing over while receiving patient from OT to IPD</t>
  </si>
  <si>
    <t>There is procedure of handing over from OT to Maternity Ward</t>
  </si>
  <si>
    <t>Medicines are optimised as per individual treatment plan for best possible clinical outcome sleically in chronic cases including NCDs</t>
  </si>
  <si>
    <t>Patient are engaged in their own care</t>
  </si>
  <si>
    <t>Clinican counsel the patient on medication Safety using 5moments of medication safety</t>
  </si>
  <si>
    <t>Established mechainsm for medication reconcillation process</t>
  </si>
  <si>
    <t>1. Medication reconcillation is carried out by trained and competant health professional during admission, discharge, transfer
2. It includes prescribed and non precribed (over the counter ) drugs, vitamines, nutritional supplements</t>
  </si>
  <si>
    <t>ME E10.5</t>
  </si>
  <si>
    <t xml:space="preserve">Facility provides service under National Programme for blindness and Visual impairment  as per guidelines </t>
  </si>
  <si>
    <t>Screening and early detection of for visual impairment  and blindess</t>
  </si>
  <si>
    <t>(1) Inculding refraction error, glucoma and cataract etc as per guidelines
 (2) using Vision drum/chart-</t>
  </si>
  <si>
    <t>OPD has established &amp; implemented system for sorting of the paediatric patients</t>
  </si>
  <si>
    <t>Check and discuss with mother on breastfeeding pattern, emphasising exculsive and on demend feeding. Ask to Demonstate the proper poistioning and attachment of the baby</t>
  </si>
  <si>
    <t xml:space="preserve">Start-up and catch formula made as per guidelines for </t>
  </si>
  <si>
    <t xml:space="preserve">Early identification of any complication and promopt referral of babies </t>
  </si>
  <si>
    <t>For SNCU or  Paediatric services in higher centre</t>
  </si>
  <si>
    <t xml:space="preserve">CHC has functional referral linkage with DEIC </t>
  </si>
  <si>
    <t>Facility provides limiting method of family planning as per guideline</t>
  </si>
  <si>
    <t>Assessment of client done before surgery for any Delay, refer of caution signs</t>
  </si>
  <si>
    <t>Physical examination and Medical History taken,</t>
  </si>
  <si>
    <t>Consent is confirmed before the procedure</t>
  </si>
  <si>
    <t>surgeon check for informed consent signed and ask client for the same</t>
  </si>
  <si>
    <t>Client is informed about post operative care, complication and follow up</t>
  </si>
  <si>
    <t>use of another family planning method for 3 months only,</t>
  </si>
  <si>
    <t>Follow up visits done as per GoI guidelines</t>
  </si>
  <si>
    <t>Visit after 48 hours, first follow up visit at 7th day and semen analysis after 3 months, emergency follow up</t>
  </si>
  <si>
    <t>Facility provide counselling services for abortion as per guideline</t>
  </si>
  <si>
    <t>Pre procedure Counselling provided</t>
  </si>
  <si>
    <t xml:space="preserve">As per national Guidelines
Transition phase after family planning surgery specially vasectomy defined </t>
  </si>
  <si>
    <t>Post procedure Counselling provided</t>
  </si>
  <si>
    <t>As per national guidelines</t>
  </si>
  <si>
    <t>Counselling on the follow-up visit</t>
  </si>
  <si>
    <t>Facility provide abortion services for 1st trimester as per guideline</t>
  </si>
  <si>
    <t>MVA procedures are done as per guidelines</t>
  </si>
  <si>
    <t xml:space="preserve">Allowed up to 12 weeks of gestation. </t>
  </si>
  <si>
    <t xml:space="preserve">Staff is aware of  gestational period for Medical Method of Abortion (MMA) </t>
  </si>
  <si>
    <t>Allowed upto7 weeks of gestation(49 days from the first day of the LMP).</t>
  </si>
  <si>
    <t>MMA drug protocols are followed as per guidelines</t>
  </si>
  <si>
    <t>First Visit (Day 1) - 200 mg Mifepristone (oral)
2nd Visit (Day 3) -400 mcg Misoprostol (sublingual/ buccal/ vaginal/oral)
3rd Visit (Day 15)- Confirm &amp; ensure complete abortion</t>
  </si>
  <si>
    <t>Check Kayakalp peer assessment/external assessment is performed.  State assessment for NQAS or other relvant programs is done time to time</t>
  </si>
  <si>
    <t xml:space="preserve">The facility has established system of periodic review as internal assessment, medical , death and prescription audits </t>
  </si>
  <si>
    <t xml:space="preserve">Check for assessment records such as circular,assessment plan and
filled checklists. Internal assessment should be done at least quarterly </t>
  </si>
  <si>
    <t>Check for -valid sample size , data is analysed , poor performing attributes are  identified and improvement initiatives are undertaken</t>
  </si>
  <si>
    <t xml:space="preserve">Checkpoints having  partial and Non Compliances are listed </t>
  </si>
  <si>
    <t>With details of action, responsibility, time line and Feedback mechanism</t>
  </si>
  <si>
    <t xml:space="preserve">Check actions have been taken to close the gap. Can be in form of Action taken report or Quality Improvement (PDCA) project report </t>
  </si>
  <si>
    <t xml:space="preserve">Check for assessment records such as circular,assessment plan and filled checklists. Internal assessment should be done at least quarterly </t>
  </si>
  <si>
    <t>Referral audits are conducted on monthly basis</t>
  </si>
  <si>
    <t xml:space="preserve">Check the records referral audits is being done on regular interval </t>
  </si>
  <si>
    <t>Maternal death audits are conducted on monthly basis</t>
  </si>
  <si>
    <t xml:space="preserve">Check the records maternal audits is being done on regular interval </t>
  </si>
  <si>
    <t>Neonatal death audits are conducted on monthly basis</t>
  </si>
  <si>
    <t xml:space="preserve">Check the records neonatnal audits is being done on regular interval </t>
  </si>
  <si>
    <t xml:space="preserve">Planned actions are implementaed through Quality Improvement cycles </t>
  </si>
  <si>
    <t>ME G7.4</t>
  </si>
  <si>
    <t>ME G7.5</t>
  </si>
  <si>
    <t>C Section audits are beong done on monthly basis</t>
  </si>
  <si>
    <t>Check the audits records</t>
  </si>
  <si>
    <t>ME G7.7</t>
  </si>
  <si>
    <t>Prescription audits are conducted on monthly basis</t>
  </si>
  <si>
    <t xml:space="preserve">Check the records prescription  audits is being done on regular interval </t>
  </si>
  <si>
    <t>Medical audits are conducted on monthly basis</t>
  </si>
  <si>
    <t xml:space="preserve">Check the records medical audits is being done on regular interval </t>
  </si>
  <si>
    <t>Death audits are conducted on monthly basis</t>
  </si>
  <si>
    <t>ME G7.3</t>
  </si>
  <si>
    <t>ME G7.6</t>
  </si>
  <si>
    <t>ME G6. 4</t>
  </si>
  <si>
    <t>Facility has  defined quality objectives to achieve mission and quality policy</t>
  </si>
  <si>
    <t xml:space="preserve">Check for assessment records such as circular, assessment plan and
filled checklists. Internal assessment is done at least quarterly </t>
  </si>
  <si>
    <t xml:space="preserve">New born/Child Death audit is conducted </t>
  </si>
  <si>
    <t xml:space="preserve"> Medical audit is conducted </t>
  </si>
  <si>
    <t>Referral audit is conducted</t>
  </si>
  <si>
    <t xml:space="preserve">Check correction &amp; corrective actions are taken </t>
  </si>
  <si>
    <t xml:space="preserve">Check actions have been taken to close the gap. Can be in form of Action
taken report or Quality Improvement (PDCA) project report </t>
  </si>
  <si>
    <t xml:space="preserve">Check the records neonatal audits is being done on regular interval </t>
  </si>
  <si>
    <t xml:space="preserve">Internal assessors are identified </t>
  </si>
  <si>
    <t>training of internal assessors is done</t>
  </si>
  <si>
    <t>There is process of communicating about assessment to concerned deparmtents</t>
  </si>
  <si>
    <t xml:space="preserve">Record of internal assessment is maintained </t>
  </si>
  <si>
    <t xml:space="preserve">Person designated for co ordinating internal assessment </t>
  </si>
  <si>
    <t xml:space="preserve">There is established committee for reviewing maternal death </t>
  </si>
  <si>
    <t xml:space="preserve">There is established committee for reviewing new born death </t>
  </si>
  <si>
    <t>There is established committee for  medical &amp; death audit</t>
  </si>
  <si>
    <t>Drug and therepeutic committee for prescription audit</t>
  </si>
  <si>
    <t>Maternal and newborn death audits are conducted as per guidelines</t>
  </si>
  <si>
    <t xml:space="preserve">Medical audits are conducted at periodic intervals </t>
  </si>
  <si>
    <t>Death audits are conducted at periodic intervals</t>
  </si>
  <si>
    <t>Prescription audits are conducted at periodic intervals</t>
  </si>
  <si>
    <t>There is pre defined criteria for medical audit</t>
  </si>
  <si>
    <t>There is pre defined criteria for death audit</t>
  </si>
  <si>
    <t>There is pre defined criteria for precription audit</t>
  </si>
  <si>
    <t>Training has beem provided to staff to conduct medical and dealth audits</t>
  </si>
  <si>
    <t>Departmental action plans are reviewed periodically</t>
  </si>
  <si>
    <t>There is system to ensure that corrective and preventive actions are taken timely</t>
  </si>
  <si>
    <t>standard G8</t>
  </si>
  <si>
    <t>Risk management framework has been prepared and reviewed periodically</t>
  </si>
  <si>
    <t>Framework includes process of reporting incidents and potential risks to all stakeholders</t>
  </si>
  <si>
    <t>Risk assessment criteria and checklist for assessment have been defined and communicateed to all relevant stakeholders</t>
  </si>
  <si>
    <t>Periodic assessment of potential diasters including fire is done as per defined criteria</t>
  </si>
  <si>
    <t xml:space="preserve">Risks are analyszed, evaluted, rated for severity and treated </t>
  </si>
  <si>
    <t>Risk management framework defines the responsibility for idntifying and managing the risk at each level of function</t>
  </si>
  <si>
    <t xml:space="preserve">Check periodic assessment of potential disaster is done periodically </t>
  </si>
  <si>
    <t xml:space="preserve">Check periodic assessment of fire safety  is done periodically </t>
  </si>
  <si>
    <t xml:space="preserve">Verify with the records. A comprehensive risk assessment fire safety is done using pre define d criteria at least once in three month. </t>
  </si>
  <si>
    <t>Periodic assessment of potential risks regarding safety and secuirty of staff inculding violence against service providers is done as per defined criteria</t>
  </si>
  <si>
    <t>ME A4.12</t>
  </si>
  <si>
    <t>CHC collate, analyse and report information to District Surveillance unit on epidemic prone disease.</t>
  </si>
  <si>
    <t>The faiclity provides serivces under universal immunization Programme (UIP) as per guidelines</t>
  </si>
  <si>
    <t>The facility provides services under National Tabacco Control Programme as per guidelines</t>
  </si>
  <si>
    <t>CHC provides immunization services for infants and children against vaccine preventable disease</t>
  </si>
  <si>
    <t>Including Vit A prophylaxis. 
Check facility track drop outs and leftouts</t>
  </si>
  <si>
    <t>The facility provides services under National iodine Deficiency disorder programme</t>
  </si>
  <si>
    <t>CHC provides services for iodine Deficiency disorder programme</t>
  </si>
  <si>
    <t>CHC provides services for tabacco control  programme</t>
  </si>
  <si>
    <t>Cold chain is maintained</t>
  </si>
  <si>
    <t>(1) Check  cold chain equipment (ILRs, deep freezers) are functional. Connected to Evin
(2)  Buffer stocks of vaccines, syringes, and consumables, and monitor usage to avoid stock-outs.
(3) Supply points for PHCs, sub-centres, and outreach sessions.</t>
  </si>
  <si>
    <t xml:space="preserve">Check availability of tabacco cessation clinic </t>
  </si>
  <si>
    <t xml:space="preserve">Facility conduct awarness generation and  promotion actvities to  quit smoking and use of tabacco </t>
  </si>
  <si>
    <t>Check the list of session conducted as well as planned</t>
  </si>
  <si>
    <t>(1) Tobacco‑Free Facility boards displayed at all strategic points:ain entrance, OPD, wards, waiting areas, canteen, and staff rooms. Signage is clear, visible, and bilingual. Board is as per COTPA requirements
(2) Security guards and frontline staff actively monitor premises for tobacco use. Guards themselves are non‑users of tobacco.</t>
  </si>
  <si>
    <t>Check CHC  is tabacco free</t>
  </si>
  <si>
    <t>Promotion to use of iodized salt and ensure early screening and identification of cases</t>
  </si>
  <si>
    <t xml:space="preserve">(1) Monitoring of iodised salt through testing kits
(2) Build capacity of PHC staff, ANMs, and school health teams on IDD detection and salt testing.
</t>
  </si>
  <si>
    <t>AOC G- Quality  Management</t>
  </si>
  <si>
    <r>
      <t xml:space="preserve">Normal Axillary temp- 36.5 -37.5 </t>
    </r>
    <r>
      <rPr>
        <vertAlign val="superscript"/>
        <sz val="12"/>
        <color theme="3"/>
        <rFont val="Cambria"/>
        <family val="1"/>
      </rPr>
      <t>O</t>
    </r>
    <r>
      <rPr>
        <sz val="12"/>
        <color theme="3"/>
        <rFont val="Cambria"/>
        <family val="1"/>
      </rPr>
      <t>C
Cold Stress- 36.4- 36</t>
    </r>
    <r>
      <rPr>
        <vertAlign val="superscript"/>
        <sz val="12"/>
        <color theme="3"/>
        <rFont val="Cambria"/>
        <family val="1"/>
      </rPr>
      <t>O</t>
    </r>
    <r>
      <rPr>
        <sz val="12"/>
        <color theme="3"/>
        <rFont val="Cambria"/>
        <family val="1"/>
      </rPr>
      <t>C
Moderate Hypothermia- 35.9- 32</t>
    </r>
    <r>
      <rPr>
        <vertAlign val="superscript"/>
        <sz val="12"/>
        <color theme="3"/>
        <rFont val="Cambria"/>
        <family val="1"/>
      </rPr>
      <t>O</t>
    </r>
    <r>
      <rPr>
        <sz val="12"/>
        <color theme="3"/>
        <rFont val="Cambria"/>
        <family val="1"/>
      </rPr>
      <t>C
Severe Hypothermia- &lt;32</t>
    </r>
    <r>
      <rPr>
        <vertAlign val="superscript"/>
        <sz val="12"/>
        <color theme="3"/>
        <rFont val="Cambria"/>
        <family val="1"/>
      </rPr>
      <t>O</t>
    </r>
    <r>
      <rPr>
        <sz val="12"/>
        <color theme="3"/>
        <rFont val="Cambria"/>
        <family val="1"/>
      </rPr>
      <t xml:space="preserve">C.
Assessment through Axillary temp., Skin temperature (using radiant warmer probe) and Human touch. </t>
    </r>
  </si>
  <si>
    <r>
      <t>Examine every hyperthermic baby for infection (1) If temp. is above 39</t>
    </r>
    <r>
      <rPr>
        <vertAlign val="superscript"/>
        <sz val="12"/>
        <color theme="3"/>
        <rFont val="Cambria"/>
        <family val="1"/>
      </rPr>
      <t>O</t>
    </r>
    <r>
      <rPr>
        <sz val="12"/>
        <color theme="3"/>
        <rFont val="Cambria"/>
        <family val="1"/>
      </rPr>
      <t>C, the neonate should be undressed and sponged with tepid water at app. 35</t>
    </r>
    <r>
      <rPr>
        <vertAlign val="superscript"/>
        <sz val="12"/>
        <color theme="3"/>
        <rFont val="Cambria"/>
        <family val="1"/>
      </rPr>
      <t>O</t>
    </r>
    <r>
      <rPr>
        <sz val="12"/>
        <color theme="3"/>
        <rFont val="Cambria"/>
        <family val="1"/>
      </rPr>
      <t>C untill temperature is below is below 39 C
(2) If temp. is 37.5- 39</t>
    </r>
    <r>
      <rPr>
        <vertAlign val="superscript"/>
        <sz val="12"/>
        <color theme="3"/>
        <rFont val="Cambria"/>
        <family val="1"/>
      </rPr>
      <t>O</t>
    </r>
    <r>
      <rPr>
        <sz val="12"/>
        <color theme="3"/>
        <rFont val="Cambria"/>
        <family val="1"/>
      </rPr>
      <t>C- Undressiing &amp; exposing to room temp is usually all that is necessary. 
(3) If due to envt. temperature: move baby into colder environment &amp; using loose &amp; light clothes.
(4) If due to device- remove the baby from source of heat
(5) Give frequent breastfeeds to replace fluids. if the baby cannot breastfeed, give EBM. If does not tolerate feeds, IV fluids may be given
(6) Measures the temp. hourly till it becomes normal</t>
    </r>
  </si>
  <si>
    <t>There is established criteria for shifting newborn to NBSU  or referring to SNCU</t>
  </si>
  <si>
    <t xml:space="preserve">The facility ensures standard practices are followed for the cleaning and disinfection of Patient care areas </t>
  </si>
  <si>
    <t>The facility has established system of periodic review as internal assessment, medical, death and prescription audits</t>
  </si>
  <si>
    <t>The facility has defined mission, values, Quality Policy &amp; objectives &amp; prepared a strategic plan to achieve them</t>
  </si>
  <si>
    <t>Facility seeks continually improvement by practicing Quality methods and Tools</t>
  </si>
  <si>
    <t>Facility has established procedures for assessing, reporting, evaluating and managing risks as per Risk management plan</t>
  </si>
  <si>
    <t>Availability of functional  Blood storage Unit</t>
  </si>
  <si>
    <t>Facility conduct training need assessment periodically for all cadre of staff</t>
  </si>
  <si>
    <t>Facility has program for continuous medical education for doctors and nursing staff</t>
  </si>
  <si>
    <t>Facility prepares training calendar as per training need assessment</t>
  </si>
  <si>
    <t>Training feed back is taking and records are maintained for training</t>
  </si>
  <si>
    <t>Training on Measuring Hospital Performance Indicators</t>
  </si>
  <si>
    <t>Hospital has policy for regular  competence testing as per job description.</t>
  </si>
  <si>
    <t>Criteria for Competence assessment are defined  for clinical and para clinical  staff</t>
  </si>
  <si>
    <t>Competence assessment of Clinical and Para clinical  staff is done on predefined  criteria at least once in a year</t>
  </si>
  <si>
    <t>Competance assessment and performance assessment include contractual , empanelled and outsourced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</si>
</sst>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font>
    <font>
      <b/>
      <sz val="14"/>
      <color theme="1"/>
      <name val="Calibri"/>
      <family val="2"/>
    </font>
    <font>
      <b/>
      <sz val="12"/>
      <color theme="1"/>
      <name val="Calibri"/>
      <family val="2"/>
    </font>
    <font>
      <sz val="12"/>
      <color theme="1"/>
      <name val="Calibri"/>
      <family val="2"/>
    </font>
    <font>
      <b/>
      <sz val="11"/>
      <color theme="0"/>
      <name val="Calibri"/>
      <family val="2"/>
    </font>
    <font>
      <sz val="11"/>
      <color rgb="FFFF0000"/>
      <name val="Calibri"/>
      <family val="2"/>
    </font>
    <font>
      <b/>
      <sz val="20"/>
      <color theme="0"/>
      <name val="Calibri"/>
      <family val="2"/>
    </font>
    <font>
      <b/>
      <sz val="11"/>
      <color theme="1"/>
      <name val="Cambria"/>
      <family val="1"/>
    </font>
    <font>
      <sz val="11"/>
      <color theme="1"/>
      <name val="Cambria"/>
      <family val="1"/>
    </font>
    <font>
      <b/>
      <sz val="12"/>
      <color theme="1"/>
      <name val="Cambria"/>
      <family val="1"/>
    </font>
    <font>
      <b/>
      <sz val="16"/>
      <color theme="1"/>
      <name val="Cambria"/>
      <family val="1"/>
    </font>
    <font>
      <b/>
      <sz val="11"/>
      <color theme="0"/>
      <name val="Cambria"/>
      <family val="1"/>
    </font>
    <font>
      <b/>
      <sz val="22"/>
      <color theme="1"/>
      <name val="Cambria"/>
      <family val="1"/>
    </font>
    <font>
      <b/>
      <sz val="16"/>
      <color theme="0"/>
      <name val="Cambria"/>
      <family val="1"/>
    </font>
    <font>
      <sz val="16"/>
      <color theme="1"/>
      <name val="Cambria"/>
      <family val="1"/>
    </font>
    <font>
      <b/>
      <sz val="16"/>
      <name val="Cambria"/>
      <family val="1"/>
    </font>
    <font>
      <sz val="18"/>
      <color theme="1"/>
      <name val="Cambria"/>
      <family val="1"/>
    </font>
    <font>
      <sz val="12"/>
      <color theme="1"/>
      <name val="Cambria"/>
      <family val="1"/>
    </font>
    <font>
      <b/>
      <sz val="12"/>
      <color rgb="FFFF0000"/>
      <name val="Cambria"/>
      <family val="1"/>
    </font>
    <font>
      <b/>
      <sz val="12"/>
      <color theme="0"/>
      <name val="Cambria"/>
      <family val="1"/>
    </font>
    <font>
      <sz val="12"/>
      <name val="Cambria"/>
      <family val="1"/>
    </font>
    <font>
      <sz val="12"/>
      <color theme="0"/>
      <name val="Cambria"/>
      <family val="1"/>
    </font>
    <font>
      <b/>
      <sz val="12"/>
      <color theme="2"/>
      <name val="Cambria"/>
      <family val="1"/>
    </font>
    <font>
      <sz val="12"/>
      <color rgb="FFFF0000"/>
      <name val="Cambria"/>
      <family val="1"/>
    </font>
    <font>
      <sz val="12"/>
      <color theme="2"/>
      <name val="Cambria"/>
      <family val="1"/>
    </font>
    <font>
      <sz val="11"/>
      <color theme="1"/>
      <name val="Calibri"/>
      <family val="2"/>
      <scheme val="minor"/>
    </font>
    <font>
      <sz val="12"/>
      <color rgb="FFC55A11"/>
      <name val="Cambria"/>
      <family val="1"/>
    </font>
    <font>
      <sz val="12"/>
      <color rgb="FF000000"/>
      <name val="Cambria"/>
      <family val="1"/>
    </font>
    <font>
      <vertAlign val="superscript"/>
      <sz val="12"/>
      <color theme="1"/>
      <name val="Cambria"/>
      <family val="1"/>
    </font>
    <font>
      <b/>
      <sz val="14"/>
      <color theme="1"/>
      <name val="Cambria"/>
      <family val="1"/>
    </font>
    <font>
      <sz val="16"/>
      <name val="Cambria"/>
      <family val="1"/>
    </font>
    <font>
      <sz val="14"/>
      <name val="Cambria"/>
      <family val="1"/>
    </font>
    <font>
      <b/>
      <sz val="18"/>
      <color theme="1"/>
      <name val="Cambria"/>
      <family val="1"/>
    </font>
    <font>
      <sz val="18"/>
      <name val="Cambria"/>
      <family val="1"/>
    </font>
    <font>
      <i/>
      <sz val="12"/>
      <color theme="1"/>
      <name val="Cambria"/>
      <family val="1"/>
    </font>
    <font>
      <sz val="12"/>
      <color rgb="FFC00000"/>
      <name val="Cambria"/>
      <family val="1"/>
    </font>
    <font>
      <sz val="11"/>
      <color rgb="FFFF0000"/>
      <name val="Calibri"/>
      <family val="2"/>
      <scheme val="minor"/>
    </font>
    <font>
      <sz val="11"/>
      <name val="Cambria"/>
      <family val="1"/>
    </font>
    <font>
      <sz val="11"/>
      <color rgb="FFFF0000"/>
      <name val="Cambria"/>
      <family val="1"/>
    </font>
    <font>
      <vertAlign val="subscript"/>
      <sz val="12"/>
      <color theme="1"/>
      <name val="Cambria"/>
      <family val="1"/>
    </font>
    <font>
      <b/>
      <sz val="18"/>
      <color theme="1"/>
      <name val="Calibri"/>
      <family val="2"/>
    </font>
    <font>
      <sz val="18"/>
      <color theme="1"/>
      <name val="Calibri"/>
      <family val="2"/>
    </font>
    <font>
      <b/>
      <sz val="48"/>
      <color theme="1"/>
      <name val="Calibri"/>
      <family val="2"/>
    </font>
    <font>
      <sz val="18"/>
      <color rgb="FFFF0000"/>
      <name val="Calibri"/>
      <family val="2"/>
    </font>
    <font>
      <b/>
      <sz val="18"/>
      <color rgb="FFFF0000"/>
      <name val="Calibri"/>
      <family val="2"/>
    </font>
    <font>
      <b/>
      <sz val="12"/>
      <color rgb="FF262626"/>
      <name val="Cambria"/>
      <family val="1"/>
    </font>
    <font>
      <sz val="12"/>
      <color rgb="FF262626"/>
      <name val="Cambria"/>
      <family val="1"/>
    </font>
    <font>
      <b/>
      <sz val="14"/>
      <color theme="0"/>
      <name val="Cambria"/>
      <family val="1"/>
    </font>
    <font>
      <sz val="14"/>
      <color theme="0"/>
      <name val="Cambria"/>
      <family val="1"/>
    </font>
    <font>
      <b/>
      <sz val="12"/>
      <name val="Cambria"/>
      <family val="1"/>
    </font>
    <font>
      <sz val="12"/>
      <color theme="3"/>
      <name val="Cambria"/>
      <family val="1"/>
    </font>
    <font>
      <b/>
      <sz val="11"/>
      <color theme="2"/>
      <name val="Calibri"/>
      <family val="2"/>
      <scheme val="minor"/>
    </font>
    <font>
      <b/>
      <sz val="12"/>
      <color theme="3"/>
      <name val="Cambria"/>
      <family val="1"/>
    </font>
    <font>
      <sz val="12"/>
      <color theme="3"/>
      <name val="Calibri"/>
      <family val="2"/>
      <scheme val="minor"/>
    </font>
    <font>
      <sz val="11"/>
      <color theme="3"/>
      <name val="Calibri"/>
      <family val="2"/>
      <scheme val="minor"/>
    </font>
    <font>
      <sz val="11"/>
      <color theme="3"/>
      <name val="Calibri"/>
      <family val="2"/>
    </font>
    <font>
      <sz val="11"/>
      <color theme="3"/>
      <name val="Cambria"/>
      <family val="1"/>
    </font>
    <font>
      <b/>
      <sz val="14"/>
      <color theme="2"/>
      <name val="Cambria"/>
      <family val="1"/>
    </font>
    <font>
      <b/>
      <sz val="14"/>
      <color theme="2"/>
      <name val="Calibri"/>
      <family val="2"/>
      <scheme val="minor"/>
    </font>
    <font>
      <sz val="14"/>
      <color theme="2"/>
      <name val="Cambria"/>
      <family val="1"/>
    </font>
    <font>
      <vertAlign val="superscript"/>
      <sz val="12"/>
      <color theme="3"/>
      <name val="Cambria"/>
      <family val="1"/>
    </font>
    <font>
      <b/>
      <sz val="14"/>
      <color theme="3"/>
      <name val="Calibri"/>
      <family val="2"/>
      <scheme val="minor"/>
    </font>
    <font>
      <sz val="12"/>
      <color theme="1"/>
      <name val="Calibri"/>
      <family val="2"/>
      <scheme val="minor"/>
    </font>
    <font>
      <b/>
      <sz val="12"/>
      <color theme="1"/>
      <name val="Calibri"/>
      <family val="2"/>
      <scheme val="minor"/>
    </font>
    <font>
      <b/>
      <sz val="72"/>
      <color rgb="FFFF0000"/>
      <name val="Calibri"/>
      <family val="2"/>
    </font>
    <font>
      <sz val="22"/>
      <name val="Cambria"/>
      <family val="1"/>
    </font>
    <font>
      <b/>
      <sz val="22"/>
      <color theme="2"/>
      <name val="Cambria"/>
      <family val="1"/>
    </font>
    <font>
      <sz val="11"/>
      <color theme="0"/>
      <name val="Calibri"/>
      <family val="2"/>
    </font>
    <font>
      <b/>
      <sz val="16"/>
      <color rgb="FFFF0000"/>
      <name val="Calibri"/>
      <family val="2"/>
    </font>
    <font>
      <b/>
      <sz val="26"/>
      <color rgb="FFFF0000"/>
      <name val="Calibri"/>
      <family val="2"/>
    </font>
    <font>
      <b/>
      <sz val="20"/>
      <color rgb="FFFF0000"/>
      <name val="Calibri"/>
      <family val="2"/>
    </font>
    <font>
      <b/>
      <sz val="22"/>
      <color rgb="FFFF0000"/>
      <name val="Calibri"/>
      <family val="2"/>
    </font>
    <font>
      <sz val="16"/>
      <color rgb="FFFF0000"/>
      <name val="Calibri"/>
      <family val="2"/>
    </font>
  </fonts>
  <fills count="29">
    <fill>
      <patternFill patternType="none"/>
    </fill>
    <fill>
      <patternFill patternType="gray125"/>
    </fill>
    <fill>
      <patternFill patternType="solid">
        <fgColor rgb="FFFF0000"/>
        <bgColor rgb="FFFF0000"/>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7F7F7F"/>
        <bgColor rgb="FF7F7F7F"/>
      </patternFill>
    </fill>
    <fill>
      <patternFill patternType="solid">
        <fgColor rgb="FF0070C0"/>
        <bgColor rgb="FF0070C0"/>
      </patternFill>
    </fill>
    <fill>
      <patternFill patternType="solid">
        <fgColor rgb="FFA5A5A5"/>
        <bgColor rgb="FFA5A5A5"/>
      </patternFill>
    </fill>
    <fill>
      <patternFill patternType="solid">
        <fgColor rgb="FFFFFF00"/>
        <bgColor theme="0"/>
      </patternFill>
    </fill>
    <fill>
      <patternFill patternType="solid">
        <fgColor rgb="FFFF0000"/>
        <bgColor rgb="FF0070C0"/>
      </patternFill>
    </fill>
    <fill>
      <patternFill patternType="solid">
        <fgColor rgb="FFC00000"/>
        <bgColor rgb="FFC00000"/>
      </patternFill>
    </fill>
    <fill>
      <patternFill patternType="solid">
        <fgColor rgb="FFFFFF00"/>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theme="7" tint="-0.249977111117893"/>
        <bgColor rgb="FFFFC000"/>
      </patternFill>
    </fill>
    <fill>
      <patternFill patternType="solid">
        <fgColor theme="5" tint="0.39997558519241921"/>
        <bgColor rgb="FFFFFFFF"/>
      </patternFill>
    </fill>
    <fill>
      <patternFill patternType="solid">
        <fgColor theme="5" tint="0.39997558519241921"/>
        <bgColor indexed="64"/>
      </patternFill>
    </fill>
    <fill>
      <patternFill patternType="solid">
        <fgColor theme="7" tint="0.79998168889431442"/>
        <bgColor rgb="FFFFFFFF"/>
      </patternFill>
    </fill>
    <fill>
      <patternFill patternType="solid">
        <fgColor theme="7" tint="0.79998168889431442"/>
        <bgColor rgb="FF33CCCC"/>
      </patternFill>
    </fill>
    <fill>
      <patternFill patternType="solid">
        <fgColor theme="5" tint="0.59999389629810485"/>
        <bgColor theme="0"/>
      </patternFill>
    </fill>
    <fill>
      <patternFill patternType="solid">
        <fgColor rgb="FFFFFF00"/>
        <bgColor rgb="FF7F7F7F"/>
      </patternFill>
    </fill>
    <fill>
      <patternFill patternType="solid">
        <fgColor theme="0"/>
        <bgColor rgb="FFFF0000"/>
      </patternFill>
    </fill>
    <fill>
      <patternFill patternType="solid">
        <fgColor theme="0"/>
        <bgColor indexed="64"/>
      </patternFill>
    </fill>
    <fill>
      <patternFill patternType="solid">
        <fgColor theme="0"/>
        <bgColor rgb="FFC00000"/>
      </patternFill>
    </fill>
    <fill>
      <patternFill patternType="solid">
        <fgColor rgb="FF0070C0"/>
        <bgColor indexed="64"/>
      </patternFill>
    </fill>
    <fill>
      <patternFill patternType="solid">
        <fgColor rgb="FF008ECE"/>
      </patternFill>
    </fill>
    <fill>
      <patternFill patternType="solid">
        <fgColor theme="2"/>
        <bgColor indexed="64"/>
      </patternFill>
    </fill>
  </fills>
  <borders count="6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bottom/>
      <diagonal/>
    </border>
    <border>
      <left/>
      <right/>
      <top/>
      <bottom/>
      <diagonal/>
    </border>
    <border>
      <left style="medium">
        <color rgb="FF000000"/>
      </left>
      <right/>
      <top/>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diagonal/>
    </border>
    <border>
      <left style="medium">
        <color rgb="FF000000"/>
      </left>
      <right style="thin">
        <color rgb="FF000000"/>
      </right>
      <top style="medium">
        <color rgb="FF000000"/>
      </top>
      <bottom/>
      <diagonal/>
    </border>
    <border>
      <left style="medium">
        <color rgb="FF000000"/>
      </left>
      <right/>
      <top/>
      <bottom style="medium">
        <color rgb="FF000000"/>
      </bottom>
      <diagonal/>
    </border>
    <border>
      <left style="thin">
        <color rgb="FF000000"/>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right style="thin">
        <color indexed="64"/>
      </right>
      <top style="thin">
        <color rgb="FF000000"/>
      </top>
      <bottom style="thin">
        <color rgb="FF000000"/>
      </bottom>
      <diagonal/>
    </border>
  </borders>
  <cellStyleXfs count="6">
    <xf numFmtId="0" fontId="0" fillId="0" borderId="0"/>
    <xf numFmtId="0" fontId="5" fillId="0" borderId="25"/>
    <xf numFmtId="0" fontId="4" fillId="0" borderId="25"/>
    <xf numFmtId="0" fontId="3" fillId="0" borderId="25"/>
    <xf numFmtId="9" fontId="32" fillId="0" borderId="0" applyFont="0" applyFill="0" applyBorder="0" applyAlignment="0" applyProtection="0"/>
    <xf numFmtId="0" fontId="2" fillId="0" borderId="25"/>
  </cellStyleXfs>
  <cellXfs count="1133">
    <xf numFmtId="0" fontId="0" fillId="0" borderId="0" xfId="0"/>
    <xf numFmtId="9" fontId="7" fillId="0" borderId="0" xfId="0" applyNumberFormat="1" applyFont="1"/>
    <xf numFmtId="0" fontId="7" fillId="0" borderId="0" xfId="0" applyFont="1" applyAlignment="1">
      <alignment horizontal="left"/>
    </xf>
    <xf numFmtId="0" fontId="18" fillId="13" borderId="36" xfId="0" applyFont="1" applyFill="1" applyBorder="1" applyAlignment="1">
      <alignment horizontal="center" vertical="center" wrapText="1"/>
    </xf>
    <xf numFmtId="0" fontId="0" fillId="0" borderId="36" xfId="0" applyBorder="1" applyAlignment="1">
      <alignment horizontal="center"/>
    </xf>
    <xf numFmtId="0" fontId="15" fillId="0" borderId="36" xfId="0" applyFont="1" applyBorder="1"/>
    <xf numFmtId="0" fontId="15" fillId="0" borderId="36" xfId="0" applyFont="1" applyBorder="1">
      <extLst>
        <ext xmlns:xfpb="http://schemas.microsoft.com/office/spreadsheetml/2022/featurepropertybag" uri="{C7286773-470A-42A8-94C5-96B5CB345126}">
          <xfpb:xfComplement i="0"/>
        </ext>
      </extLst>
    </xf>
    <xf numFmtId="0" fontId="0" fillId="0" borderId="36" xfId="0" applyBorder="1"/>
    <xf numFmtId="0" fontId="14" fillId="14" borderId="36" xfId="0" applyFont="1" applyFill="1" applyBorder="1" applyAlignment="1">
      <alignment horizontal="left" vertical="center"/>
    </xf>
    <xf numFmtId="0" fontId="14" fillId="14" borderId="36" xfId="0" applyFont="1" applyFill="1" applyBorder="1" applyAlignment="1">
      <alignment horizontal="left" vertical="center" wrapText="1"/>
    </xf>
    <xf numFmtId="0" fontId="17" fillId="17" borderId="36" xfId="0" applyFont="1" applyFill="1" applyBorder="1" applyAlignment="1">
      <alignment horizontal="center" vertical="center"/>
    </xf>
    <xf numFmtId="0" fontId="17" fillId="17" borderId="36" xfId="0" applyFont="1" applyFill="1" applyBorder="1" applyAlignment="1">
      <alignment horizontal="center" vertical="center" wrapText="1"/>
    </xf>
    <xf numFmtId="0" fontId="22" fillId="18" borderId="36" xfId="0" applyFont="1" applyFill="1" applyBorder="1" applyAlignment="1">
      <alignment horizontal="center" vertical="center"/>
    </xf>
    <xf numFmtId="0" fontId="17" fillId="18" borderId="36" xfId="0" applyFont="1" applyFill="1" applyBorder="1" applyAlignment="1">
      <alignment horizontal="center" vertical="center" wrapText="1"/>
    </xf>
    <xf numFmtId="0" fontId="17" fillId="17" borderId="50" xfId="0" applyFont="1" applyFill="1" applyBorder="1" applyAlignment="1">
      <alignment horizontal="center" vertical="center"/>
    </xf>
    <xf numFmtId="0" fontId="17" fillId="17" borderId="51" xfId="0" applyFont="1" applyFill="1" applyBorder="1" applyAlignment="1">
      <alignment horizontal="center" vertical="center" wrapText="1"/>
    </xf>
    <xf numFmtId="0" fontId="17" fillId="18" borderId="50" xfId="0" applyFont="1" applyFill="1" applyBorder="1" applyAlignment="1">
      <alignment horizontal="center" vertical="center"/>
    </xf>
    <xf numFmtId="0" fontId="17" fillId="18" borderId="51" xfId="0" applyFont="1" applyFill="1" applyBorder="1" applyAlignment="1">
      <alignment horizontal="center" vertical="center"/>
    </xf>
    <xf numFmtId="0" fontId="14" fillId="0" borderId="36" xfId="0" applyFont="1" applyBorder="1" applyAlignment="1">
      <alignment horizontal="center" vertical="center"/>
      <extLst>
        <ext xmlns:xfpb="http://schemas.microsoft.com/office/spreadsheetml/2022/featurepropertybag" uri="{C7286773-470A-42A8-94C5-96B5CB345126}">
          <xfpb:xfComplement i="0"/>
        </ext>
      </extLst>
    </xf>
    <xf numFmtId="0" fontId="14" fillId="0" borderId="36" xfId="0" applyFont="1" applyBorder="1" applyAlignment="1">
      <alignment horizontal="center" vertical="center"/>
    </xf>
    <xf numFmtId="0" fontId="22" fillId="18" borderId="36" xfId="0" applyFont="1" applyFill="1" applyBorder="1" applyAlignment="1">
      <alignment horizontal="center" vertical="center" wrapText="1"/>
    </xf>
    <xf numFmtId="0" fontId="16" fillId="0" borderId="66" xfId="0" applyFont="1" applyBorder="1" applyAlignment="1">
      <alignment horizontal="center" vertical="center" wrapText="1"/>
    </xf>
    <xf numFmtId="0" fontId="16" fillId="0" borderId="36" xfId="0" applyFont="1" applyBorder="1" applyAlignment="1">
      <alignment horizontal="center" vertical="top" wrapText="1"/>
    </xf>
    <xf numFmtId="0" fontId="27" fillId="0" borderId="36" xfId="0" applyFont="1" applyBorder="1" applyAlignment="1">
      <alignment wrapText="1"/>
    </xf>
    <xf numFmtId="0" fontId="28" fillId="0" borderId="36" xfId="0" applyFont="1" applyBorder="1" applyAlignment="1">
      <alignment wrapText="1"/>
    </xf>
    <xf numFmtId="0" fontId="24" fillId="0" borderId="36" xfId="0" applyFont="1" applyBorder="1" applyAlignment="1">
      <alignment wrapText="1"/>
    </xf>
    <xf numFmtId="0" fontId="16" fillId="5" borderId="36" xfId="0" applyFont="1" applyFill="1" applyBorder="1" applyAlignment="1">
      <alignment horizontal="center" vertical="top" wrapText="1"/>
    </xf>
    <xf numFmtId="0" fontId="16" fillId="0" borderId="36" xfId="0" applyFont="1" applyBorder="1" applyAlignment="1">
      <alignment horizontal="center" vertical="center" wrapText="1"/>
    </xf>
    <xf numFmtId="0" fontId="24" fillId="0" borderId="36" xfId="0" applyFont="1" applyBorder="1" applyAlignment="1">
      <alignment horizontal="left" vertical="top" wrapText="1"/>
    </xf>
    <xf numFmtId="0" fontId="24" fillId="0" borderId="36" xfId="0" applyFont="1" applyBorder="1" applyAlignment="1">
      <alignment vertical="top" wrapText="1"/>
    </xf>
    <xf numFmtId="0" fontId="24" fillId="0" borderId="36" xfId="0" applyFont="1" applyBorder="1" applyAlignment="1">
      <alignment horizontal="center" vertical="top" wrapText="1"/>
    </xf>
    <xf numFmtId="0" fontId="24" fillId="0" borderId="36" xfId="0" applyFont="1" applyBorder="1" applyAlignment="1">
      <alignment horizontal="center" vertical="center" wrapText="1"/>
    </xf>
    <xf numFmtId="0" fontId="24" fillId="5" borderId="36" xfId="0" applyFont="1" applyFill="1" applyBorder="1" applyAlignment="1">
      <alignment horizontal="left" vertical="top" wrapText="1"/>
    </xf>
    <xf numFmtId="0" fontId="24" fillId="0" borderId="36" xfId="0" applyFont="1" applyBorder="1" applyAlignment="1">
      <alignment horizontal="left" vertical="center" wrapText="1"/>
    </xf>
    <xf numFmtId="0" fontId="24" fillId="5" borderId="36" xfId="0" applyFont="1" applyFill="1" applyBorder="1" applyAlignment="1">
      <alignment vertical="top" wrapText="1"/>
    </xf>
    <xf numFmtId="0" fontId="24" fillId="5" borderId="36" xfId="0" applyFont="1" applyFill="1" applyBorder="1" applyAlignment="1">
      <alignment horizontal="center" vertical="top" wrapText="1"/>
    </xf>
    <xf numFmtId="0" fontId="24" fillId="0" borderId="36" xfId="0" applyFont="1" applyBorder="1" applyAlignment="1">
      <alignment vertical="center" wrapText="1"/>
    </xf>
    <xf numFmtId="0" fontId="24" fillId="0" borderId="36" xfId="1" applyFont="1" applyBorder="1" applyAlignment="1">
      <alignment vertical="top" wrapText="1"/>
    </xf>
    <xf numFmtId="0" fontId="16" fillId="0" borderId="36" xfId="0" applyFont="1" applyBorder="1" applyAlignment="1">
      <alignment vertical="top" wrapText="1"/>
    </xf>
    <xf numFmtId="0" fontId="28" fillId="0" borderId="36" xfId="0" applyFont="1" applyBorder="1" applyAlignment="1">
      <alignment horizontal="left" vertical="top" wrapText="1"/>
    </xf>
    <xf numFmtId="0" fontId="28" fillId="0" borderId="36" xfId="0" applyFont="1" applyBorder="1" applyAlignment="1">
      <alignment horizontal="center" vertical="top" wrapText="1"/>
    </xf>
    <xf numFmtId="0" fontId="30" fillId="0" borderId="36" xfId="0" applyFont="1" applyBorder="1" applyAlignment="1">
      <alignment wrapText="1"/>
    </xf>
    <xf numFmtId="0" fontId="31" fillId="7" borderId="36" xfId="0" applyFont="1" applyFill="1" applyBorder="1" applyAlignment="1">
      <alignment horizontal="left" vertical="top" wrapText="1"/>
    </xf>
    <xf numFmtId="0" fontId="29" fillId="7" borderId="36" xfId="0" applyFont="1" applyFill="1" applyBorder="1" applyAlignment="1">
      <alignment horizontal="left" vertical="top" wrapText="1"/>
    </xf>
    <xf numFmtId="0" fontId="29" fillId="7" borderId="36" xfId="0" applyFont="1" applyFill="1" applyBorder="1" applyAlignment="1">
      <alignment vertical="top" wrapText="1"/>
    </xf>
    <xf numFmtId="0" fontId="29" fillId="10" borderId="36" xfId="0" applyFont="1" applyFill="1" applyBorder="1" applyAlignment="1">
      <alignment horizontal="left" vertical="top" wrapText="1"/>
    </xf>
    <xf numFmtId="0" fontId="31" fillId="7" borderId="36" xfId="0" applyFont="1" applyFill="1" applyBorder="1" applyAlignment="1">
      <alignment vertical="top" wrapText="1"/>
    </xf>
    <xf numFmtId="0" fontId="29" fillId="7" borderId="36" xfId="0" applyFont="1" applyFill="1" applyBorder="1" applyAlignment="1">
      <alignment horizontal="center" vertical="top" wrapText="1"/>
    </xf>
    <xf numFmtId="0" fontId="31" fillId="0" borderId="36" xfId="0" applyFont="1" applyBorder="1" applyAlignment="1">
      <alignment horizontal="left" vertical="top" wrapText="1"/>
    </xf>
    <xf numFmtId="0" fontId="31" fillId="0" borderId="36" xfId="0" applyFont="1" applyBorder="1" applyAlignment="1">
      <alignment wrapText="1"/>
    </xf>
    <xf numFmtId="9" fontId="16" fillId="0" borderId="36" xfId="0" applyNumberFormat="1" applyFont="1" applyBorder="1" applyAlignment="1">
      <alignment horizontal="center" vertical="center" wrapText="1"/>
    </xf>
    <xf numFmtId="9" fontId="16" fillId="4" borderId="36" xfId="4" applyFont="1" applyFill="1" applyBorder="1" applyAlignment="1">
      <alignment horizontal="center" vertical="center" wrapText="1"/>
    </xf>
    <xf numFmtId="0" fontId="16" fillId="21" borderId="36" xfId="0" applyFont="1" applyFill="1" applyBorder="1" applyAlignment="1">
      <alignment horizontal="center" vertical="center"/>
    </xf>
    <xf numFmtId="0" fontId="16" fillId="21" borderId="36" xfId="0" applyFont="1" applyFill="1" applyBorder="1" applyAlignment="1">
      <alignment horizontal="center" vertical="center" wrapText="1"/>
    </xf>
    <xf numFmtId="0" fontId="28" fillId="0" borderId="36" xfId="0" applyFont="1" applyBorder="1" applyAlignment="1">
      <alignment vertical="top" wrapText="1"/>
    </xf>
    <xf numFmtId="0" fontId="16" fillId="0" borderId="36" xfId="0" applyFont="1" applyBorder="1" applyAlignment="1">
      <alignment horizontal="left" vertical="top" wrapText="1"/>
    </xf>
    <xf numFmtId="0" fontId="29" fillId="7" borderId="36" xfId="1" applyFont="1" applyFill="1" applyBorder="1" applyAlignment="1">
      <alignment horizontal="left" vertical="top" wrapText="1"/>
    </xf>
    <xf numFmtId="0" fontId="24" fillId="0" borderId="36" xfId="1" applyFont="1" applyBorder="1" applyAlignment="1">
      <alignment horizontal="left" vertical="top" wrapText="1"/>
    </xf>
    <xf numFmtId="0" fontId="31" fillId="0" borderId="36" xfId="0" applyFont="1" applyBorder="1" applyAlignment="1">
      <alignment vertical="top" wrapText="1"/>
    </xf>
    <xf numFmtId="0" fontId="30" fillId="0" borderId="36" xfId="0" applyFont="1" applyBorder="1" applyAlignment="1">
      <alignment vertical="top" wrapText="1"/>
    </xf>
    <xf numFmtId="9" fontId="16" fillId="0" borderId="36" xfId="4" applyFont="1" applyBorder="1" applyAlignment="1">
      <alignment horizontal="center" vertical="center" wrapText="1"/>
    </xf>
    <xf numFmtId="0" fontId="30" fillId="0" borderId="36" xfId="0" applyFont="1" applyBorder="1" applyAlignment="1">
      <alignment horizontal="left" vertical="top" wrapText="1"/>
    </xf>
    <xf numFmtId="0" fontId="30" fillId="0" borderId="36" xfId="0" applyFont="1" applyBorder="1" applyAlignment="1">
      <alignment horizontal="center" vertical="top" wrapText="1"/>
    </xf>
    <xf numFmtId="0" fontId="28" fillId="0" borderId="36" xfId="3" applyFont="1" applyBorder="1"/>
    <xf numFmtId="0" fontId="24" fillId="0" borderId="36" xfId="3" applyFont="1" applyBorder="1"/>
    <xf numFmtId="0" fontId="16" fillId="0" borderId="36" xfId="3" applyFont="1" applyBorder="1" applyAlignment="1">
      <alignment horizontal="left" vertical="center" wrapText="1"/>
    </xf>
    <xf numFmtId="0" fontId="16" fillId="0" borderId="36" xfId="3" applyFont="1" applyBorder="1" applyAlignment="1">
      <alignment horizontal="center" vertical="top" wrapText="1"/>
    </xf>
    <xf numFmtId="0" fontId="16" fillId="0" borderId="36" xfId="3" applyFont="1" applyBorder="1" applyAlignment="1">
      <alignment horizontal="left" vertical="top" wrapText="1"/>
    </xf>
    <xf numFmtId="0" fontId="16" fillId="0" borderId="36" xfId="3" applyFont="1" applyBorder="1" applyAlignment="1">
      <alignment horizontal="left"/>
    </xf>
    <xf numFmtId="0" fontId="24" fillId="0" borderId="36" xfId="3" applyFont="1" applyBorder="1" applyAlignment="1">
      <alignment horizontal="left" wrapText="1"/>
    </xf>
    <xf numFmtId="0" fontId="24" fillId="0" borderId="36" xfId="3" applyFont="1" applyBorder="1" applyAlignment="1">
      <alignment horizontal="left" vertical="top" wrapText="1"/>
    </xf>
    <xf numFmtId="0" fontId="24" fillId="0" borderId="36" xfId="3" applyFont="1" applyBorder="1" applyAlignment="1">
      <alignment horizontal="center" vertical="top"/>
    </xf>
    <xf numFmtId="0" fontId="24" fillId="0" borderId="36" xfId="3" applyFont="1" applyBorder="1" applyAlignment="1">
      <alignment horizontal="left" vertical="top"/>
    </xf>
    <xf numFmtId="0" fontId="24" fillId="0" borderId="36" xfId="3" applyFont="1" applyBorder="1" applyAlignment="1">
      <alignment horizontal="left"/>
    </xf>
    <xf numFmtId="0" fontId="24" fillId="0" borderId="36" xfId="3" applyFont="1" applyBorder="1" applyAlignment="1">
      <alignment vertical="top" wrapText="1"/>
    </xf>
    <xf numFmtId="0" fontId="24" fillId="0" borderId="36" xfId="3" applyFont="1" applyBorder="1" applyAlignment="1">
      <alignment vertical="top"/>
    </xf>
    <xf numFmtId="0" fontId="24" fillId="5" borderId="36" xfId="3" applyFont="1" applyFill="1" applyBorder="1" applyAlignment="1">
      <alignment horizontal="left" vertical="center" wrapText="1"/>
    </xf>
    <xf numFmtId="0" fontId="24" fillId="0" borderId="36" xfId="3" applyFont="1" applyBorder="1" applyAlignment="1">
      <alignment horizontal="center" vertical="center" wrapText="1"/>
    </xf>
    <xf numFmtId="0" fontId="24" fillId="0" borderId="36" xfId="3" applyFont="1" applyBorder="1" applyAlignment="1">
      <alignment horizontal="left" vertical="center" wrapText="1"/>
    </xf>
    <xf numFmtId="0" fontId="24" fillId="0" borderId="36" xfId="3" applyFont="1" applyBorder="1" applyAlignment="1">
      <alignment wrapText="1"/>
    </xf>
    <xf numFmtId="0" fontId="24" fillId="5" borderId="36" xfId="3" applyFont="1" applyFill="1" applyBorder="1" applyAlignment="1">
      <alignment horizontal="left" vertical="top" wrapText="1"/>
    </xf>
    <xf numFmtId="0" fontId="16" fillId="5" borderId="36" xfId="3" applyFont="1" applyFill="1" applyBorder="1" applyAlignment="1">
      <alignment horizontal="center" vertical="center" wrapText="1"/>
    </xf>
    <xf numFmtId="0" fontId="24" fillId="5" borderId="36" xfId="3" applyFont="1" applyFill="1" applyBorder="1" applyAlignment="1">
      <alignment vertical="top"/>
    </xf>
    <xf numFmtId="0" fontId="24" fillId="5" borderId="36" xfId="3" applyFont="1" applyFill="1" applyBorder="1" applyAlignment="1">
      <alignment vertical="top" wrapText="1"/>
    </xf>
    <xf numFmtId="0" fontId="24" fillId="0" borderId="36" xfId="0" applyFont="1" applyBorder="1" applyAlignment="1">
      <alignment horizontal="center" vertical="center"/>
    </xf>
    <xf numFmtId="0" fontId="16" fillId="0" borderId="36" xfId="3" applyFont="1" applyBorder="1" applyAlignment="1">
      <alignment vertical="top" wrapText="1"/>
    </xf>
    <xf numFmtId="0" fontId="16" fillId="5" borderId="36" xfId="3" applyFont="1" applyFill="1" applyBorder="1" applyAlignment="1">
      <alignment horizontal="center" vertical="top" wrapText="1"/>
    </xf>
    <xf numFmtId="0" fontId="30" fillId="0" borderId="36" xfId="3" applyFont="1" applyBorder="1"/>
    <xf numFmtId="0" fontId="16" fillId="0" borderId="36" xfId="1" applyFont="1" applyBorder="1" applyAlignment="1">
      <alignment horizontal="center" vertical="top" wrapText="1"/>
    </xf>
    <xf numFmtId="0" fontId="27" fillId="0" borderId="36" xfId="1" applyFont="1" applyBorder="1"/>
    <xf numFmtId="0" fontId="28" fillId="0" borderId="36" xfId="1" applyFont="1" applyBorder="1"/>
    <xf numFmtId="0" fontId="24" fillId="0" borderId="36" xfId="1" applyFont="1" applyBorder="1"/>
    <xf numFmtId="0" fontId="16" fillId="0" borderId="36" xfId="1" applyFont="1" applyBorder="1" applyAlignment="1">
      <alignment horizontal="center" vertical="center" wrapText="1"/>
    </xf>
    <xf numFmtId="0" fontId="24" fillId="0" borderId="36" xfId="1" applyFont="1" applyBorder="1" applyAlignment="1">
      <alignment horizontal="left" vertical="center" wrapText="1"/>
    </xf>
    <xf numFmtId="0" fontId="16" fillId="0" borderId="36" xfId="1" applyFont="1" applyBorder="1" applyAlignment="1">
      <alignment horizontal="left" vertical="center" wrapText="1"/>
    </xf>
    <xf numFmtId="0" fontId="16" fillId="0" borderId="36" xfId="1" applyFont="1" applyBorder="1" applyAlignment="1">
      <alignment horizontal="left" vertical="top" wrapText="1"/>
    </xf>
    <xf numFmtId="9" fontId="16" fillId="5" borderId="36" xfId="1" applyNumberFormat="1" applyFont="1" applyFill="1" applyBorder="1" applyAlignment="1">
      <alignment horizontal="center" vertical="center" wrapText="1"/>
    </xf>
    <xf numFmtId="0" fontId="24" fillId="0" borderId="36" xfId="1" applyFont="1" applyBorder="1" applyAlignment="1">
      <alignment horizontal="center" vertical="top" wrapText="1"/>
    </xf>
    <xf numFmtId="0" fontId="24" fillId="0" borderId="36" xfId="1" applyFont="1" applyBorder="1" applyAlignment="1">
      <alignment horizontal="center" vertical="center" wrapText="1"/>
    </xf>
    <xf numFmtId="0" fontId="28" fillId="0" borderId="36" xfId="1" applyFont="1" applyBorder="1" applyAlignment="1">
      <alignment horizontal="left" vertical="top" wrapText="1"/>
    </xf>
    <xf numFmtId="0" fontId="24" fillId="7" borderId="36" xfId="1" applyFont="1" applyFill="1" applyBorder="1" applyAlignment="1">
      <alignment horizontal="left" vertical="top" wrapText="1"/>
    </xf>
    <xf numFmtId="0" fontId="26" fillId="7" borderId="36" xfId="1" applyFont="1" applyFill="1" applyBorder="1" applyAlignment="1">
      <alignment horizontal="left" vertical="top" wrapText="1"/>
    </xf>
    <xf numFmtId="0" fontId="24" fillId="5" borderId="36" xfId="1" applyFont="1" applyFill="1" applyBorder="1" applyAlignment="1">
      <alignment horizontal="left" vertical="top" wrapText="1"/>
    </xf>
    <xf numFmtId="0" fontId="28" fillId="5" borderId="36" xfId="1" applyFont="1" applyFill="1" applyBorder="1" applyAlignment="1">
      <alignment horizontal="left" vertical="top" wrapText="1"/>
    </xf>
    <xf numFmtId="0" fontId="28" fillId="0" borderId="36" xfId="1" applyFont="1" applyBorder="1" applyAlignment="1">
      <alignment vertical="top" wrapText="1"/>
    </xf>
    <xf numFmtId="0" fontId="24" fillId="0" borderId="36" xfId="1" applyFont="1" applyBorder="1" applyAlignment="1">
      <alignment horizontal="center" vertical="center"/>
    </xf>
    <xf numFmtId="0" fontId="26" fillId="7" borderId="36" xfId="1" applyFont="1" applyFill="1" applyBorder="1" applyAlignment="1">
      <alignment horizontal="left" vertical="top"/>
    </xf>
    <xf numFmtId="0" fontId="24" fillId="0" borderId="36" xfId="1" applyFont="1" applyBorder="1" applyAlignment="1">
      <alignment horizontal="left" vertical="center"/>
    </xf>
    <xf numFmtId="0" fontId="28" fillId="7" borderId="36" xfId="1" applyFont="1" applyFill="1" applyBorder="1" applyAlignment="1">
      <alignment horizontal="left" vertical="top" wrapText="1"/>
    </xf>
    <xf numFmtId="0" fontId="24" fillId="5" borderId="36" xfId="1" applyFont="1" applyFill="1" applyBorder="1" applyAlignment="1">
      <alignment vertical="top" wrapText="1"/>
    </xf>
    <xf numFmtId="0" fontId="34" fillId="0" borderId="36" xfId="1" applyFont="1" applyBorder="1" applyAlignment="1">
      <alignment vertical="top" wrapText="1"/>
    </xf>
    <xf numFmtId="0" fontId="24" fillId="0" borderId="36" xfId="1" applyFont="1" applyBorder="1" applyAlignment="1">
      <alignment vertical="top"/>
    </xf>
    <xf numFmtId="0" fontId="24" fillId="0" borderId="36" xfId="1" applyFont="1" applyBorder="1" applyAlignment="1">
      <alignment vertical="center" wrapText="1"/>
    </xf>
    <xf numFmtId="0" fontId="24" fillId="0" borderId="36" xfId="1" applyFont="1" applyBorder="1" applyAlignment="1">
      <alignment horizontal="left" vertical="top"/>
    </xf>
    <xf numFmtId="0" fontId="28" fillId="0" borderId="36" xfId="1" applyFont="1" applyBorder="1" applyAlignment="1">
      <alignment horizontal="left" vertical="top"/>
    </xf>
    <xf numFmtId="0" fontId="24" fillId="0" borderId="36" xfId="1" applyFont="1" applyBorder="1" applyAlignment="1">
      <alignment wrapText="1"/>
    </xf>
    <xf numFmtId="0" fontId="26" fillId="7" borderId="36" xfId="1" applyFont="1" applyFill="1" applyBorder="1" applyAlignment="1">
      <alignment vertical="top" wrapText="1"/>
    </xf>
    <xf numFmtId="0" fontId="16" fillId="7" borderId="36" xfId="1" applyFont="1" applyFill="1" applyBorder="1" applyAlignment="1">
      <alignment vertical="top" wrapText="1"/>
    </xf>
    <xf numFmtId="0" fontId="16" fillId="7" borderId="36" xfId="1" applyFont="1" applyFill="1" applyBorder="1" applyAlignment="1">
      <alignment horizontal="left" vertical="top" wrapText="1"/>
    </xf>
    <xf numFmtId="0" fontId="30" fillId="5" borderId="36" xfId="1" applyFont="1" applyFill="1" applyBorder="1" applyAlignment="1">
      <alignment horizontal="left" vertical="top" wrapText="1"/>
    </xf>
    <xf numFmtId="0" fontId="30" fillId="5" borderId="36" xfId="1" applyFont="1" applyFill="1" applyBorder="1" applyAlignment="1">
      <alignment horizontal="center" vertical="center" wrapText="1"/>
    </xf>
    <xf numFmtId="0" fontId="30" fillId="5" borderId="36" xfId="1" applyFont="1" applyFill="1" applyBorder="1" applyAlignment="1">
      <alignment vertical="center" wrapText="1"/>
    </xf>
    <xf numFmtId="0" fontId="30" fillId="5" borderId="36" xfId="1" applyFont="1" applyFill="1" applyBorder="1" applyAlignment="1">
      <alignment vertical="top" wrapText="1"/>
    </xf>
    <xf numFmtId="0" fontId="28" fillId="5" borderId="36" xfId="1" applyFont="1" applyFill="1" applyBorder="1" applyAlignment="1">
      <alignment vertical="top" wrapText="1"/>
    </xf>
    <xf numFmtId="0" fontId="28" fillId="5" borderId="36" xfId="1" applyFont="1" applyFill="1" applyBorder="1"/>
    <xf numFmtId="0" fontId="30" fillId="5" borderId="36" xfId="1" applyFont="1" applyFill="1" applyBorder="1"/>
    <xf numFmtId="0" fontId="30" fillId="0" borderId="36" xfId="1" applyFont="1" applyBorder="1"/>
    <xf numFmtId="0" fontId="30" fillId="0" borderId="36" xfId="1" applyFont="1" applyBorder="1" applyAlignment="1">
      <alignment horizontal="center" vertical="center"/>
    </xf>
    <xf numFmtId="0" fontId="30" fillId="0" borderId="36" xfId="1" applyFont="1" applyBorder="1" applyAlignment="1">
      <alignment vertical="center"/>
    </xf>
    <xf numFmtId="0" fontId="24" fillId="0" borderId="36" xfId="1" applyFont="1" applyBorder="1" applyAlignment="1">
      <alignment vertical="center"/>
    </xf>
    <xf numFmtId="0" fontId="30" fillId="0" borderId="36" xfId="1" applyFont="1" applyBorder="1" applyAlignment="1">
      <alignment vertical="top"/>
    </xf>
    <xf numFmtId="0" fontId="30" fillId="0" borderId="36" xfId="1" applyFont="1" applyBorder="1" applyAlignment="1">
      <alignment horizontal="left" vertical="top" wrapText="1"/>
    </xf>
    <xf numFmtId="0" fontId="30" fillId="5" borderId="36" xfId="1" applyFont="1" applyFill="1" applyBorder="1" applyAlignment="1">
      <alignment vertical="top"/>
    </xf>
    <xf numFmtId="9" fontId="30" fillId="0" borderId="36" xfId="4" applyFont="1" applyBorder="1" applyAlignment="1">
      <alignment vertical="top"/>
    </xf>
    <xf numFmtId="0" fontId="30" fillId="5" borderId="36" xfId="1" applyFont="1" applyFill="1" applyBorder="1" applyAlignment="1">
      <alignment vertical="center"/>
    </xf>
    <xf numFmtId="0" fontId="30" fillId="5" borderId="36" xfId="1" applyFont="1" applyFill="1" applyBorder="1" applyAlignment="1">
      <alignment horizontal="left" vertical="top"/>
    </xf>
    <xf numFmtId="0" fontId="30" fillId="5" borderId="36" xfId="1" applyFont="1" applyFill="1" applyBorder="1" applyAlignment="1">
      <alignment horizontal="center" vertical="center"/>
    </xf>
    <xf numFmtId="0" fontId="24" fillId="0" borderId="4" xfId="0" applyFont="1" applyBorder="1" applyAlignment="1">
      <alignment horizontal="left" vertical="top" wrapText="1"/>
    </xf>
    <xf numFmtId="0" fontId="16" fillId="7" borderId="4" xfId="0" applyFont="1" applyFill="1" applyBorder="1" applyAlignment="1">
      <alignment horizontal="left" vertical="top" wrapText="1"/>
    </xf>
    <xf numFmtId="0" fontId="24" fillId="5" borderId="4" xfId="0" applyFont="1" applyFill="1" applyBorder="1" applyAlignment="1">
      <alignment horizontal="left" vertical="top" wrapText="1"/>
    </xf>
    <xf numFmtId="0" fontId="24" fillId="0" borderId="0" xfId="0" applyFont="1" applyAlignment="1">
      <alignment vertical="top" wrapText="1"/>
    </xf>
    <xf numFmtId="0" fontId="24" fillId="0" borderId="1" xfId="0" applyFont="1" applyBorder="1" applyAlignment="1">
      <alignment horizontal="left" vertical="top" wrapText="1"/>
    </xf>
    <xf numFmtId="0" fontId="24" fillId="5" borderId="18" xfId="0" applyFont="1" applyFill="1" applyBorder="1" applyAlignment="1">
      <alignment horizontal="left" vertical="top" wrapText="1"/>
    </xf>
    <xf numFmtId="0" fontId="24" fillId="5" borderId="20" xfId="0" applyFont="1" applyFill="1" applyBorder="1" applyAlignment="1">
      <alignment horizontal="left" vertical="top" wrapText="1"/>
    </xf>
    <xf numFmtId="0" fontId="24" fillId="5" borderId="21" xfId="0" applyFont="1" applyFill="1" applyBorder="1" applyAlignment="1">
      <alignment horizontal="left" vertical="top" wrapText="1"/>
    </xf>
    <xf numFmtId="0" fontId="24" fillId="0" borderId="17" xfId="0" applyFont="1" applyBorder="1" applyAlignment="1">
      <alignment horizontal="left" vertical="top" wrapText="1"/>
    </xf>
    <xf numFmtId="0" fontId="24" fillId="0" borderId="4" xfId="0" applyFont="1" applyBorder="1" applyAlignment="1">
      <alignment vertical="top" wrapText="1"/>
    </xf>
    <xf numFmtId="0" fontId="24" fillId="0" borderId="1" xfId="0" applyFont="1" applyBorder="1" applyAlignment="1">
      <alignment vertical="top" wrapText="1"/>
    </xf>
    <xf numFmtId="0" fontId="24" fillId="0" borderId="4" xfId="0" applyFont="1" applyBorder="1" applyAlignment="1">
      <alignment vertical="center" wrapText="1"/>
    </xf>
    <xf numFmtId="0" fontId="24" fillId="0" borderId="4" xfId="0" applyFont="1" applyBorder="1" applyAlignment="1">
      <alignment horizontal="center" vertical="center"/>
    </xf>
    <xf numFmtId="0" fontId="24" fillId="0" borderId="4" xfId="0" applyFont="1" applyBorder="1" applyAlignment="1">
      <alignment horizontal="left" vertical="center" wrapText="1"/>
    </xf>
    <xf numFmtId="0" fontId="28" fillId="0" borderId="0" xfId="0" applyFont="1" applyAlignment="1">
      <alignment horizontal="left" vertical="top"/>
    </xf>
    <xf numFmtId="0" fontId="28" fillId="0" borderId="0" xfId="0" applyFont="1"/>
    <xf numFmtId="0" fontId="24" fillId="0" borderId="0" xfId="0" applyFont="1"/>
    <xf numFmtId="0" fontId="16" fillId="0" borderId="4" xfId="0" applyFont="1" applyBorder="1" applyAlignment="1">
      <alignment horizontal="center" vertical="center"/>
    </xf>
    <xf numFmtId="0" fontId="24" fillId="7" borderId="25" xfId="0" applyFont="1" applyFill="1" applyBorder="1" applyAlignment="1">
      <alignment horizontal="left" vertical="top" wrapText="1"/>
    </xf>
    <xf numFmtId="0" fontId="24" fillId="5" borderId="4" xfId="0" applyFont="1" applyFill="1" applyBorder="1" applyAlignment="1">
      <alignment vertical="top" wrapText="1"/>
    </xf>
    <xf numFmtId="0" fontId="24" fillId="0" borderId="4" xfId="0" applyFont="1" applyBorder="1" applyAlignment="1">
      <alignment horizontal="center" vertical="top"/>
    </xf>
    <xf numFmtId="0" fontId="24" fillId="0" borderId="4" xfId="0" applyFont="1" applyBorder="1" applyAlignment="1">
      <alignment horizontal="left" vertical="top"/>
    </xf>
    <xf numFmtId="0" fontId="24" fillId="0" borderId="4" xfId="0" applyFont="1" applyBorder="1" applyAlignment="1">
      <alignment vertical="top"/>
    </xf>
    <xf numFmtId="0" fontId="24" fillId="0" borderId="4" xfId="0" applyFont="1" applyBorder="1" applyAlignment="1">
      <alignment horizontal="center" vertical="top" wrapText="1"/>
    </xf>
    <xf numFmtId="0" fontId="24" fillId="0" borderId="3" xfId="0" applyFont="1" applyBorder="1" applyAlignment="1">
      <alignment horizontal="left" vertical="top"/>
    </xf>
    <xf numFmtId="0" fontId="24" fillId="0" borderId="4" xfId="0" applyFont="1" applyBorder="1" applyAlignment="1">
      <alignment wrapText="1"/>
    </xf>
    <xf numFmtId="0" fontId="24" fillId="7" borderId="4" xfId="0" applyFont="1" applyFill="1" applyBorder="1" applyAlignment="1">
      <alignment horizontal="left" vertical="top" wrapText="1"/>
    </xf>
    <xf numFmtId="0" fontId="24" fillId="0" borderId="31" xfId="0" applyFont="1" applyBorder="1" applyAlignment="1">
      <alignment horizontal="center" vertical="top"/>
    </xf>
    <xf numFmtId="0" fontId="24" fillId="0" borderId="31" xfId="0" applyFont="1" applyBorder="1" applyAlignment="1">
      <alignment horizontal="left" vertical="top"/>
    </xf>
    <xf numFmtId="0" fontId="24" fillId="0" borderId="0" xfId="0" applyFont="1" applyAlignment="1">
      <alignment horizontal="left" vertical="top"/>
    </xf>
    <xf numFmtId="0" fontId="24" fillId="0" borderId="22" xfId="0" applyFont="1" applyBorder="1" applyAlignment="1">
      <alignment horizontal="left" vertical="top"/>
    </xf>
    <xf numFmtId="0" fontId="24" fillId="0" borderId="24" xfId="0" applyFont="1" applyBorder="1" applyAlignment="1">
      <alignment horizontal="left" vertical="top" wrapText="1"/>
    </xf>
    <xf numFmtId="0" fontId="24" fillId="0" borderId="0" xfId="0" applyFont="1" applyAlignment="1">
      <alignment horizontal="center" vertical="top"/>
    </xf>
    <xf numFmtId="0" fontId="24" fillId="5" borderId="4" xfId="0" applyFont="1" applyFill="1" applyBorder="1" applyAlignment="1">
      <alignment horizontal="left" vertical="top"/>
    </xf>
    <xf numFmtId="0" fontId="24" fillId="5" borderId="4" xfId="0" applyFont="1" applyFill="1" applyBorder="1" applyAlignment="1">
      <alignment horizontal="center" vertical="top"/>
    </xf>
    <xf numFmtId="0" fontId="24" fillId="0" borderId="4" xfId="0" applyFont="1" applyBorder="1"/>
    <xf numFmtId="0" fontId="24" fillId="0" borderId="17" xfId="0" applyFont="1" applyBorder="1" applyAlignment="1">
      <alignment vertical="top"/>
    </xf>
    <xf numFmtId="0" fontId="24" fillId="0" borderId="17" xfId="0" applyFont="1" applyBorder="1"/>
    <xf numFmtId="0" fontId="24" fillId="0" borderId="0" xfId="0" applyFont="1" applyAlignment="1">
      <alignment horizontal="left" vertical="top" wrapText="1"/>
    </xf>
    <xf numFmtId="0" fontId="24" fillId="0" borderId="17" xfId="0" applyFont="1" applyBorder="1" applyAlignment="1">
      <alignment horizontal="left" vertical="top"/>
    </xf>
    <xf numFmtId="0" fontId="16" fillId="0" borderId="1" xfId="0" applyFont="1" applyBorder="1" applyAlignment="1">
      <alignment vertical="top" wrapText="1"/>
    </xf>
    <xf numFmtId="0" fontId="16" fillId="5" borderId="4" xfId="0" applyFont="1" applyFill="1" applyBorder="1" applyAlignment="1">
      <alignment horizontal="center" vertical="top" wrapText="1"/>
    </xf>
    <xf numFmtId="0" fontId="26" fillId="0" borderId="0" xfId="0" applyFont="1" applyAlignment="1">
      <alignment horizontal="left" vertical="top" wrapText="1"/>
    </xf>
    <xf numFmtId="0" fontId="28" fillId="0" borderId="0" xfId="0" applyFont="1" applyAlignment="1">
      <alignment horizontal="left" vertical="top" wrapText="1"/>
    </xf>
    <xf numFmtId="0" fontId="26" fillId="0" borderId="0" xfId="0" applyFont="1" applyAlignment="1">
      <alignment horizontal="center" vertical="top" wrapText="1"/>
    </xf>
    <xf numFmtId="0" fontId="28" fillId="0" borderId="0" xfId="0" applyFont="1" applyAlignment="1">
      <alignment horizontal="center" vertical="top"/>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0" fontId="28" fillId="0" borderId="0" xfId="0" applyFont="1" applyAlignment="1">
      <alignment vertical="center"/>
    </xf>
    <xf numFmtId="0" fontId="24" fillId="0" borderId="0" xfId="0" applyFont="1" applyAlignment="1">
      <alignment vertical="center"/>
    </xf>
    <xf numFmtId="0" fontId="27" fillId="0" borderId="22" xfId="0" applyFont="1" applyBorder="1"/>
    <xf numFmtId="0" fontId="16" fillId="0" borderId="4" xfId="0" applyFont="1" applyBorder="1" applyAlignment="1">
      <alignment horizontal="center" vertical="top" wrapText="1"/>
    </xf>
    <xf numFmtId="0" fontId="24" fillId="0" borderId="0" xfId="0" applyFont="1" applyAlignment="1">
      <alignment vertical="center" wrapText="1"/>
    </xf>
    <xf numFmtId="0" fontId="24" fillId="5" borderId="9" xfId="0" applyFont="1" applyFill="1" applyBorder="1" applyAlignment="1">
      <alignment horizontal="left" vertical="top" wrapText="1"/>
    </xf>
    <xf numFmtId="0" fontId="24" fillId="0" borderId="18" xfId="0" applyFont="1" applyBorder="1" applyAlignment="1">
      <alignment horizontal="left" vertical="top" wrapText="1"/>
    </xf>
    <xf numFmtId="0" fontId="24" fillId="0" borderId="17" xfId="0" applyFont="1" applyBorder="1" applyAlignment="1">
      <alignment vertical="top" wrapText="1"/>
    </xf>
    <xf numFmtId="0" fontId="24" fillId="0" borderId="2" xfId="0" applyFont="1" applyBorder="1" applyAlignment="1">
      <alignment horizontal="left" vertical="top" wrapText="1"/>
    </xf>
    <xf numFmtId="0" fontId="16" fillId="0" borderId="4" xfId="0" applyFont="1" applyBorder="1" applyAlignment="1">
      <alignment horizontal="center" vertical="top"/>
    </xf>
    <xf numFmtId="0" fontId="24" fillId="0" borderId="2" xfId="0" applyFont="1" applyBorder="1" applyAlignment="1">
      <alignment horizontal="left" vertical="top"/>
    </xf>
    <xf numFmtId="0" fontId="24" fillId="0" borderId="17" xfId="0" applyFont="1" applyBorder="1" applyAlignment="1">
      <alignment horizontal="center" vertical="top"/>
    </xf>
    <xf numFmtId="0" fontId="24" fillId="0" borderId="3" xfId="0" applyFont="1" applyBorder="1" applyAlignment="1">
      <alignment horizontal="left" vertical="top" wrapText="1"/>
    </xf>
    <xf numFmtId="0" fontId="24" fillId="0" borderId="31" xfId="0" applyFont="1" applyBorder="1" applyAlignment="1">
      <alignment horizontal="left" vertical="top" wrapText="1"/>
    </xf>
    <xf numFmtId="0" fontId="24" fillId="0" borderId="3" xfId="0" applyFont="1" applyBorder="1" applyAlignment="1">
      <alignment horizontal="center" vertical="top"/>
    </xf>
    <xf numFmtId="0" fontId="24" fillId="0" borderId="2" xfId="0" applyFont="1" applyBorder="1" applyAlignment="1">
      <alignment horizontal="center" vertical="top"/>
    </xf>
    <xf numFmtId="0" fontId="26" fillId="7" borderId="4" xfId="0" applyFont="1" applyFill="1" applyBorder="1" applyAlignment="1">
      <alignment horizontal="left" vertical="center" wrapText="1"/>
    </xf>
    <xf numFmtId="0" fontId="24" fillId="0" borderId="18" xfId="0" applyFont="1" applyBorder="1" applyAlignment="1">
      <alignment horizontal="center" vertical="center"/>
    </xf>
    <xf numFmtId="0" fontId="30" fillId="0" borderId="4" xfId="0" applyFont="1" applyBorder="1" applyAlignment="1">
      <alignment vertical="center" wrapText="1"/>
    </xf>
    <xf numFmtId="0" fontId="26" fillId="7" borderId="4" xfId="0" applyFont="1" applyFill="1" applyBorder="1" applyAlignment="1">
      <alignment horizontal="left" vertical="center"/>
    </xf>
    <xf numFmtId="0" fontId="26" fillId="7" borderId="20" xfId="0" applyFont="1" applyFill="1" applyBorder="1" applyAlignment="1">
      <alignment horizontal="left" vertical="center"/>
    </xf>
    <xf numFmtId="0" fontId="24" fillId="0" borderId="4" xfId="0" applyFont="1" applyBorder="1" applyAlignment="1">
      <alignment horizontal="center" vertical="center" wrapText="1"/>
    </xf>
    <xf numFmtId="0" fontId="24" fillId="5" borderId="4" xfId="0" applyFont="1" applyFill="1" applyBorder="1" applyAlignment="1">
      <alignment horizontal="left" vertical="center"/>
    </xf>
    <xf numFmtId="0" fontId="24" fillId="5" borderId="4" xfId="0" applyFont="1" applyFill="1" applyBorder="1" applyAlignment="1">
      <alignment horizontal="center" vertical="center"/>
    </xf>
    <xf numFmtId="0" fontId="24" fillId="0" borderId="4" xfId="0" applyFont="1" applyBorder="1" applyAlignment="1">
      <alignment vertical="center"/>
    </xf>
    <xf numFmtId="0" fontId="24" fillId="0" borderId="4" xfId="0" applyFont="1" applyBorder="1" applyAlignment="1">
      <alignment horizontal="left" vertical="center"/>
    </xf>
    <xf numFmtId="0" fontId="24" fillId="0" borderId="24" xfId="0" applyFont="1" applyBorder="1" applyAlignment="1">
      <alignment vertical="center" wrapText="1"/>
    </xf>
    <xf numFmtId="0" fontId="30" fillId="0" borderId="0" xfId="0" applyFont="1" applyAlignment="1">
      <alignment horizontal="left" vertical="top"/>
    </xf>
    <xf numFmtId="0" fontId="30" fillId="0" borderId="0" xfId="0" applyFont="1"/>
    <xf numFmtId="0" fontId="30" fillId="0" borderId="0" xfId="0" applyFont="1" applyAlignment="1">
      <alignment horizontal="left" vertical="top" wrapText="1"/>
    </xf>
    <xf numFmtId="0" fontId="30" fillId="0" borderId="0" xfId="0" applyFont="1" applyAlignment="1">
      <alignment horizontal="center" vertical="top"/>
    </xf>
    <xf numFmtId="0" fontId="29" fillId="23" borderId="4" xfId="0" applyFont="1" applyFill="1" applyBorder="1" applyAlignment="1">
      <alignment vertical="top"/>
    </xf>
    <xf numFmtId="0" fontId="29" fillId="7" borderId="4" xfId="0" applyFont="1" applyFill="1" applyBorder="1" applyAlignment="1">
      <alignment horizontal="left" vertical="top" wrapText="1"/>
    </xf>
    <xf numFmtId="0" fontId="31" fillId="7" borderId="4" xfId="0" applyFont="1" applyFill="1" applyBorder="1" applyAlignment="1">
      <alignment horizontal="left" vertical="top" wrapText="1"/>
    </xf>
    <xf numFmtId="0" fontId="29" fillId="7" borderId="9" xfId="0" applyFont="1" applyFill="1" applyBorder="1" applyAlignment="1">
      <alignment horizontal="left" vertical="top" wrapText="1"/>
    </xf>
    <xf numFmtId="0" fontId="29" fillId="7" borderId="17" xfId="0" applyFont="1" applyFill="1" applyBorder="1" applyAlignment="1">
      <alignment horizontal="left" vertical="top" wrapText="1"/>
    </xf>
    <xf numFmtId="0" fontId="29" fillId="7" borderId="10" xfId="0" applyFont="1" applyFill="1" applyBorder="1" applyAlignment="1">
      <alignment horizontal="left" vertical="top" wrapText="1"/>
    </xf>
    <xf numFmtId="0" fontId="31" fillId="7" borderId="4" xfId="0" applyFont="1" applyFill="1" applyBorder="1" applyAlignment="1">
      <alignment vertical="top" wrapText="1"/>
    </xf>
    <xf numFmtId="0" fontId="29" fillId="7" borderId="4" xfId="0" applyFont="1" applyFill="1" applyBorder="1" applyAlignment="1">
      <alignment vertical="top" wrapText="1"/>
    </xf>
    <xf numFmtId="0" fontId="29" fillId="7" borderId="4" xfId="0" applyFont="1" applyFill="1" applyBorder="1" applyAlignment="1">
      <alignment horizontal="left" vertical="center" wrapText="1"/>
    </xf>
    <xf numFmtId="0" fontId="29" fillId="7" borderId="31" xfId="0" applyFont="1" applyFill="1" applyBorder="1" applyAlignment="1">
      <alignment horizontal="left" vertical="top" wrapText="1"/>
    </xf>
    <xf numFmtId="0" fontId="29" fillId="7" borderId="12" xfId="0" applyFont="1" applyFill="1" applyBorder="1" applyAlignment="1">
      <alignment horizontal="left" vertical="top" wrapText="1"/>
    </xf>
    <xf numFmtId="0" fontId="29" fillId="7" borderId="4" xfId="0" applyFont="1" applyFill="1" applyBorder="1" applyAlignment="1">
      <alignment horizontal="left" vertical="center"/>
    </xf>
    <xf numFmtId="0" fontId="29" fillId="7" borderId="20" xfId="0" applyFont="1" applyFill="1" applyBorder="1" applyAlignment="1">
      <alignment horizontal="left" vertical="center"/>
    </xf>
    <xf numFmtId="0" fontId="31" fillId="7" borderId="25" xfId="0" applyFont="1" applyFill="1" applyBorder="1" applyAlignment="1">
      <alignment horizontal="left" vertical="top" wrapText="1"/>
    </xf>
    <xf numFmtId="0" fontId="31" fillId="0" borderId="0" xfId="0" applyFont="1" applyAlignment="1">
      <alignment horizontal="left" vertical="top" wrapText="1"/>
    </xf>
    <xf numFmtId="0" fontId="31" fillId="0" borderId="0" xfId="0" applyFont="1"/>
    <xf numFmtId="0" fontId="24" fillId="0" borderId="5" xfId="0" applyFont="1" applyBorder="1" applyAlignment="1">
      <alignment horizontal="left" vertical="top" wrapText="1"/>
    </xf>
    <xf numFmtId="0" fontId="24" fillId="0" borderId="8" xfId="0" applyFont="1" applyBorder="1" applyAlignment="1">
      <alignment horizontal="left" vertical="top" wrapText="1"/>
    </xf>
    <xf numFmtId="0" fontId="24" fillId="0" borderId="3" xfId="0" applyFont="1" applyBorder="1" applyAlignment="1">
      <alignment vertical="top" wrapText="1"/>
    </xf>
    <xf numFmtId="0" fontId="24" fillId="0" borderId="19" xfId="0" applyFont="1" applyBorder="1" applyAlignment="1">
      <alignment horizontal="center" vertical="top"/>
    </xf>
    <xf numFmtId="0" fontId="24" fillId="0" borderId="7" xfId="0" applyFont="1" applyBorder="1" applyAlignment="1">
      <alignment vertical="top" wrapText="1"/>
    </xf>
    <xf numFmtId="0" fontId="24" fillId="0" borderId="19" xfId="0" applyFont="1" applyBorder="1" applyAlignment="1">
      <alignment horizontal="left" vertical="top"/>
    </xf>
    <xf numFmtId="0" fontId="16" fillId="5" borderId="25" xfId="0" applyFont="1" applyFill="1" applyBorder="1" applyAlignment="1">
      <alignment horizontal="center" vertical="top" wrapText="1"/>
    </xf>
    <xf numFmtId="0" fontId="28" fillId="7" borderId="4" xfId="0" applyFont="1" applyFill="1" applyBorder="1" applyAlignment="1">
      <alignment horizontal="left" vertical="top" wrapText="1"/>
    </xf>
    <xf numFmtId="0" fontId="26" fillId="7" borderId="4" xfId="0" applyFont="1" applyFill="1" applyBorder="1" applyAlignment="1">
      <alignment horizontal="left" vertical="top" wrapText="1"/>
    </xf>
    <xf numFmtId="0" fontId="26" fillId="7" borderId="4" xfId="0" applyFont="1" applyFill="1" applyBorder="1" applyAlignment="1">
      <alignment vertical="top" wrapText="1"/>
    </xf>
    <xf numFmtId="0" fontId="26" fillId="7" borderId="9" xfId="0" applyFont="1" applyFill="1" applyBorder="1" applyAlignment="1">
      <alignment horizontal="left" vertical="top" wrapText="1"/>
    </xf>
    <xf numFmtId="0" fontId="28" fillId="7" borderId="4" xfId="0" applyFont="1" applyFill="1" applyBorder="1" applyAlignment="1">
      <alignment vertical="top" wrapText="1"/>
    </xf>
    <xf numFmtId="0" fontId="28" fillId="7" borderId="25" xfId="0" applyFont="1" applyFill="1" applyBorder="1" applyAlignment="1">
      <alignment horizontal="left" vertical="top" wrapText="1"/>
    </xf>
    <xf numFmtId="0" fontId="24" fillId="5" borderId="4"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8" fillId="7" borderId="4" xfId="0" applyFont="1" applyFill="1" applyBorder="1" applyAlignment="1">
      <alignment horizontal="left" vertical="center"/>
    </xf>
    <xf numFmtId="0" fontId="24" fillId="0" borderId="18" xfId="0" applyFont="1" applyBorder="1" applyAlignment="1">
      <alignment horizontal="left" vertical="center" wrapText="1"/>
    </xf>
    <xf numFmtId="0" fontId="24" fillId="5" borderId="4" xfId="0" applyFont="1" applyFill="1" applyBorder="1" applyAlignment="1">
      <alignment vertical="center" wrapText="1"/>
    </xf>
    <xf numFmtId="0" fontId="26" fillId="7" borderId="18" xfId="0" applyFont="1" applyFill="1" applyBorder="1" applyAlignment="1">
      <alignment horizontal="left" vertical="center"/>
    </xf>
    <xf numFmtId="0" fontId="24" fillId="0" borderId="22" xfId="0" applyFont="1" applyBorder="1" applyAlignment="1">
      <alignment vertical="center" wrapText="1"/>
    </xf>
    <xf numFmtId="0" fontId="24" fillId="0" borderId="17" xfId="0" applyFont="1" applyBorder="1" applyAlignment="1">
      <alignment horizontal="center" vertical="center"/>
    </xf>
    <xf numFmtId="0" fontId="25" fillId="0" borderId="0" xfId="0" applyFont="1" applyAlignment="1">
      <alignment horizontal="left" vertical="top" wrapText="1"/>
    </xf>
    <xf numFmtId="0" fontId="25" fillId="5" borderId="25" xfId="0" applyFont="1" applyFill="1" applyBorder="1" applyAlignment="1">
      <alignment horizontal="center" vertical="top" wrapText="1"/>
    </xf>
    <xf numFmtId="0" fontId="26" fillId="23" borderId="4" xfId="0" applyFont="1" applyFill="1" applyBorder="1" applyAlignment="1">
      <alignment horizontal="center" vertical="top"/>
    </xf>
    <xf numFmtId="0" fontId="16" fillId="5" borderId="4" xfId="0" applyFont="1" applyFill="1" applyBorder="1" applyAlignment="1">
      <alignment horizontal="left" vertical="top" wrapText="1"/>
    </xf>
    <xf numFmtId="0" fontId="16" fillId="0" borderId="4" xfId="0" applyFont="1" applyBorder="1" applyAlignment="1">
      <alignment horizontal="left" vertical="top" wrapText="1"/>
    </xf>
    <xf numFmtId="0" fontId="16" fillId="0" borderId="1"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xf>
    <xf numFmtId="0" fontId="24" fillId="0" borderId="3" xfId="0" applyFont="1" applyBorder="1" applyAlignment="1">
      <alignment vertical="top"/>
    </xf>
    <xf numFmtId="0" fontId="24" fillId="5" borderId="22" xfId="0" applyFont="1" applyFill="1" applyBorder="1" applyAlignment="1">
      <alignment horizontal="left" vertical="top"/>
    </xf>
    <xf numFmtId="0" fontId="24" fillId="0" borderId="7" xfId="0" applyFont="1" applyBorder="1" applyAlignment="1">
      <alignment horizontal="left" vertical="top" wrapText="1"/>
    </xf>
    <xf numFmtId="0" fontId="24" fillId="0" borderId="1" xfId="0" applyFont="1" applyBorder="1" applyAlignment="1">
      <alignment horizontal="left" vertical="top"/>
    </xf>
    <xf numFmtId="0" fontId="24" fillId="0" borderId="8" xfId="0" applyFont="1" applyBorder="1" applyAlignment="1">
      <alignment vertical="top" wrapText="1"/>
    </xf>
    <xf numFmtId="0" fontId="24" fillId="5" borderId="18" xfId="0" applyFont="1" applyFill="1" applyBorder="1" applyAlignment="1">
      <alignment vertical="top" wrapText="1"/>
    </xf>
    <xf numFmtId="0" fontId="24" fillId="0" borderId="6" xfId="0" applyFont="1" applyBorder="1" applyAlignment="1">
      <alignment vertical="top"/>
    </xf>
    <xf numFmtId="0" fontId="24" fillId="3" borderId="18" xfId="0" applyFont="1" applyFill="1" applyBorder="1" applyAlignment="1">
      <alignment vertical="top" wrapText="1"/>
    </xf>
    <xf numFmtId="0" fontId="24" fillId="0" borderId="0" xfId="0" applyFont="1" applyAlignment="1">
      <alignment horizontal="center"/>
    </xf>
    <xf numFmtId="0" fontId="28" fillId="0" borderId="0" xfId="0" applyFont="1" applyAlignment="1">
      <alignment wrapText="1"/>
    </xf>
    <xf numFmtId="0" fontId="24" fillId="5" borderId="17" xfId="0" applyFont="1" applyFill="1" applyBorder="1" applyAlignment="1">
      <alignment horizontal="left" vertical="center"/>
    </xf>
    <xf numFmtId="0" fontId="24" fillId="0" borderId="22" xfId="0" applyFont="1" applyBorder="1" applyAlignment="1">
      <alignment horizontal="left" vertical="center"/>
    </xf>
    <xf numFmtId="0" fontId="24" fillId="0" borderId="20" xfId="0" applyFont="1" applyBorder="1" applyAlignment="1">
      <alignment horizontal="left" vertical="top" wrapText="1"/>
    </xf>
    <xf numFmtId="0" fontId="24" fillId="0" borderId="13" xfId="0" applyFont="1" applyBorder="1" applyAlignment="1">
      <alignment horizontal="left" vertical="top"/>
    </xf>
    <xf numFmtId="0" fontId="26" fillId="7" borderId="36" xfId="0" applyFont="1" applyFill="1" applyBorder="1" applyAlignment="1">
      <alignment horizontal="left" vertical="center"/>
    </xf>
    <xf numFmtId="0" fontId="24" fillId="5" borderId="36" xfId="0" applyFont="1" applyFill="1" applyBorder="1" applyAlignment="1">
      <alignment horizontal="left" vertical="center"/>
    </xf>
    <xf numFmtId="0" fontId="24" fillId="5" borderId="36" xfId="0" applyFont="1" applyFill="1" applyBorder="1" applyAlignment="1">
      <alignment horizontal="left" vertical="center" wrapText="1"/>
    </xf>
    <xf numFmtId="0" fontId="24" fillId="5" borderId="36" xfId="0" applyFont="1" applyFill="1" applyBorder="1" applyAlignment="1">
      <alignment horizontal="center" vertical="center" wrapText="1"/>
    </xf>
    <xf numFmtId="0" fontId="24" fillId="0" borderId="36" xfId="0" applyFont="1" applyBorder="1" applyAlignment="1">
      <alignment horizontal="left" vertical="center"/>
    </xf>
    <xf numFmtId="0" fontId="24" fillId="0" borderId="36" xfId="0" applyFont="1" applyBorder="1" applyAlignment="1">
      <alignment horizontal="center" vertical="top"/>
    </xf>
    <xf numFmtId="0" fontId="24" fillId="0" borderId="36" xfId="0" applyFont="1" applyBorder="1"/>
    <xf numFmtId="0" fontId="26" fillId="7" borderId="18" xfId="0" applyFont="1" applyFill="1" applyBorder="1" applyAlignment="1">
      <alignment horizontal="left" vertical="center" wrapText="1"/>
    </xf>
    <xf numFmtId="0" fontId="24" fillId="5" borderId="17" xfId="0" applyFont="1" applyFill="1" applyBorder="1" applyAlignment="1">
      <alignment horizontal="center" vertical="center"/>
    </xf>
    <xf numFmtId="0" fontId="28" fillId="7" borderId="18" xfId="0" applyFont="1" applyFill="1" applyBorder="1" applyAlignment="1">
      <alignment horizontal="left" vertical="top" wrapText="1"/>
    </xf>
    <xf numFmtId="0" fontId="26" fillId="7" borderId="17" xfId="0" applyFont="1" applyFill="1" applyBorder="1" applyAlignment="1">
      <alignment horizontal="left" vertical="top" wrapText="1"/>
    </xf>
    <xf numFmtId="0" fontId="28" fillId="7" borderId="21" xfId="0" applyFont="1" applyFill="1" applyBorder="1" applyAlignment="1">
      <alignment horizontal="left" vertical="top" wrapText="1"/>
    </xf>
    <xf numFmtId="0" fontId="26" fillId="7" borderId="4" xfId="0" applyFont="1" applyFill="1" applyBorder="1" applyAlignment="1">
      <alignment horizontal="center" vertical="top" wrapText="1"/>
    </xf>
    <xf numFmtId="0" fontId="25" fillId="0" borderId="0" xfId="0" applyFont="1" applyAlignment="1">
      <alignment horizontal="center" vertical="center" wrapText="1"/>
    </xf>
    <xf numFmtId="0" fontId="30" fillId="0" borderId="0" xfId="0" applyFont="1" applyAlignment="1">
      <alignment wrapText="1"/>
    </xf>
    <xf numFmtId="0" fontId="26" fillId="23" borderId="4" xfId="0" applyFont="1" applyFill="1" applyBorder="1" applyAlignment="1">
      <alignment vertical="top"/>
    </xf>
    <xf numFmtId="0" fontId="24" fillId="0" borderId="0" xfId="0" applyFont="1" applyAlignment="1">
      <alignment wrapText="1"/>
    </xf>
    <xf numFmtId="0" fontId="24" fillId="0" borderId="4" xfId="0" applyFont="1" applyBorder="1" applyAlignment="1">
      <alignment horizontal="center" wrapText="1"/>
    </xf>
    <xf numFmtId="0" fontId="24" fillId="0" borderId="19" xfId="0" applyFont="1" applyBorder="1" applyAlignment="1">
      <alignment vertical="top" wrapText="1"/>
    </xf>
    <xf numFmtId="0" fontId="24" fillId="0" borderId="0" xfId="0" applyFont="1" applyAlignment="1">
      <alignment horizontal="center" vertical="top" wrapText="1"/>
    </xf>
    <xf numFmtId="0" fontId="27" fillId="0" borderId="22" xfId="0" applyFont="1" applyBorder="1" applyAlignment="1">
      <alignment wrapText="1"/>
    </xf>
    <xf numFmtId="0" fontId="24" fillId="0" borderId="17" xfId="0" applyFont="1" applyBorder="1" applyAlignment="1">
      <alignment wrapText="1"/>
    </xf>
    <xf numFmtId="0" fontId="24" fillId="3" borderId="35" xfId="0" applyFont="1" applyFill="1" applyBorder="1" applyAlignment="1">
      <alignment vertical="top" wrapText="1"/>
    </xf>
    <xf numFmtId="0" fontId="24" fillId="3" borderId="21" xfId="0" applyFont="1" applyFill="1" applyBorder="1" applyAlignment="1">
      <alignment vertical="top" wrapText="1"/>
    </xf>
    <xf numFmtId="0" fontId="28" fillId="7" borderId="4" xfId="0" applyFont="1" applyFill="1" applyBorder="1" applyAlignment="1">
      <alignment wrapText="1"/>
    </xf>
    <xf numFmtId="0" fontId="26" fillId="7" borderId="4" xfId="0" applyFont="1" applyFill="1" applyBorder="1" applyAlignment="1">
      <alignment wrapText="1"/>
    </xf>
    <xf numFmtId="0" fontId="26" fillId="7" borderId="4" xfId="0" applyFont="1" applyFill="1" applyBorder="1" applyAlignment="1">
      <alignment horizontal="center" wrapText="1"/>
    </xf>
    <xf numFmtId="0" fontId="30" fillId="0" borderId="0" xfId="0" applyFont="1" applyAlignment="1">
      <alignment horizontal="center" vertical="top" wrapText="1"/>
    </xf>
    <xf numFmtId="0" fontId="30" fillId="0" borderId="0" xfId="0" applyFont="1" applyAlignment="1">
      <alignment vertical="top" wrapText="1"/>
    </xf>
    <xf numFmtId="0" fontId="29" fillId="23" borderId="4" xfId="0" applyFont="1" applyFill="1" applyBorder="1" applyAlignment="1">
      <alignment wrapText="1"/>
    </xf>
    <xf numFmtId="0" fontId="24" fillId="0" borderId="0" xfId="0" applyFont="1" applyAlignment="1">
      <alignment vertical="top"/>
    </xf>
    <xf numFmtId="0" fontId="24" fillId="0" borderId="19" xfId="0" applyFont="1" applyBorder="1" applyAlignment="1">
      <alignment vertical="top"/>
    </xf>
    <xf numFmtId="0" fontId="26" fillId="7" borderId="4" xfId="0" applyFont="1" applyFill="1" applyBorder="1" applyAlignment="1">
      <alignment vertical="center" wrapText="1"/>
    </xf>
    <xf numFmtId="0" fontId="24" fillId="5" borderId="22" xfId="0" applyFont="1" applyFill="1" applyBorder="1" applyAlignment="1">
      <alignment horizontal="left" vertical="center"/>
    </xf>
    <xf numFmtId="0" fontId="24" fillId="0" borderId="0" xfId="0" applyFont="1" applyAlignment="1">
      <alignment horizontal="center" vertical="center"/>
    </xf>
    <xf numFmtId="0" fontId="26" fillId="10" borderId="20" xfId="0" applyFont="1" applyFill="1" applyBorder="1" applyAlignment="1">
      <alignment horizontal="left" vertical="center"/>
    </xf>
    <xf numFmtId="0" fontId="26" fillId="23" borderId="22" xfId="0" applyFont="1" applyFill="1" applyBorder="1" applyAlignment="1">
      <alignment horizontal="center" vertical="top"/>
    </xf>
    <xf numFmtId="0" fontId="26" fillId="7" borderId="22" xfId="0" applyFont="1" applyFill="1" applyBorder="1" applyAlignment="1">
      <alignment vertical="center" wrapText="1"/>
    </xf>
    <xf numFmtId="0" fontId="24" fillId="0" borderId="0" xfId="0" applyFont="1" applyAlignment="1">
      <alignment horizontal="left" vertical="center"/>
    </xf>
    <xf numFmtId="0" fontId="24" fillId="0" borderId="17" xfId="0" applyFont="1" applyBorder="1" applyAlignment="1">
      <alignment horizontal="left" vertical="center"/>
    </xf>
    <xf numFmtId="0" fontId="25" fillId="0" borderId="0" xfId="0" applyFont="1" applyAlignment="1">
      <alignment horizontal="center" vertical="top" wrapText="1"/>
    </xf>
    <xf numFmtId="0" fontId="24" fillId="0" borderId="23" xfId="0" applyFont="1" applyBorder="1" applyAlignment="1">
      <alignment horizontal="left" vertical="top" wrapText="1"/>
    </xf>
    <xf numFmtId="0" fontId="16" fillId="5" borderId="18" xfId="0" applyFont="1" applyFill="1" applyBorder="1" applyAlignment="1">
      <alignment horizontal="center" vertical="center" wrapText="1"/>
    </xf>
    <xf numFmtId="43" fontId="24" fillId="0" borderId="4" xfId="0" applyNumberFormat="1" applyFont="1" applyBorder="1" applyAlignment="1">
      <alignment vertical="top" wrapText="1"/>
    </xf>
    <xf numFmtId="0" fontId="24" fillId="0" borderId="1" xfId="0" applyFont="1" applyBorder="1" applyAlignment="1">
      <alignment vertical="top"/>
    </xf>
    <xf numFmtId="0" fontId="24" fillId="0" borderId="2" xfId="0" applyFont="1" applyBorder="1" applyAlignment="1">
      <alignment vertical="top" wrapText="1"/>
    </xf>
    <xf numFmtId="9" fontId="24" fillId="0" borderId="4" xfId="0" applyNumberFormat="1" applyFont="1" applyBorder="1" applyAlignment="1">
      <alignment vertical="top" wrapText="1"/>
    </xf>
    <xf numFmtId="0" fontId="24" fillId="0" borderId="19" xfId="0" applyFont="1" applyBorder="1" applyAlignment="1">
      <alignment horizontal="left" vertical="top" wrapText="1"/>
    </xf>
    <xf numFmtId="0" fontId="24" fillId="3" borderId="4" xfId="0" applyFont="1" applyFill="1" applyBorder="1" applyAlignment="1">
      <alignment vertical="top" wrapText="1"/>
    </xf>
    <xf numFmtId="0" fontId="24" fillId="0" borderId="28" xfId="0" applyFont="1" applyBorder="1" applyAlignment="1">
      <alignment vertical="top" wrapText="1"/>
    </xf>
    <xf numFmtId="0" fontId="30" fillId="0" borderId="31" xfId="0" applyFont="1" applyBorder="1" applyAlignment="1">
      <alignment horizontal="left" vertical="center" wrapText="1"/>
    </xf>
    <xf numFmtId="0" fontId="30" fillId="0" borderId="4" xfId="0" applyFont="1" applyBorder="1" applyAlignment="1">
      <alignment horizontal="left" vertical="center" wrapText="1"/>
    </xf>
    <xf numFmtId="0" fontId="30" fillId="0" borderId="4" xfId="0" applyFont="1" applyBorder="1" applyAlignment="1">
      <alignment horizontal="left" vertical="center"/>
    </xf>
    <xf numFmtId="0" fontId="30" fillId="0" borderId="22" xfId="0" applyFont="1" applyBorder="1" applyAlignment="1">
      <alignment horizontal="left" vertical="center" wrapText="1"/>
    </xf>
    <xf numFmtId="0" fontId="15" fillId="0" borderId="4" xfId="0" applyFont="1" applyBorder="1" applyAlignment="1">
      <alignment vertical="center" wrapText="1"/>
    </xf>
    <xf numFmtId="0" fontId="15" fillId="0" borderId="4" xfId="0" applyFont="1" applyBorder="1" applyAlignment="1">
      <alignment horizontal="center" vertical="center"/>
    </xf>
    <xf numFmtId="0" fontId="15" fillId="0" borderId="4" xfId="0" applyFont="1" applyBorder="1" applyAlignment="1">
      <alignment horizontal="left" vertical="center"/>
    </xf>
    <xf numFmtId="0" fontId="15" fillId="5" borderId="4" xfId="0" applyFont="1" applyFill="1" applyBorder="1" applyAlignment="1">
      <alignment vertical="center" wrapText="1"/>
    </xf>
    <xf numFmtId="0" fontId="15" fillId="5" borderId="4" xfId="0" applyFont="1" applyFill="1" applyBorder="1" applyAlignment="1">
      <alignment horizontal="center" vertical="center"/>
    </xf>
    <xf numFmtId="0" fontId="24" fillId="0" borderId="25" xfId="5" applyFont="1"/>
    <xf numFmtId="0" fontId="2" fillId="0" borderId="25" xfId="5"/>
    <xf numFmtId="0" fontId="24" fillId="0" borderId="25" xfId="5" applyFont="1" applyAlignment="1">
      <alignment horizontal="left" vertical="center"/>
    </xf>
    <xf numFmtId="0" fontId="24" fillId="0" borderId="25" xfId="5" applyFont="1" applyAlignment="1">
      <alignment horizontal="left" vertical="center" wrapText="1"/>
    </xf>
    <xf numFmtId="0" fontId="24" fillId="0" borderId="25" xfId="5" applyFont="1" applyAlignment="1">
      <alignment horizontal="center" vertical="center"/>
    </xf>
    <xf numFmtId="0" fontId="28" fillId="0" borderId="25" xfId="5" applyFont="1" applyAlignment="1">
      <alignment vertical="center"/>
    </xf>
    <xf numFmtId="0" fontId="28" fillId="0" borderId="25" xfId="5" applyFont="1" applyAlignment="1">
      <alignment horizontal="left" vertical="center" wrapText="1"/>
    </xf>
    <xf numFmtId="0" fontId="28" fillId="0" borderId="25" xfId="5" applyFont="1" applyAlignment="1">
      <alignment horizontal="center" vertical="center"/>
    </xf>
    <xf numFmtId="0" fontId="28" fillId="0" borderId="25" xfId="5" applyFont="1" applyAlignment="1">
      <alignment horizontal="left" vertical="center"/>
    </xf>
    <xf numFmtId="0" fontId="24" fillId="0" borderId="25" xfId="5" applyFont="1" applyAlignment="1">
      <alignment vertical="center"/>
    </xf>
    <xf numFmtId="0" fontId="42" fillId="0" borderId="25" xfId="5" applyFont="1" applyAlignment="1">
      <alignment horizontal="center" vertical="center"/>
    </xf>
    <xf numFmtId="0" fontId="42" fillId="0" borderId="25" xfId="5" applyFont="1" applyAlignment="1">
      <alignment horizontal="left" vertical="center" wrapText="1"/>
    </xf>
    <xf numFmtId="0" fontId="42" fillId="0" borderId="25" xfId="5" applyFont="1" applyAlignment="1">
      <alignment horizontal="left" vertical="center"/>
    </xf>
    <xf numFmtId="0" fontId="42" fillId="0" borderId="25" xfId="5" applyFont="1" applyAlignment="1">
      <alignment vertical="center"/>
    </xf>
    <xf numFmtId="0" fontId="30" fillId="0" borderId="25" xfId="5" applyFont="1" applyAlignment="1">
      <alignment horizontal="left" vertical="center"/>
    </xf>
    <xf numFmtId="0" fontId="30" fillId="0" borderId="25" xfId="5" applyFont="1" applyAlignment="1">
      <alignment horizontal="left" vertical="center" wrapText="1"/>
    </xf>
    <xf numFmtId="0" fontId="30" fillId="0" borderId="25" xfId="5" applyFont="1" applyAlignment="1">
      <alignment horizontal="center" vertical="center"/>
    </xf>
    <xf numFmtId="0" fontId="30" fillId="0" borderId="25" xfId="5" applyFont="1" applyAlignment="1">
      <alignment vertical="center"/>
    </xf>
    <xf numFmtId="0" fontId="30" fillId="5" borderId="25" xfId="5" applyFont="1" applyFill="1" applyAlignment="1">
      <alignment horizontal="left" vertical="center"/>
    </xf>
    <xf numFmtId="0" fontId="30" fillId="5" borderId="25" xfId="5" applyFont="1" applyFill="1" applyAlignment="1">
      <alignment horizontal="left" vertical="center" wrapText="1"/>
    </xf>
    <xf numFmtId="0" fontId="30" fillId="5" borderId="25" xfId="5" applyFont="1" applyFill="1" applyAlignment="1">
      <alignment horizontal="center" vertical="center"/>
    </xf>
    <xf numFmtId="0" fontId="30" fillId="5" borderId="25" xfId="5" applyFont="1" applyFill="1" applyAlignment="1">
      <alignment vertical="center"/>
    </xf>
    <xf numFmtId="0" fontId="25" fillId="5" borderId="25" xfId="5" applyFont="1" applyFill="1" applyAlignment="1">
      <alignment vertical="center"/>
    </xf>
    <xf numFmtId="0" fontId="25" fillId="0" borderId="25" xfId="5" applyFont="1" applyAlignment="1">
      <alignment vertical="center"/>
    </xf>
    <xf numFmtId="0" fontId="26" fillId="0" borderId="25" xfId="5" applyFont="1" applyAlignment="1">
      <alignment vertical="center"/>
    </xf>
    <xf numFmtId="0" fontId="7" fillId="0" borderId="25" xfId="5" applyFont="1" applyAlignment="1">
      <alignment horizontal="left" vertical="top"/>
    </xf>
    <xf numFmtId="0" fontId="12" fillId="0" borderId="25" xfId="5" applyFont="1" applyAlignment="1">
      <alignment horizontal="left" vertical="top"/>
    </xf>
    <xf numFmtId="0" fontId="24" fillId="0" borderId="4" xfId="5" applyFont="1" applyBorder="1" applyAlignment="1">
      <alignment vertical="center" wrapText="1"/>
    </xf>
    <xf numFmtId="0" fontId="24" fillId="0" borderId="4" xfId="5" applyFont="1" applyBorder="1" applyAlignment="1">
      <alignment horizontal="center" vertical="center"/>
    </xf>
    <xf numFmtId="0" fontId="24" fillId="0" borderId="4" xfId="5" applyFont="1" applyBorder="1" applyAlignment="1">
      <alignment horizontal="left" vertical="center" wrapText="1"/>
    </xf>
    <xf numFmtId="0" fontId="26" fillId="7" borderId="4" xfId="5" applyFont="1" applyFill="1" applyBorder="1" applyAlignment="1">
      <alignment vertical="center"/>
    </xf>
    <xf numFmtId="0" fontId="24" fillId="0" borderId="4" xfId="5" applyFont="1" applyBorder="1" applyAlignment="1">
      <alignment vertical="center"/>
    </xf>
    <xf numFmtId="0" fontId="24" fillId="0" borderId="19" xfId="5" applyFont="1" applyBorder="1" applyAlignment="1">
      <alignment vertical="center" wrapText="1"/>
    </xf>
    <xf numFmtId="0" fontId="24" fillId="0" borderId="4" xfId="5" applyFont="1" applyBorder="1" applyAlignment="1">
      <alignment horizontal="left" vertical="center"/>
    </xf>
    <xf numFmtId="0" fontId="28" fillId="7" borderId="4" xfId="5" applyFont="1" applyFill="1" applyBorder="1" applyAlignment="1">
      <alignment vertical="center"/>
    </xf>
    <xf numFmtId="0" fontId="24" fillId="5" borderId="4" xfId="5" applyFont="1" applyFill="1" applyBorder="1" applyAlignment="1">
      <alignment vertical="center" wrapText="1"/>
    </xf>
    <xf numFmtId="0" fontId="24" fillId="5" borderId="4" xfId="5" applyFont="1" applyFill="1" applyBorder="1" applyAlignment="1">
      <alignment horizontal="center" vertical="center"/>
    </xf>
    <xf numFmtId="0" fontId="26" fillId="7" borderId="4" xfId="5" applyFont="1" applyFill="1" applyBorder="1" applyAlignment="1">
      <alignment vertical="center" wrapText="1"/>
    </xf>
    <xf numFmtId="0" fontId="34" fillId="0" borderId="4" xfId="5" applyFont="1" applyBorder="1" applyAlignment="1">
      <alignment vertical="center" wrapText="1"/>
    </xf>
    <xf numFmtId="0" fontId="26" fillId="7" borderId="20" xfId="5" applyFont="1" applyFill="1" applyBorder="1" applyAlignment="1">
      <alignment vertical="center"/>
    </xf>
    <xf numFmtId="0" fontId="24" fillId="0" borderId="17" xfId="5" applyFont="1" applyBorder="1" applyAlignment="1">
      <alignment horizontal="center" vertical="center"/>
    </xf>
    <xf numFmtId="0" fontId="24" fillId="0" borderId="22" xfId="5" applyFont="1" applyBorder="1" applyAlignment="1">
      <alignment vertical="center" wrapText="1"/>
    </xf>
    <xf numFmtId="0" fontId="26" fillId="7" borderId="18" xfId="5" applyFont="1" applyFill="1" applyBorder="1" applyAlignment="1">
      <alignment vertical="center"/>
    </xf>
    <xf numFmtId="0" fontId="24" fillId="0" borderId="17" xfId="5" applyFont="1" applyBorder="1" applyAlignment="1">
      <alignment vertical="center" wrapText="1"/>
    </xf>
    <xf numFmtId="0" fontId="24" fillId="0" borderId="17" xfId="5" applyFont="1" applyBorder="1" applyAlignment="1">
      <alignment horizontal="center" vertical="center" wrapText="1"/>
    </xf>
    <xf numFmtId="0" fontId="24" fillId="0" borderId="4" xfId="5" applyFont="1" applyBorder="1" applyAlignment="1">
      <alignment horizontal="center" vertical="center" wrapText="1"/>
    </xf>
    <xf numFmtId="0" fontId="24" fillId="0" borderId="19" xfId="5" applyFont="1" applyBorder="1" applyAlignment="1">
      <alignment horizontal="center" vertical="center"/>
    </xf>
    <xf numFmtId="0" fontId="24" fillId="0" borderId="19" xfId="5" applyFont="1" applyBorder="1" applyAlignment="1">
      <alignment horizontal="left" vertical="center" wrapText="1"/>
    </xf>
    <xf numFmtId="0" fontId="24" fillId="0" borderId="24" xfId="5" applyFont="1" applyBorder="1" applyAlignment="1">
      <alignment horizontal="left" vertical="center" wrapText="1"/>
    </xf>
    <xf numFmtId="0" fontId="24" fillId="0" borderId="25" xfId="5" applyFont="1" applyAlignment="1">
      <alignment vertical="center" wrapText="1"/>
    </xf>
    <xf numFmtId="0" fontId="24" fillId="5" borderId="4" xfId="5" applyFont="1" applyFill="1" applyBorder="1" applyAlignment="1">
      <alignment horizontal="left" vertical="center" wrapText="1"/>
    </xf>
    <xf numFmtId="0" fontId="24" fillId="5" borderId="4" xfId="5" applyFont="1" applyFill="1" applyBorder="1" applyAlignment="1">
      <alignment horizontal="center" vertical="center" wrapText="1"/>
    </xf>
    <xf numFmtId="0" fontId="34" fillId="0" borderId="4" xfId="5" applyFont="1" applyBorder="1" applyAlignment="1">
      <alignment horizontal="left" vertical="center" wrapText="1" readingOrder="1"/>
    </xf>
    <xf numFmtId="0" fontId="24" fillId="3" borderId="4" xfId="5" applyFont="1" applyFill="1" applyBorder="1" applyAlignment="1">
      <alignment vertical="center" wrapText="1"/>
    </xf>
    <xf numFmtId="0" fontId="24" fillId="0" borderId="18" xfId="5" applyFont="1" applyBorder="1" applyAlignment="1">
      <alignment vertical="center" wrapText="1"/>
    </xf>
    <xf numFmtId="0" fontId="24" fillId="0" borderId="19" xfId="5" applyFont="1" applyBorder="1" applyAlignment="1">
      <alignment horizontal="center" vertical="center" wrapText="1"/>
    </xf>
    <xf numFmtId="0" fontId="24" fillId="0" borderId="31" xfId="5" applyFont="1" applyBorder="1" applyAlignment="1">
      <alignment horizontal="left" vertical="center" wrapText="1"/>
    </xf>
    <xf numFmtId="0" fontId="24" fillId="0" borderId="18" xfId="5" applyFont="1" applyBorder="1" applyAlignment="1">
      <alignment horizontal="left" vertical="center" wrapText="1"/>
    </xf>
    <xf numFmtId="0" fontId="24" fillId="0" borderId="31" xfId="5" applyFont="1" applyBorder="1" applyAlignment="1">
      <alignment vertical="center" wrapText="1"/>
    </xf>
    <xf numFmtId="0" fontId="24" fillId="0" borderId="17" xfId="5" applyFont="1" applyBorder="1" applyAlignment="1">
      <alignment horizontal="left" vertical="center" wrapText="1"/>
    </xf>
    <xf numFmtId="0" fontId="24" fillId="0" borderId="22" xfId="5" applyFont="1" applyBorder="1" applyAlignment="1">
      <alignment horizontal="center" vertical="center"/>
    </xf>
    <xf numFmtId="0" fontId="16" fillId="7" borderId="18" xfId="5" applyFont="1" applyFill="1" applyBorder="1" applyAlignment="1">
      <alignment horizontal="left" vertical="center"/>
    </xf>
    <xf numFmtId="0" fontId="24" fillId="0" borderId="13" xfId="5" applyFont="1" applyBorder="1" applyAlignment="1">
      <alignment vertical="center" wrapText="1"/>
    </xf>
    <xf numFmtId="0" fontId="24" fillId="0" borderId="24" xfId="5" applyFont="1" applyBorder="1" applyAlignment="1">
      <alignment vertical="center" wrapText="1"/>
    </xf>
    <xf numFmtId="0" fontId="24" fillId="5" borderId="18" xfId="5" applyFont="1" applyFill="1" applyBorder="1" applyAlignment="1">
      <alignment horizontal="left" vertical="center" wrapText="1"/>
    </xf>
    <xf numFmtId="0" fontId="24" fillId="5" borderId="21" xfId="5" applyFont="1" applyFill="1" applyBorder="1" applyAlignment="1">
      <alignment horizontal="left" vertical="center" wrapText="1"/>
    </xf>
    <xf numFmtId="0" fontId="24" fillId="5" borderId="20" xfId="5" applyFont="1" applyFill="1" applyBorder="1" applyAlignment="1">
      <alignment horizontal="left" vertical="center" wrapText="1"/>
    </xf>
    <xf numFmtId="0" fontId="34" fillId="0" borderId="25" xfId="5" applyFont="1" applyAlignment="1">
      <alignment vertical="center" wrapText="1"/>
    </xf>
    <xf numFmtId="0" fontId="16" fillId="0" borderId="4" xfId="5" applyFont="1" applyBorder="1" applyAlignment="1">
      <alignment horizontal="center" vertical="center" wrapText="1"/>
    </xf>
    <xf numFmtId="0" fontId="16" fillId="0" borderId="4" xfId="5" applyFont="1" applyBorder="1" applyAlignment="1">
      <alignment vertical="center" wrapText="1"/>
    </xf>
    <xf numFmtId="0" fontId="16" fillId="0" borderId="4" xfId="5" applyFont="1" applyBorder="1" applyAlignment="1">
      <alignment horizontal="left" vertical="center" wrapText="1"/>
    </xf>
    <xf numFmtId="9" fontId="16" fillId="5" borderId="18" xfId="5" applyNumberFormat="1" applyFont="1" applyFill="1" applyBorder="1" applyAlignment="1">
      <alignment horizontal="center" vertical="center" wrapText="1"/>
    </xf>
    <xf numFmtId="0" fontId="43" fillId="0" borderId="25" xfId="5" applyFont="1"/>
    <xf numFmtId="0" fontId="16" fillId="0" borderId="4" xfId="5" applyFont="1" applyBorder="1" applyAlignment="1">
      <alignment horizontal="center" vertical="center"/>
    </xf>
    <xf numFmtId="0" fontId="30" fillId="0" borderId="25" xfId="5" applyFont="1"/>
    <xf numFmtId="0" fontId="24" fillId="0" borderId="22" xfId="5" applyFont="1" applyBorder="1" applyAlignment="1">
      <alignment horizontal="left" vertical="center" wrapText="1"/>
    </xf>
    <xf numFmtId="0" fontId="16" fillId="0" borderId="36" xfId="1" applyFont="1" applyBorder="1" applyAlignment="1">
      <alignment horizontal="left" vertical="top"/>
    </xf>
    <xf numFmtId="0" fontId="26" fillId="6" borderId="36" xfId="1" applyFont="1" applyFill="1" applyBorder="1" applyAlignment="1">
      <alignment horizontal="center" vertical="top"/>
    </xf>
    <xf numFmtId="0" fontId="24" fillId="5" borderId="36" xfId="1" applyFont="1" applyFill="1" applyBorder="1" applyAlignment="1">
      <alignment wrapText="1"/>
    </xf>
    <xf numFmtId="0" fontId="34" fillId="0" borderId="36" xfId="1" applyFont="1" applyBorder="1" applyAlignment="1">
      <alignment vertical="center" wrapText="1"/>
    </xf>
    <xf numFmtId="0" fontId="24" fillId="0" borderId="36" xfId="1" applyFont="1" applyBorder="1" applyAlignment="1">
      <alignment horizontal="left" wrapText="1"/>
    </xf>
    <xf numFmtId="0" fontId="24" fillId="5" borderId="36" xfId="1" applyFont="1" applyFill="1" applyBorder="1" applyAlignment="1">
      <alignment vertical="top"/>
    </xf>
    <xf numFmtId="0" fontId="24" fillId="5" borderId="36" xfId="1" applyFont="1" applyFill="1" applyBorder="1" applyAlignment="1">
      <alignment horizontal="left" vertical="top"/>
    </xf>
    <xf numFmtId="0" fontId="24" fillId="5" borderId="36" xfId="1" applyFont="1" applyFill="1" applyBorder="1"/>
    <xf numFmtId="0" fontId="16" fillId="5" borderId="36" xfId="1" applyFont="1" applyFill="1" applyBorder="1" applyAlignment="1">
      <alignment horizontal="center" vertical="center" wrapText="1"/>
    </xf>
    <xf numFmtId="0" fontId="28" fillId="5" borderId="36" xfId="1" applyFont="1" applyFill="1" applyBorder="1" applyAlignment="1">
      <alignment horizontal="left" vertical="top"/>
    </xf>
    <xf numFmtId="0" fontId="26" fillId="6" borderId="36" xfId="1" applyFont="1" applyFill="1" applyBorder="1" applyAlignment="1">
      <alignment vertical="top"/>
    </xf>
    <xf numFmtId="0" fontId="26" fillId="7" borderId="36" xfId="1" applyFont="1" applyFill="1" applyBorder="1"/>
    <xf numFmtId="0" fontId="26" fillId="7" borderId="36" xfId="1" applyFont="1" applyFill="1" applyBorder="1" applyAlignment="1">
      <alignment horizontal="center" vertical="top" wrapText="1"/>
    </xf>
    <xf numFmtId="0" fontId="26" fillId="7" borderId="36" xfId="1" applyFont="1" applyFill="1" applyBorder="1" applyAlignment="1">
      <alignment horizontal="left" vertical="center" wrapText="1"/>
    </xf>
    <xf numFmtId="0" fontId="28" fillId="0" borderId="36" xfId="1" applyFont="1" applyBorder="1" applyAlignment="1">
      <alignment horizontal="left" wrapText="1"/>
    </xf>
    <xf numFmtId="0" fontId="28" fillId="5" borderId="36" xfId="1" applyFont="1" applyFill="1" applyBorder="1" applyAlignment="1">
      <alignment horizontal="center" vertical="center"/>
    </xf>
    <xf numFmtId="0" fontId="26" fillId="23" borderId="36" xfId="1" applyFont="1" applyFill="1" applyBorder="1" applyAlignment="1">
      <alignment horizontal="center"/>
    </xf>
    <xf numFmtId="0" fontId="28" fillId="7" borderId="25" xfId="0" applyFont="1" applyFill="1" applyBorder="1" applyAlignment="1">
      <alignment horizontal="left" vertical="center"/>
    </xf>
    <xf numFmtId="0" fontId="24" fillId="0" borderId="25" xfId="0" applyFont="1" applyBorder="1" applyAlignment="1">
      <alignment horizontal="left" vertical="center"/>
    </xf>
    <xf numFmtId="0" fontId="26" fillId="10" borderId="4" xfId="0" applyFont="1" applyFill="1" applyBorder="1" applyAlignment="1">
      <alignment horizontal="left" vertical="center" wrapText="1"/>
    </xf>
    <xf numFmtId="0" fontId="24" fillId="0" borderId="4" xfId="0" applyFont="1" applyBorder="1" applyAlignment="1">
      <alignment horizontal="center"/>
    </xf>
    <xf numFmtId="0" fontId="48" fillId="0" borderId="25" xfId="5" applyFont="1" applyAlignment="1">
      <alignment horizontal="left" vertical="center"/>
    </xf>
    <xf numFmtId="0" fontId="48" fillId="0" borderId="4" xfId="5" applyFont="1" applyBorder="1" applyAlignment="1">
      <alignment horizontal="left" vertical="center" wrapText="1"/>
    </xf>
    <xf numFmtId="0" fontId="47" fillId="0" borderId="4" xfId="5" applyFont="1" applyBorder="1" applyAlignment="1">
      <alignment horizontal="center" vertical="center" wrapText="1"/>
    </xf>
    <xf numFmtId="0" fontId="47" fillId="0" borderId="4" xfId="5" applyFont="1" applyBorder="1" applyAlignment="1">
      <alignment horizontal="left" vertical="center" wrapText="1"/>
    </xf>
    <xf numFmtId="0" fontId="47" fillId="11" borderId="18" xfId="5" applyFont="1" applyFill="1" applyBorder="1" applyAlignment="1">
      <alignment horizontal="left" vertical="center"/>
    </xf>
    <xf numFmtId="0" fontId="47" fillId="11" borderId="31" xfId="5" applyFont="1" applyFill="1" applyBorder="1" applyAlignment="1">
      <alignment vertical="center"/>
    </xf>
    <xf numFmtId="0" fontId="47" fillId="11" borderId="31" xfId="5" applyFont="1" applyFill="1" applyBorder="1" applyAlignment="1">
      <alignment horizontal="center" vertical="center"/>
    </xf>
    <xf numFmtId="0" fontId="47" fillId="0" borderId="18" xfId="5" applyFont="1" applyBorder="1" applyAlignment="1">
      <alignment horizontal="left" vertical="center" wrapText="1"/>
    </xf>
    <xf numFmtId="0" fontId="48" fillId="0" borderId="4" xfId="5" applyFont="1" applyBorder="1" applyAlignment="1">
      <alignment horizontal="center" vertical="center"/>
    </xf>
    <xf numFmtId="0" fontId="48" fillId="0" borderId="25" xfId="5" applyFont="1" applyAlignment="1">
      <alignment horizontal="center" vertical="center"/>
    </xf>
    <xf numFmtId="0" fontId="47" fillId="0" borderId="31" xfId="5" applyFont="1" applyBorder="1" applyAlignment="1">
      <alignment horizontal="center" vertical="center"/>
    </xf>
    <xf numFmtId="0" fontId="47" fillId="0" borderId="4" xfId="5" applyFont="1" applyBorder="1" applyAlignment="1">
      <alignment horizontal="center" vertical="center"/>
    </xf>
    <xf numFmtId="0" fontId="47" fillId="0" borderId="4" xfId="5" applyFont="1" applyBorder="1" applyAlignment="1">
      <alignment horizontal="left" vertical="center"/>
    </xf>
    <xf numFmtId="0" fontId="47" fillId="0" borderId="4" xfId="5" applyFont="1" applyBorder="1" applyAlignment="1">
      <alignment vertical="center"/>
    </xf>
    <xf numFmtId="0" fontId="50" fillId="5" borderId="25" xfId="5" applyFont="1" applyFill="1" applyAlignment="1">
      <alignment horizontal="left" vertical="center"/>
    </xf>
    <xf numFmtId="0" fontId="50" fillId="0" borderId="25" xfId="5" applyFont="1" applyAlignment="1">
      <alignment horizontal="left" vertical="center"/>
    </xf>
    <xf numFmtId="0" fontId="50" fillId="0" borderId="17" xfId="5" applyFont="1" applyBorder="1" applyAlignment="1">
      <alignment horizontal="center" vertical="center"/>
    </xf>
    <xf numFmtId="0" fontId="50" fillId="0" borderId="17" xfId="5" applyFont="1" applyBorder="1" applyAlignment="1">
      <alignment horizontal="left" vertical="center"/>
    </xf>
    <xf numFmtId="0" fontId="50" fillId="0" borderId="17" xfId="5" applyFont="1" applyBorder="1" applyAlignment="1">
      <alignment vertical="center"/>
    </xf>
    <xf numFmtId="0" fontId="50" fillId="0" borderId="17" xfId="5" applyFont="1" applyBorder="1" applyAlignment="1">
      <alignment horizontal="left" vertical="center" wrapText="1"/>
    </xf>
    <xf numFmtId="0" fontId="50" fillId="0" borderId="25" xfId="5" applyFont="1" applyAlignment="1">
      <alignment vertical="center"/>
    </xf>
    <xf numFmtId="0" fontId="50" fillId="0" borderId="25" xfId="5" applyFont="1" applyAlignment="1">
      <alignment horizontal="left" vertical="center" wrapText="1"/>
    </xf>
    <xf numFmtId="0" fontId="50" fillId="5" borderId="25" xfId="5" applyFont="1" applyFill="1" applyAlignment="1">
      <alignment vertical="center"/>
    </xf>
    <xf numFmtId="0" fontId="16" fillId="0" borderId="4" xfId="5" applyFont="1" applyBorder="1" applyAlignment="1">
      <alignment horizontal="left" vertical="center"/>
    </xf>
    <xf numFmtId="0" fontId="26" fillId="7" borderId="19" xfId="5" applyFont="1" applyFill="1" applyBorder="1" applyAlignment="1">
      <alignment horizontal="left" vertical="center"/>
    </xf>
    <xf numFmtId="0" fontId="26" fillId="7" borderId="4" xfId="5" applyFont="1" applyFill="1" applyBorder="1" applyAlignment="1">
      <alignment horizontal="left" vertical="center"/>
    </xf>
    <xf numFmtId="0" fontId="30" fillId="5" borderId="4" xfId="5" applyFont="1" applyFill="1" applyBorder="1" applyAlignment="1">
      <alignment horizontal="left" vertical="center"/>
    </xf>
    <xf numFmtId="0" fontId="26" fillId="7" borderId="19" xfId="5" applyFont="1" applyFill="1" applyBorder="1" applyAlignment="1">
      <alignment horizontal="left" vertical="center" wrapText="1"/>
    </xf>
    <xf numFmtId="0" fontId="26" fillId="7" borderId="4" xfId="5" applyFont="1" applyFill="1" applyBorder="1" applyAlignment="1">
      <alignment horizontal="left" vertical="center" wrapText="1"/>
    </xf>
    <xf numFmtId="0" fontId="53" fillId="0" borderId="4" xfId="5" applyFont="1" applyBorder="1" applyAlignment="1">
      <alignment horizontal="left" vertical="center" wrapText="1"/>
    </xf>
    <xf numFmtId="0" fontId="53" fillId="5" borderId="4" xfId="5" applyFont="1" applyFill="1" applyBorder="1" applyAlignment="1">
      <alignment horizontal="left" vertical="center" wrapText="1"/>
    </xf>
    <xf numFmtId="0" fontId="24" fillId="5" borderId="17" xfId="5" applyFont="1" applyFill="1" applyBorder="1" applyAlignment="1">
      <alignment horizontal="left" vertical="center" wrapText="1"/>
    </xf>
    <xf numFmtId="0" fontId="24" fillId="5" borderId="19" xfId="5" applyFont="1" applyFill="1" applyBorder="1" applyAlignment="1">
      <alignment horizontal="left" vertical="center" wrapText="1"/>
    </xf>
    <xf numFmtId="0" fontId="26" fillId="7" borderId="20" xfId="5" applyFont="1" applyFill="1" applyBorder="1" applyAlignment="1">
      <alignment horizontal="left" vertical="center" wrapText="1"/>
    </xf>
    <xf numFmtId="0" fontId="26" fillId="7" borderId="20" xfId="5" applyFont="1" applyFill="1" applyBorder="1" applyAlignment="1">
      <alignment horizontal="left" vertical="center"/>
    </xf>
    <xf numFmtId="0" fontId="30" fillId="5" borderId="17" xfId="5" applyFont="1" applyFill="1" applyBorder="1" applyAlignment="1">
      <alignment horizontal="left" vertical="center"/>
    </xf>
    <xf numFmtId="0" fontId="25" fillId="7" borderId="4" xfId="5" applyFont="1" applyFill="1" applyBorder="1" applyAlignment="1">
      <alignment horizontal="left" vertical="center" wrapText="1"/>
    </xf>
    <xf numFmtId="0" fontId="24" fillId="0" borderId="22" xfId="5" applyFont="1" applyBorder="1" applyAlignment="1">
      <alignment vertical="center"/>
    </xf>
    <xf numFmtId="0" fontId="28" fillId="7" borderId="4" xfId="5" applyFont="1" applyFill="1" applyBorder="1" applyAlignment="1">
      <alignment horizontal="left" vertical="center"/>
    </xf>
    <xf numFmtId="0" fontId="24" fillId="0" borderId="4" xfId="5" quotePrefix="1" applyFont="1" applyBorder="1" applyAlignment="1">
      <alignment horizontal="left" vertical="center" wrapText="1"/>
    </xf>
    <xf numFmtId="0" fontId="24" fillId="5" borderId="25" xfId="5" applyFont="1" applyFill="1" applyAlignment="1">
      <alignment vertical="center" wrapText="1"/>
    </xf>
    <xf numFmtId="0" fontId="26" fillId="7" borderId="17" xfId="5" applyFont="1" applyFill="1" applyBorder="1" applyAlignment="1">
      <alignment horizontal="left" vertical="center"/>
    </xf>
    <xf numFmtId="0" fontId="26" fillId="7" borderId="25" xfId="5" applyFont="1" applyFill="1" applyAlignment="1">
      <alignment horizontal="left" vertical="center"/>
    </xf>
    <xf numFmtId="9" fontId="24" fillId="0" borderId="4" xfId="5" applyNumberFormat="1" applyFont="1" applyBorder="1" applyAlignment="1">
      <alignment vertical="center" wrapText="1"/>
    </xf>
    <xf numFmtId="0" fontId="26" fillId="7" borderId="18" xfId="5" applyFont="1" applyFill="1" applyBorder="1" applyAlignment="1">
      <alignment horizontal="left" vertical="center"/>
    </xf>
    <xf numFmtId="0" fontId="51" fillId="0" borderId="31" xfId="5" applyFont="1" applyBorder="1" applyAlignment="1">
      <alignment vertical="center"/>
    </xf>
    <xf numFmtId="0" fontId="51" fillId="0" borderId="31" xfId="5" applyFont="1" applyBorder="1" applyAlignment="1">
      <alignment horizontal="center" vertical="center" wrapText="1"/>
    </xf>
    <xf numFmtId="0" fontId="51" fillId="0" borderId="25" xfId="5" applyFont="1" applyAlignment="1">
      <alignment horizontal="center" vertical="center" wrapText="1"/>
    </xf>
    <xf numFmtId="0" fontId="50" fillId="0" borderId="25" xfId="5" applyFont="1" applyAlignment="1">
      <alignment horizontal="center" vertical="center" wrapText="1"/>
    </xf>
    <xf numFmtId="0" fontId="51" fillId="6" borderId="25" xfId="5" applyFont="1" applyFill="1" applyAlignment="1">
      <alignment horizontal="center" vertical="center"/>
    </xf>
    <xf numFmtId="0" fontId="51" fillId="4" borderId="25" xfId="5" applyFont="1" applyFill="1" applyAlignment="1">
      <alignment horizontal="center" vertical="center" wrapText="1"/>
    </xf>
    <xf numFmtId="0" fontId="51" fillId="0" borderId="25" xfId="5" applyFont="1" applyAlignment="1">
      <alignment horizontal="left" vertical="center" wrapText="1"/>
    </xf>
    <xf numFmtId="0" fontId="51" fillId="5" borderId="25" xfId="5" applyFont="1" applyFill="1" applyAlignment="1">
      <alignment horizontal="left" vertical="center" wrapText="1"/>
    </xf>
    <xf numFmtId="0" fontId="50" fillId="0" borderId="25" xfId="5" applyFont="1" applyAlignment="1">
      <alignment vertical="center" wrapText="1"/>
    </xf>
    <xf numFmtId="0" fontId="26" fillId="7" borderId="4" xfId="0" applyFont="1" applyFill="1" applyBorder="1" applyAlignment="1">
      <alignment horizontal="left" vertical="top"/>
    </xf>
    <xf numFmtId="0" fontId="30" fillId="0" borderId="4" xfId="0" applyFont="1" applyBorder="1" applyAlignment="1">
      <alignment horizontal="left" vertical="top"/>
    </xf>
    <xf numFmtId="0" fontId="26" fillId="7" borderId="18" xfId="0" applyFont="1" applyFill="1" applyBorder="1" applyAlignment="1">
      <alignment horizontal="left" vertical="top"/>
    </xf>
    <xf numFmtId="0" fontId="26" fillId="23" borderId="36" xfId="1" applyFont="1" applyFill="1" applyBorder="1" applyAlignment="1">
      <alignment horizontal="center" vertical="top" wrapText="1"/>
    </xf>
    <xf numFmtId="0" fontId="26" fillId="23" borderId="36" xfId="3" applyFont="1" applyFill="1" applyBorder="1"/>
    <xf numFmtId="0" fontId="15" fillId="5" borderId="4" xfId="0" applyFont="1" applyFill="1" applyBorder="1" applyAlignment="1">
      <alignment horizontal="left" vertical="center" wrapText="1"/>
    </xf>
    <xf numFmtId="0" fontId="45" fillId="0" borderId="4" xfId="0" applyFont="1" applyBorder="1" applyAlignment="1">
      <alignment horizontal="left" vertical="center"/>
    </xf>
    <xf numFmtId="0" fontId="30" fillId="5" borderId="17" xfId="0" applyFont="1" applyFill="1" applyBorder="1" applyAlignment="1">
      <alignment horizontal="left" vertical="center"/>
    </xf>
    <xf numFmtId="0" fontId="24" fillId="5" borderId="18" xfId="0" applyFont="1" applyFill="1" applyBorder="1" applyAlignment="1">
      <alignment horizontal="left" vertical="center" wrapText="1"/>
    </xf>
    <xf numFmtId="0" fontId="45" fillId="0" borderId="22" xfId="0" applyFont="1" applyBorder="1" applyAlignment="1">
      <alignment horizontal="left" vertical="center"/>
    </xf>
    <xf numFmtId="0" fontId="18" fillId="7" borderId="18" xfId="0" applyFont="1" applyFill="1" applyBorder="1" applyAlignment="1">
      <alignment horizontal="left" vertical="center"/>
    </xf>
    <xf numFmtId="0" fontId="30" fillId="0" borderId="22" xfId="0" applyFont="1" applyBorder="1" applyAlignment="1">
      <alignment vertical="center" wrapText="1"/>
    </xf>
    <xf numFmtId="0" fontId="30" fillId="0" borderId="36" xfId="3" applyFont="1" applyBorder="1" applyAlignment="1">
      <alignment horizontal="left" vertical="top" wrapText="1"/>
    </xf>
    <xf numFmtId="0" fontId="25" fillId="5" borderId="36" xfId="3" applyFont="1" applyFill="1" applyBorder="1" applyAlignment="1">
      <alignment horizontal="center" vertical="top" wrapText="1"/>
    </xf>
    <xf numFmtId="0" fontId="30" fillId="0" borderId="36" xfId="3" applyFont="1" applyBorder="1" applyAlignment="1">
      <alignment horizontal="center" vertical="top"/>
    </xf>
    <xf numFmtId="0" fontId="30" fillId="0" borderId="36" xfId="3" applyFont="1" applyBorder="1" applyAlignment="1">
      <alignment horizontal="left" vertical="top"/>
    </xf>
    <xf numFmtId="0" fontId="26" fillId="23" borderId="36" xfId="0" applyFont="1" applyFill="1" applyBorder="1" applyAlignment="1">
      <alignment horizontal="center" vertical="top" wrapText="1"/>
    </xf>
    <xf numFmtId="9" fontId="21" fillId="3" borderId="36" xfId="0" applyNumberFormat="1" applyFont="1" applyFill="1" applyBorder="1" applyAlignment="1">
      <alignment horizontal="center" vertical="center"/>
    </xf>
    <xf numFmtId="9" fontId="21" fillId="3" borderId="36" xfId="0" applyNumberFormat="1" applyFont="1" applyFill="1" applyBorder="1" applyAlignment="1">
      <alignment horizontal="center" vertical="center" wrapText="1"/>
    </xf>
    <xf numFmtId="9" fontId="21" fillId="3" borderId="50" xfId="4" applyFont="1" applyFill="1" applyBorder="1" applyAlignment="1">
      <alignment horizontal="center" vertical="center"/>
    </xf>
    <xf numFmtId="9" fontId="16" fillId="5" borderId="4" xfId="4" applyFont="1" applyFill="1" applyBorder="1" applyAlignment="1">
      <alignment horizontal="center" vertical="top" wrapText="1"/>
    </xf>
    <xf numFmtId="9" fontId="16" fillId="5" borderId="4" xfId="4" applyFont="1" applyFill="1" applyBorder="1" applyAlignment="1">
      <alignment horizontal="center" vertical="center" wrapText="1"/>
    </xf>
    <xf numFmtId="9" fontId="16" fillId="4" borderId="4" xfId="4" applyFont="1" applyFill="1" applyBorder="1" applyAlignment="1">
      <alignment horizontal="center" vertical="center" wrapText="1"/>
    </xf>
    <xf numFmtId="9" fontId="16" fillId="4" borderId="4" xfId="4" applyFont="1" applyFill="1" applyBorder="1" applyAlignment="1">
      <alignment horizontal="center" vertical="top" wrapText="1"/>
    </xf>
    <xf numFmtId="9" fontId="21" fillId="3" borderId="51" xfId="4" applyFont="1" applyFill="1" applyBorder="1" applyAlignment="1">
      <alignment horizontal="center" vertical="center" wrapText="1"/>
    </xf>
    <xf numFmtId="9" fontId="21" fillId="0" borderId="46" xfId="4" applyFont="1" applyBorder="1" applyAlignment="1">
      <alignment horizontal="center" vertical="center"/>
    </xf>
    <xf numFmtId="9" fontId="21" fillId="0" borderId="55" xfId="4" applyFont="1" applyBorder="1" applyAlignment="1">
      <alignment horizontal="center" vertical="center"/>
    </xf>
    <xf numFmtId="9" fontId="16" fillId="5" borderId="36" xfId="4" applyFont="1" applyFill="1" applyBorder="1" applyAlignment="1">
      <alignment horizontal="center" vertical="top" wrapText="1"/>
    </xf>
    <xf numFmtId="9" fontId="21" fillId="0" borderId="54" xfId="4" applyFont="1" applyBorder="1" applyAlignment="1">
      <alignment horizontal="center" vertical="center"/>
    </xf>
    <xf numFmtId="0" fontId="28" fillId="0" borderId="0" xfId="0" applyFont="1" applyAlignment="1">
      <alignment vertical="top" wrapText="1"/>
    </xf>
    <xf numFmtId="9" fontId="28" fillId="0" borderId="0" xfId="4" applyFont="1" applyAlignment="1">
      <alignment horizontal="center" vertical="top"/>
    </xf>
    <xf numFmtId="0" fontId="28" fillId="5" borderId="25" xfId="0" applyFont="1" applyFill="1" applyBorder="1" applyAlignment="1">
      <alignment horizontal="left" vertical="top"/>
    </xf>
    <xf numFmtId="0" fontId="28" fillId="0" borderId="0" xfId="0" applyFont="1" applyAlignment="1">
      <alignment horizontal="center" wrapText="1"/>
    </xf>
    <xf numFmtId="0" fontId="28" fillId="0" borderId="0" xfId="0" applyFont="1" applyAlignment="1">
      <alignment horizontal="center"/>
    </xf>
    <xf numFmtId="0" fontId="26" fillId="5" borderId="36" xfId="3" applyFont="1" applyFill="1" applyBorder="1" applyAlignment="1">
      <alignment horizontal="left" vertical="center" wrapText="1"/>
    </xf>
    <xf numFmtId="0" fontId="26" fillId="0" borderId="36" xfId="3" applyFont="1" applyBorder="1" applyAlignment="1">
      <alignment horizontal="left" vertical="center" wrapText="1"/>
    </xf>
    <xf numFmtId="0" fontId="28" fillId="7" borderId="36" xfId="3" applyFont="1" applyFill="1" applyBorder="1" applyAlignment="1">
      <alignment horizontal="left" vertical="center" wrapText="1"/>
    </xf>
    <xf numFmtId="0" fontId="26" fillId="7" borderId="36" xfId="3" applyFont="1" applyFill="1" applyBorder="1" applyAlignment="1">
      <alignment vertical="center" wrapText="1"/>
    </xf>
    <xf numFmtId="0" fontId="26" fillId="7" borderId="36" xfId="3" applyFont="1" applyFill="1" applyBorder="1" applyAlignment="1">
      <alignment horizontal="left" vertical="center" wrapText="1"/>
    </xf>
    <xf numFmtId="0" fontId="26" fillId="7" borderId="36" xfId="3" applyFont="1" applyFill="1" applyBorder="1" applyAlignment="1">
      <alignment horizontal="left" vertical="top" wrapText="1"/>
    </xf>
    <xf numFmtId="0" fontId="26" fillId="7" borderId="36" xfId="0" applyFont="1" applyFill="1" applyBorder="1" applyAlignment="1">
      <alignment horizontal="left" vertical="top" wrapText="1"/>
    </xf>
    <xf numFmtId="0" fontId="26" fillId="7" borderId="26" xfId="0" applyFont="1" applyFill="1" applyBorder="1" applyAlignment="1">
      <alignment horizontal="left" vertical="top" wrapText="1"/>
    </xf>
    <xf numFmtId="0" fontId="26" fillId="7" borderId="32" xfId="0" applyFont="1" applyFill="1" applyBorder="1" applyAlignment="1">
      <alignment horizontal="left" vertical="top" wrapText="1"/>
    </xf>
    <xf numFmtId="0" fontId="26" fillId="7" borderId="33" xfId="0" applyFont="1" applyFill="1" applyBorder="1" applyAlignment="1">
      <alignment horizontal="left" vertical="top" wrapText="1"/>
    </xf>
    <xf numFmtId="0" fontId="26" fillId="7" borderId="25" xfId="0" applyFont="1" applyFill="1" applyBorder="1" applyAlignment="1">
      <alignment horizontal="left" vertical="top" wrapText="1"/>
    </xf>
    <xf numFmtId="0" fontId="26" fillId="7" borderId="34" xfId="0" applyFont="1" applyFill="1" applyBorder="1" applyAlignment="1">
      <alignment horizontal="left" vertical="top" wrapText="1"/>
    </xf>
    <xf numFmtId="0" fontId="26" fillId="7" borderId="9" xfId="0" applyFont="1" applyFill="1" applyBorder="1" applyAlignment="1">
      <alignment vertical="top" wrapText="1"/>
    </xf>
    <xf numFmtId="0" fontId="26" fillId="7" borderId="10" xfId="0" applyFont="1" applyFill="1" applyBorder="1" applyAlignment="1">
      <alignment vertical="top" wrapText="1"/>
    </xf>
    <xf numFmtId="0" fontId="26" fillId="7" borderId="25" xfId="0" applyFont="1" applyFill="1" applyBorder="1" applyAlignment="1">
      <alignment vertical="top" wrapText="1"/>
    </xf>
    <xf numFmtId="0" fontId="26" fillId="7" borderId="22" xfId="0" applyFont="1" applyFill="1" applyBorder="1" applyAlignment="1">
      <alignment vertical="top" wrapText="1"/>
    </xf>
    <xf numFmtId="0" fontId="29" fillId="23" borderId="4" xfId="0" applyFont="1" applyFill="1" applyBorder="1" applyAlignment="1">
      <alignment horizontal="center" vertical="center"/>
    </xf>
    <xf numFmtId="0" fontId="31" fillId="7" borderId="4" xfId="0" applyFont="1" applyFill="1" applyBorder="1" applyAlignment="1">
      <alignment horizontal="left" vertical="center" wrapText="1"/>
    </xf>
    <xf numFmtId="0" fontId="29" fillId="7" borderId="10" xfId="0" applyFont="1" applyFill="1" applyBorder="1" applyAlignment="1">
      <alignment vertical="center" wrapText="1"/>
    </xf>
    <xf numFmtId="0" fontId="24" fillId="0" borderId="1" xfId="0" applyFont="1" applyBorder="1" applyAlignment="1">
      <alignment horizontal="left" vertical="center" wrapText="1"/>
    </xf>
    <xf numFmtId="0" fontId="29" fillId="7" borderId="10" xfId="0" applyFont="1" applyFill="1" applyBorder="1" applyAlignment="1">
      <alignment horizontal="left" vertical="center" wrapText="1"/>
    </xf>
    <xf numFmtId="0" fontId="24" fillId="0" borderId="19" xfId="0" applyFont="1" applyBorder="1" applyAlignment="1">
      <alignment vertical="center"/>
    </xf>
    <xf numFmtId="0" fontId="24" fillId="0" borderId="1" xfId="0" applyFont="1" applyBorder="1" applyAlignment="1">
      <alignment vertical="center" wrapText="1"/>
    </xf>
    <xf numFmtId="0" fontId="24" fillId="5" borderId="20"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4" fillId="0" borderId="0" xfId="0" applyFont="1" applyAlignment="1">
      <alignment horizontal="left" vertical="center" wrapText="1"/>
    </xf>
    <xf numFmtId="0" fontId="24" fillId="0" borderId="3" xfId="0" applyFont="1" applyBorder="1" applyAlignment="1">
      <alignment horizontal="left" vertical="center"/>
    </xf>
    <xf numFmtId="0" fontId="24" fillId="5" borderId="21" xfId="0" applyFont="1" applyFill="1" applyBorder="1" applyAlignment="1">
      <alignment horizontal="left" vertical="center" wrapText="1"/>
    </xf>
    <xf numFmtId="0" fontId="24" fillId="0" borderId="24" xfId="0" applyFont="1" applyBorder="1" applyAlignment="1">
      <alignment horizontal="left" vertical="center" wrapText="1"/>
    </xf>
    <xf numFmtId="0" fontId="31" fillId="7" borderId="4" xfId="0" applyFont="1" applyFill="1" applyBorder="1" applyAlignment="1">
      <alignment vertical="center" wrapText="1"/>
    </xf>
    <xf numFmtId="0" fontId="29" fillId="7" borderId="4" xfId="0" applyFont="1" applyFill="1" applyBorder="1" applyAlignment="1">
      <alignment vertical="center" wrapText="1"/>
    </xf>
    <xf numFmtId="0" fontId="29" fillId="7" borderId="4" xfId="0" applyFont="1" applyFill="1" applyBorder="1" applyAlignment="1">
      <alignment horizontal="center" vertical="center" wrapText="1"/>
    </xf>
    <xf numFmtId="0" fontId="24" fillId="0" borderId="17" xfId="0" applyFont="1" applyBorder="1" applyAlignment="1">
      <alignment vertical="center"/>
    </xf>
    <xf numFmtId="0" fontId="29" fillId="7" borderId="36" xfId="1" applyFont="1" applyFill="1" applyBorder="1" applyAlignment="1">
      <alignment horizontal="left" vertical="center" wrapText="1"/>
    </xf>
    <xf numFmtId="0" fontId="28" fillId="0" borderId="36" xfId="1" applyFont="1" applyBorder="1" applyAlignment="1">
      <alignment horizontal="left" vertical="center"/>
    </xf>
    <xf numFmtId="0" fontId="16" fillId="4" borderId="58" xfId="0" applyFont="1" applyFill="1" applyBorder="1" applyAlignment="1">
      <alignment horizontal="left" vertical="center"/>
    </xf>
    <xf numFmtId="9" fontId="24" fillId="0" borderId="59" xfId="0" applyNumberFormat="1" applyFont="1" applyBorder="1" applyAlignment="1">
      <alignment horizontal="center" vertical="center" wrapText="1"/>
    </xf>
    <xf numFmtId="9" fontId="24" fillId="0" borderId="59" xfId="0" applyNumberFormat="1" applyFont="1" applyBorder="1" applyAlignment="1">
      <alignment horizontal="center" vertical="center"/>
    </xf>
    <xf numFmtId="9" fontId="24" fillId="0" borderId="57" xfId="0" applyNumberFormat="1" applyFont="1" applyBorder="1" applyAlignment="1">
      <alignment horizontal="center" vertical="center" wrapText="1"/>
    </xf>
    <xf numFmtId="0" fontId="24" fillId="0" borderId="59" xfId="0" applyFont="1" applyBorder="1" applyAlignment="1">
      <alignment horizontal="left" vertical="center" wrapText="1"/>
    </xf>
    <xf numFmtId="0" fontId="16" fillId="4" borderId="61" xfId="0" applyFont="1" applyFill="1" applyBorder="1" applyAlignment="1">
      <alignment horizontal="left" vertical="center"/>
    </xf>
    <xf numFmtId="9" fontId="24" fillId="0" borderId="65" xfId="0" applyNumberFormat="1" applyFont="1" applyBorder="1" applyAlignment="1">
      <alignment horizontal="center" vertical="center" wrapText="1"/>
    </xf>
    <xf numFmtId="9" fontId="16" fillId="5" borderId="4" xfId="0" applyNumberFormat="1" applyFont="1" applyFill="1" applyBorder="1" applyAlignment="1">
      <alignment horizontal="center" vertical="top" wrapText="1"/>
    </xf>
    <xf numFmtId="9" fontId="16" fillId="4" borderId="4" xfId="0" applyNumberFormat="1" applyFont="1" applyFill="1" applyBorder="1" applyAlignment="1">
      <alignment horizontal="center" vertical="top" wrapText="1"/>
    </xf>
    <xf numFmtId="0" fontId="16" fillId="0" borderId="18" xfId="5" applyFont="1" applyBorder="1" applyAlignment="1">
      <alignment horizontal="center" vertical="center" wrapText="1"/>
    </xf>
    <xf numFmtId="0" fontId="31" fillId="5" borderId="25" xfId="0" applyFont="1" applyFill="1" applyBorder="1" applyAlignment="1">
      <alignment horizontal="left"/>
    </xf>
    <xf numFmtId="0" fontId="31" fillId="5" borderId="25" xfId="0" applyFont="1" applyFill="1" applyBorder="1"/>
    <xf numFmtId="0" fontId="31" fillId="0" borderId="0" xfId="0" applyFont="1" applyAlignment="1">
      <alignment horizontal="left" vertical="top"/>
    </xf>
    <xf numFmtId="0" fontId="30" fillId="0" borderId="18" xfId="5" applyFont="1" applyBorder="1" applyAlignment="1">
      <alignment horizontal="left" vertical="center"/>
    </xf>
    <xf numFmtId="0" fontId="30" fillId="0" borderId="18" xfId="5" applyFont="1" applyBorder="1" applyAlignment="1">
      <alignment horizontal="left" vertical="center" wrapText="1"/>
    </xf>
    <xf numFmtId="0" fontId="30" fillId="5" borderId="18" xfId="5" applyFont="1" applyFill="1" applyBorder="1" applyAlignment="1">
      <alignment horizontal="left" vertical="center"/>
    </xf>
    <xf numFmtId="0" fontId="25" fillId="0" borderId="31" xfId="5" applyFont="1" applyBorder="1" applyAlignment="1">
      <alignment horizontal="left" vertical="center" wrapText="1"/>
    </xf>
    <xf numFmtId="0" fontId="25" fillId="5" borderId="31" xfId="5" applyFont="1" applyFill="1" applyBorder="1" applyAlignment="1">
      <alignment horizontal="left" vertical="center" wrapText="1"/>
    </xf>
    <xf numFmtId="0" fontId="30" fillId="0" borderId="31" xfId="5" applyFont="1" applyBorder="1" applyAlignment="1">
      <alignment horizontal="left" vertical="center"/>
    </xf>
    <xf numFmtId="0" fontId="30" fillId="0" borderId="18" xfId="5" applyFont="1" applyBorder="1" applyAlignment="1">
      <alignment vertical="center"/>
    </xf>
    <xf numFmtId="0" fontId="30" fillId="0" borderId="20" xfId="5" applyFont="1" applyBorder="1" applyAlignment="1">
      <alignment vertical="center"/>
    </xf>
    <xf numFmtId="0" fontId="30" fillId="0" borderId="18" xfId="5" applyFont="1" applyBorder="1" applyAlignment="1">
      <alignment vertical="center" wrapText="1"/>
    </xf>
    <xf numFmtId="0" fontId="29" fillId="25" borderId="18" xfId="5" applyFont="1" applyFill="1" applyBorder="1" applyAlignment="1">
      <alignment horizontal="center" vertical="center"/>
    </xf>
    <xf numFmtId="0" fontId="31" fillId="0" borderId="36" xfId="3" applyFont="1" applyBorder="1"/>
    <xf numFmtId="9" fontId="28" fillId="0" borderId="36" xfId="4" applyFont="1" applyBorder="1" applyAlignment="1">
      <alignment horizontal="center" vertical="top" wrapText="1"/>
    </xf>
    <xf numFmtId="0" fontId="28" fillId="5" borderId="36" xfId="0" applyFont="1" applyFill="1" applyBorder="1" applyAlignment="1">
      <alignment horizontal="left" vertical="top" wrapText="1"/>
    </xf>
    <xf numFmtId="0" fontId="2" fillId="26" borderId="25" xfId="5" applyFill="1"/>
    <xf numFmtId="0" fontId="25" fillId="7" borderId="18" xfId="5" applyFont="1" applyFill="1" applyBorder="1" applyAlignment="1">
      <alignment horizontal="left" vertical="center"/>
    </xf>
    <xf numFmtId="0" fontId="24" fillId="0" borderId="44" xfId="0" applyFont="1" applyBorder="1" applyAlignment="1">
      <alignment horizontal="left" vertical="top" wrapText="1"/>
    </xf>
    <xf numFmtId="0" fontId="56" fillId="7" borderId="4" xfId="5" applyFont="1" applyFill="1" applyBorder="1" applyAlignment="1">
      <alignment vertical="center" wrapText="1"/>
    </xf>
    <xf numFmtId="0" fontId="27" fillId="0" borderId="13" xfId="5" applyFont="1" applyBorder="1" applyAlignment="1">
      <alignment vertical="center" wrapText="1"/>
    </xf>
    <xf numFmtId="0" fontId="27" fillId="0" borderId="4" xfId="5" applyFont="1" applyBorder="1" applyAlignment="1">
      <alignment vertical="center" wrapText="1"/>
    </xf>
    <xf numFmtId="0" fontId="27" fillId="0" borderId="4" xfId="5" applyFont="1" applyBorder="1" applyAlignment="1">
      <alignment horizontal="center" vertical="center"/>
    </xf>
    <xf numFmtId="0" fontId="27" fillId="0" borderId="12" xfId="0" applyFont="1" applyBorder="1"/>
    <xf numFmtId="0" fontId="26" fillId="10" borderId="4" xfId="0" applyFont="1" applyFill="1" applyBorder="1" applyAlignment="1">
      <alignment vertical="top" wrapText="1"/>
    </xf>
    <xf numFmtId="0" fontId="24" fillId="0" borderId="36" xfId="0" applyFont="1" applyBorder="1" applyAlignment="1">
      <alignment horizontal="left" vertical="top"/>
    </xf>
    <xf numFmtId="0" fontId="12" fillId="0" borderId="22" xfId="5" applyFont="1" applyBorder="1" applyAlignment="1">
      <alignment horizontal="left" vertical="top"/>
    </xf>
    <xf numFmtId="0" fontId="25" fillId="7" borderId="36" xfId="1" applyFont="1" applyFill="1" applyBorder="1" applyAlignment="1">
      <alignment horizontal="left" vertical="top" wrapText="1"/>
    </xf>
    <xf numFmtId="0" fontId="27" fillId="0" borderId="31" xfId="0" applyFont="1" applyBorder="1"/>
    <xf numFmtId="0" fontId="28" fillId="0" borderId="36" xfId="0" applyFont="1" applyBorder="1" applyAlignment="1">
      <alignment horizontal="center" wrapText="1"/>
    </xf>
    <xf numFmtId="0" fontId="29" fillId="7" borderId="4" xfId="5" applyFont="1" applyFill="1" applyBorder="1" applyAlignment="1">
      <alignment horizontal="left" vertical="center" wrapText="1"/>
    </xf>
    <xf numFmtId="0" fontId="58" fillId="26" borderId="50" xfId="0" applyFont="1" applyFill="1" applyBorder="1" applyAlignment="1">
      <alignment horizontal="left" vertical="top" wrapText="1"/>
    </xf>
    <xf numFmtId="0" fontId="60" fillId="0" borderId="36" xfId="0" applyFont="1" applyBorder="1" applyAlignment="1">
      <alignment horizontal="left" vertical="top" wrapText="1"/>
    </xf>
    <xf numFmtId="0" fontId="61" fillId="0" borderId="36" xfId="0" applyFont="1" applyBorder="1" applyAlignment="1">
      <alignment horizontal="left" vertical="top" wrapText="1"/>
    </xf>
    <xf numFmtId="0" fontId="61" fillId="0" borderId="36" xfId="0" applyFont="1" applyBorder="1" applyAlignment="1">
      <alignment horizontal="center" vertical="center" wrapText="1"/>
    </xf>
    <xf numFmtId="0" fontId="62" fillId="0" borderId="22" xfId="5" applyFont="1" applyBorder="1" applyAlignment="1">
      <alignment horizontal="left" vertical="top"/>
    </xf>
    <xf numFmtId="0" fontId="57" fillId="0" borderId="4" xfId="5" applyFont="1" applyBorder="1" applyAlignment="1">
      <alignment vertical="center" wrapText="1"/>
    </xf>
    <xf numFmtId="0" fontId="57" fillId="0" borderId="4" xfId="5" applyFont="1" applyBorder="1" applyAlignment="1">
      <alignment horizontal="center" vertical="center"/>
    </xf>
    <xf numFmtId="0" fontId="60" fillId="24" borderId="36" xfId="0" applyFont="1" applyFill="1" applyBorder="1" applyAlignment="1">
      <alignment horizontal="left" vertical="top" wrapText="1"/>
    </xf>
    <xf numFmtId="0" fontId="61" fillId="0" borderId="0" xfId="0" applyFont="1" applyAlignment="1">
      <alignment horizontal="left" vertical="top" wrapText="1"/>
    </xf>
    <xf numFmtId="0" fontId="57" fillId="0" borderId="36" xfId="0" applyFont="1" applyBorder="1" applyAlignment="1">
      <alignment horizontal="left" vertical="top" wrapText="1"/>
    </xf>
    <xf numFmtId="0" fontId="63" fillId="0" borderId="36" xfId="0" applyFont="1" applyBorder="1" applyAlignment="1">
      <alignment horizontal="left" vertical="top" wrapText="1"/>
    </xf>
    <xf numFmtId="0" fontId="63" fillId="0" borderId="36" xfId="0" applyFont="1" applyBorder="1" applyAlignment="1">
      <alignment horizontal="center" vertical="center" wrapText="1"/>
    </xf>
    <xf numFmtId="0" fontId="57" fillId="24" borderId="36" xfId="0" applyFont="1" applyFill="1" applyBorder="1" applyAlignment="1">
      <alignment horizontal="left" vertical="top" wrapText="1"/>
    </xf>
    <xf numFmtId="0" fontId="63" fillId="0" borderId="0" xfId="0" applyFont="1" applyAlignment="1">
      <alignment horizontal="left" vertical="top" wrapText="1"/>
    </xf>
    <xf numFmtId="0" fontId="29" fillId="26" borderId="50" xfId="0" applyFont="1" applyFill="1" applyBorder="1" applyAlignment="1">
      <alignment horizontal="left" vertical="top" wrapText="1"/>
    </xf>
    <xf numFmtId="0" fontId="16" fillId="0" borderId="43" xfId="0" applyFont="1" applyBorder="1" applyAlignment="1">
      <alignment horizontal="center" vertical="center" wrapText="1"/>
    </xf>
    <xf numFmtId="0" fontId="24" fillId="0" borderId="43" xfId="0" applyFont="1" applyBorder="1" applyAlignment="1">
      <alignment horizontal="center" vertical="center" wrapText="1"/>
    </xf>
    <xf numFmtId="0" fontId="24" fillId="5" borderId="18" xfId="0" applyFont="1" applyFill="1" applyBorder="1" applyAlignment="1">
      <alignment horizontal="left" vertical="center"/>
    </xf>
    <xf numFmtId="0" fontId="27" fillId="0" borderId="43" xfId="0" applyFont="1" applyBorder="1" applyAlignment="1">
      <alignment wrapText="1"/>
    </xf>
    <xf numFmtId="0" fontId="62" fillId="0" borderId="31" xfId="5" applyFont="1" applyBorder="1" applyAlignment="1">
      <alignment horizontal="left" vertical="top"/>
    </xf>
    <xf numFmtId="0" fontId="16" fillId="5" borderId="18" xfId="0" applyFont="1" applyFill="1" applyBorder="1" applyAlignment="1">
      <alignment vertical="center" wrapText="1"/>
    </xf>
    <xf numFmtId="0" fontId="24" fillId="5" borderId="18" xfId="0" applyFont="1" applyFill="1" applyBorder="1" applyAlignment="1">
      <alignment vertical="center" wrapText="1"/>
    </xf>
    <xf numFmtId="0" fontId="30" fillId="0" borderId="43" xfId="0" applyFont="1" applyBorder="1" applyAlignment="1">
      <alignment horizontal="center" vertical="center" wrapText="1"/>
    </xf>
    <xf numFmtId="0" fontId="28" fillId="0" borderId="43" xfId="0" applyFont="1" applyBorder="1" applyAlignment="1">
      <alignment horizontal="center" vertical="center" wrapText="1"/>
    </xf>
    <xf numFmtId="0" fontId="24" fillId="0" borderId="44" xfId="0" applyFont="1" applyBorder="1" applyAlignment="1">
      <alignment wrapText="1"/>
    </xf>
    <xf numFmtId="0" fontId="30" fillId="0" borderId="44" xfId="0" applyFont="1" applyBorder="1" applyAlignment="1">
      <alignment wrapText="1"/>
    </xf>
    <xf numFmtId="0" fontId="28" fillId="0" borderId="44" xfId="0" applyFont="1" applyBorder="1" applyAlignment="1">
      <alignment wrapText="1"/>
    </xf>
    <xf numFmtId="0" fontId="31" fillId="0" borderId="25" xfId="0" applyFont="1" applyBorder="1" applyAlignment="1">
      <alignment wrapText="1"/>
    </xf>
    <xf numFmtId="0" fontId="28" fillId="0" borderId="25" xfId="0" applyFont="1" applyBorder="1" applyAlignment="1">
      <alignment wrapText="1"/>
    </xf>
    <xf numFmtId="9" fontId="30" fillId="0" borderId="36" xfId="4" applyFont="1" applyBorder="1" applyAlignment="1">
      <alignment vertical="top" wrapText="1"/>
    </xf>
    <xf numFmtId="0" fontId="30" fillId="5" borderId="36" xfId="0" applyFont="1" applyFill="1" applyBorder="1" applyAlignment="1">
      <alignment vertical="top" wrapText="1"/>
    </xf>
    <xf numFmtId="0" fontId="57" fillId="0" borderId="36" xfId="0" applyFont="1" applyBorder="1" applyAlignment="1">
      <alignment horizontal="center" vertical="top" wrapText="1"/>
    </xf>
    <xf numFmtId="0" fontId="57" fillId="0" borderId="4" xfId="5" applyFont="1" applyBorder="1" applyAlignment="1">
      <alignment horizontal="left" vertical="center" wrapText="1"/>
    </xf>
    <xf numFmtId="0" fontId="57" fillId="5" borderId="4" xfId="5" applyFont="1" applyFill="1" applyBorder="1" applyAlignment="1">
      <alignment horizontal="left" vertical="center" wrapText="1"/>
    </xf>
    <xf numFmtId="0" fontId="57" fillId="5" borderId="4" xfId="5" applyFont="1" applyFill="1" applyBorder="1" applyAlignment="1">
      <alignment horizontal="center" vertical="center" wrapText="1"/>
    </xf>
    <xf numFmtId="0" fontId="57" fillId="0" borderId="18" xfId="5" applyFont="1" applyBorder="1" applyAlignment="1">
      <alignment horizontal="left" vertical="center" wrapText="1"/>
    </xf>
    <xf numFmtId="0" fontId="57" fillId="0" borderId="43" xfId="0" applyFont="1" applyBorder="1" applyAlignment="1">
      <alignment horizontal="left" vertical="top" wrapText="1"/>
    </xf>
    <xf numFmtId="0" fontId="57" fillId="0" borderId="36" xfId="0" applyFont="1" applyBorder="1" applyAlignment="1">
      <alignment vertical="top" wrapText="1"/>
    </xf>
    <xf numFmtId="0" fontId="29" fillId="7" borderId="18" xfId="0" applyFont="1" applyFill="1" applyBorder="1" applyAlignment="1">
      <alignment horizontal="left" vertical="center" wrapText="1"/>
    </xf>
    <xf numFmtId="0" fontId="29" fillId="7" borderId="18" xfId="0" applyFont="1" applyFill="1" applyBorder="1" applyAlignment="1">
      <alignment horizontal="left" vertical="center"/>
    </xf>
    <xf numFmtId="0" fontId="64" fillId="7" borderId="4" xfId="5" applyFont="1" applyFill="1" applyBorder="1" applyAlignment="1">
      <alignment horizontal="left" vertical="center" wrapText="1"/>
    </xf>
    <xf numFmtId="0" fontId="65" fillId="26" borderId="50" xfId="0" applyFont="1" applyFill="1" applyBorder="1" applyAlignment="1">
      <alignment horizontal="left" vertical="top" wrapText="1"/>
    </xf>
    <xf numFmtId="0" fontId="64" fillId="7" borderId="18" xfId="0" applyFont="1" applyFill="1" applyBorder="1" applyAlignment="1">
      <alignment horizontal="left" vertical="center" wrapText="1"/>
    </xf>
    <xf numFmtId="0" fontId="64" fillId="7" borderId="36" xfId="3" applyFont="1" applyFill="1" applyBorder="1" applyAlignment="1">
      <alignment vertical="center" wrapText="1"/>
    </xf>
    <xf numFmtId="0" fontId="64" fillId="7" borderId="36" xfId="3" applyFont="1" applyFill="1" applyBorder="1" applyAlignment="1">
      <alignment horizontal="left" vertical="center" wrapText="1"/>
    </xf>
    <xf numFmtId="0" fontId="66" fillId="7" borderId="36" xfId="3" applyFont="1" applyFill="1" applyBorder="1" applyAlignment="1">
      <alignment horizontal="left" vertical="center" wrapText="1"/>
    </xf>
    <xf numFmtId="0" fontId="64" fillId="7" borderId="4" xfId="0" applyFont="1" applyFill="1" applyBorder="1" applyAlignment="1">
      <alignment horizontal="left" vertical="center"/>
    </xf>
    <xf numFmtId="0" fontId="64" fillId="7" borderId="20" xfId="0" applyFont="1" applyFill="1" applyBorder="1" applyAlignment="1">
      <alignment horizontal="left" vertical="center"/>
    </xf>
    <xf numFmtId="0" fontId="57" fillId="0" borderId="36" xfId="1" applyFont="1" applyBorder="1" applyAlignment="1">
      <alignment vertical="top" wrapText="1"/>
    </xf>
    <xf numFmtId="0" fontId="57" fillId="0" borderId="36" xfId="1" applyFont="1" applyBorder="1" applyAlignment="1">
      <alignment horizontal="center" vertical="center" wrapText="1"/>
    </xf>
    <xf numFmtId="0" fontId="57" fillId="0" borderId="36" xfId="1" applyFont="1" applyBorder="1" applyAlignment="1">
      <alignment horizontal="center" vertical="center"/>
    </xf>
    <xf numFmtId="0" fontId="57" fillId="0" borderId="36" xfId="3" applyFont="1" applyBorder="1" applyAlignment="1">
      <alignment horizontal="left" vertical="top" wrapText="1"/>
    </xf>
    <xf numFmtId="0" fontId="57" fillId="0" borderId="36" xfId="3" applyFont="1" applyBorder="1" applyAlignment="1">
      <alignment horizontal="center" vertical="top"/>
    </xf>
    <xf numFmtId="0" fontId="57" fillId="0" borderId="36" xfId="3" applyFont="1" applyBorder="1" applyAlignment="1">
      <alignment horizontal="left" vertical="top"/>
    </xf>
    <xf numFmtId="0" fontId="57" fillId="0" borderId="36" xfId="3" applyFont="1" applyBorder="1" applyAlignment="1">
      <alignment wrapText="1"/>
    </xf>
    <xf numFmtId="0" fontId="57" fillId="0" borderId="36" xfId="1" applyFont="1" applyBorder="1" applyAlignment="1">
      <alignment horizontal="left" vertical="top" wrapText="1"/>
    </xf>
    <xf numFmtId="0" fontId="57" fillId="5" borderId="36" xfId="3" applyFont="1" applyFill="1" applyBorder="1" applyAlignment="1">
      <alignment horizontal="left" vertical="top" wrapText="1"/>
    </xf>
    <xf numFmtId="0" fontId="57" fillId="5" borderId="36" xfId="3" applyFont="1" applyFill="1" applyBorder="1" applyAlignment="1">
      <alignment horizontal="center" vertical="top"/>
    </xf>
    <xf numFmtId="0" fontId="57" fillId="5" borderId="36" xfId="3" applyFont="1" applyFill="1" applyBorder="1" applyAlignment="1">
      <alignment vertical="top"/>
    </xf>
    <xf numFmtId="0" fontId="57" fillId="5" borderId="36" xfId="3" applyFont="1" applyFill="1" applyBorder="1" applyAlignment="1">
      <alignment vertical="top" wrapText="1"/>
    </xf>
    <xf numFmtId="0" fontId="57" fillId="0" borderId="13" xfId="5" applyFont="1" applyBorder="1" applyAlignment="1">
      <alignment vertical="center" wrapText="1"/>
    </xf>
    <xf numFmtId="0" fontId="57" fillId="0" borderId="22" xfId="5" applyFont="1" applyBorder="1" applyAlignment="1">
      <alignment vertical="center"/>
    </xf>
    <xf numFmtId="0" fontId="57" fillId="0" borderId="24" xfId="5" applyFont="1" applyBorder="1" applyAlignment="1">
      <alignment vertical="center" wrapText="1"/>
    </xf>
    <xf numFmtId="0" fontId="64" fillId="7" borderId="36" xfId="1" applyFont="1" applyFill="1" applyBorder="1" applyAlignment="1">
      <alignment horizontal="left" vertical="top" wrapText="1"/>
    </xf>
    <xf numFmtId="0" fontId="61" fillId="0" borderId="51" xfId="0" applyFont="1" applyBorder="1" applyAlignment="1" applyProtection="1">
      <alignment horizontal="left" vertical="top" wrapText="1"/>
      <protection locked="0"/>
    </xf>
    <xf numFmtId="0" fontId="64" fillId="7" borderId="36" xfId="0" applyFont="1" applyFill="1" applyBorder="1" applyAlignment="1">
      <alignment horizontal="left" vertical="top" wrapText="1"/>
    </xf>
    <xf numFmtId="0" fontId="57" fillId="0" borderId="4" xfId="0" applyFont="1" applyBorder="1" applyAlignment="1">
      <alignment vertical="center" wrapText="1"/>
    </xf>
    <xf numFmtId="0" fontId="57" fillId="5" borderId="36" xfId="1" applyFont="1" applyFill="1" applyBorder="1" applyAlignment="1">
      <alignment vertical="center"/>
    </xf>
    <xf numFmtId="0" fontId="57" fillId="5" borderId="36" xfId="1" applyFont="1" applyFill="1" applyBorder="1" applyAlignment="1">
      <alignment horizontal="center" vertical="center"/>
    </xf>
    <xf numFmtId="0" fontId="57" fillId="5" borderId="36" xfId="1" applyFont="1" applyFill="1" applyBorder="1"/>
    <xf numFmtId="0" fontId="57" fillId="0" borderId="36" xfId="1" applyFont="1" applyBorder="1"/>
    <xf numFmtId="0" fontId="25" fillId="5" borderId="36" xfId="3" applyFont="1" applyFill="1" applyBorder="1" applyAlignment="1">
      <alignment horizontal="left" vertical="center" wrapText="1"/>
    </xf>
    <xf numFmtId="0" fontId="25" fillId="0" borderId="36" xfId="3" applyFont="1" applyBorder="1" applyAlignment="1">
      <alignment horizontal="left" vertical="center" wrapText="1"/>
    </xf>
    <xf numFmtId="0" fontId="51" fillId="24" borderId="22" xfId="5" applyFont="1" applyFill="1" applyBorder="1" applyAlignment="1">
      <alignment vertical="center"/>
    </xf>
    <xf numFmtId="0" fontId="51" fillId="25" borderId="31" xfId="5" applyFont="1" applyFill="1" applyBorder="1" applyAlignment="1">
      <alignment vertical="center"/>
    </xf>
    <xf numFmtId="0" fontId="50" fillId="24" borderId="25" xfId="5" applyFont="1" applyFill="1" applyAlignment="1">
      <alignment horizontal="center" vertical="center" wrapText="1"/>
    </xf>
    <xf numFmtId="0" fontId="50" fillId="24" borderId="25" xfId="5" applyFont="1" applyFill="1" applyAlignment="1">
      <alignment horizontal="left" vertical="center"/>
    </xf>
    <xf numFmtId="0" fontId="51" fillId="8" borderId="25" xfId="5" applyFont="1" applyFill="1" applyAlignment="1">
      <alignment horizontal="center" vertical="center"/>
    </xf>
    <xf numFmtId="0" fontId="43" fillId="24" borderId="25" xfId="5" applyFont="1" applyFill="1"/>
    <xf numFmtId="0" fontId="69" fillId="0" borderId="36" xfId="0" applyFont="1" applyBorder="1" applyAlignment="1">
      <alignment horizontal="left" vertical="top" wrapText="1"/>
    </xf>
    <xf numFmtId="0" fontId="1" fillId="0" borderId="36" xfId="0" applyFont="1" applyBorder="1" applyAlignment="1">
      <alignment horizontal="left" vertical="top" wrapText="1"/>
    </xf>
    <xf numFmtId="0" fontId="1" fillId="0" borderId="36" xfId="0" applyFont="1" applyBorder="1" applyAlignment="1">
      <alignment horizontal="center" vertical="center" wrapText="1"/>
    </xf>
    <xf numFmtId="0" fontId="69" fillId="24" borderId="36" xfId="0" applyFont="1" applyFill="1" applyBorder="1" applyAlignment="1">
      <alignment horizontal="left" vertical="top" wrapText="1"/>
    </xf>
    <xf numFmtId="0" fontId="1" fillId="0" borderId="0" xfId="0" applyFont="1" applyAlignment="1">
      <alignment horizontal="left" vertical="top" wrapText="1"/>
    </xf>
    <xf numFmtId="0" fontId="29" fillId="7" borderId="4" xfId="5" applyFont="1" applyFill="1" applyBorder="1" applyAlignment="1">
      <alignment horizontal="left" vertical="center"/>
    </xf>
    <xf numFmtId="0" fontId="29" fillId="7" borderId="20" xfId="5" applyFont="1" applyFill="1" applyBorder="1" applyAlignment="1">
      <alignment horizontal="left" vertical="center"/>
    </xf>
    <xf numFmtId="0" fontId="31" fillId="5" borderId="25" xfId="5" applyFont="1" applyFill="1" applyAlignment="1">
      <alignment horizontal="left" vertical="center"/>
    </xf>
    <xf numFmtId="0" fontId="31" fillId="5" borderId="25" xfId="5" applyFont="1" applyFill="1" applyAlignment="1">
      <alignment vertical="center"/>
    </xf>
    <xf numFmtId="0" fontId="31" fillId="5" borderId="25" xfId="5" applyFont="1" applyFill="1" applyAlignment="1">
      <alignment horizontal="center" vertical="center"/>
    </xf>
    <xf numFmtId="0" fontId="31" fillId="5" borderId="25" xfId="5" applyFont="1" applyFill="1" applyAlignment="1">
      <alignment horizontal="left" vertical="center" wrapText="1"/>
    </xf>
    <xf numFmtId="0" fontId="31" fillId="0" borderId="25" xfId="5" applyFont="1" applyAlignment="1">
      <alignment horizontal="left" vertical="center"/>
    </xf>
    <xf numFmtId="0" fontId="31" fillId="0" borderId="25" xfId="5" applyFont="1"/>
    <xf numFmtId="9" fontId="31" fillId="5" borderId="25" xfId="5" applyNumberFormat="1" applyFont="1" applyFill="1" applyAlignment="1">
      <alignment horizontal="center" vertical="center"/>
    </xf>
    <xf numFmtId="0" fontId="1" fillId="0" borderId="36" xfId="0" applyFont="1" applyBorder="1" applyAlignment="1">
      <alignment wrapText="1"/>
    </xf>
    <xf numFmtId="0" fontId="1" fillId="0" borderId="36" xfId="0" applyFont="1" applyBorder="1" applyAlignment="1" applyProtection="1">
      <alignment horizontal="center" vertical="center"/>
      <protection locked="0"/>
    </xf>
    <xf numFmtId="0" fontId="1" fillId="0" borderId="36" xfId="0" applyFont="1" applyBorder="1" applyAlignment="1">
      <alignment horizontal="left" vertical="top"/>
    </xf>
    <xf numFmtId="0" fontId="1" fillId="0" borderId="36" xfId="0" applyFont="1" applyBorder="1" applyAlignment="1" applyProtection="1">
      <alignment horizontal="left" vertical="top"/>
      <protection locked="0"/>
    </xf>
    <xf numFmtId="0" fontId="1" fillId="24" borderId="36" xfId="0" applyFont="1" applyFill="1" applyBorder="1" applyAlignment="1">
      <alignment wrapText="1"/>
    </xf>
    <xf numFmtId="0" fontId="1" fillId="0" borderId="36" xfId="0" applyFont="1" applyBorder="1"/>
    <xf numFmtId="0" fontId="65" fillId="26" borderId="36" xfId="0" applyFont="1" applyFill="1" applyBorder="1" applyAlignment="1">
      <alignment horizontal="left" vertical="top" wrapText="1"/>
    </xf>
    <xf numFmtId="0" fontId="29" fillId="7" borderId="4" xfId="5" applyFont="1" applyFill="1" applyBorder="1" applyAlignment="1">
      <alignment vertical="center"/>
    </xf>
    <xf numFmtId="0" fontId="57" fillId="0" borderId="31" xfId="5" applyFont="1" applyBorder="1" applyAlignment="1">
      <alignment horizontal="left" vertical="center"/>
    </xf>
    <xf numFmtId="0" fontId="29" fillId="7" borderId="4" xfId="5" applyFont="1" applyFill="1" applyBorder="1" applyAlignment="1">
      <alignment vertical="center" wrapText="1"/>
    </xf>
    <xf numFmtId="0" fontId="29" fillId="7" borderId="18" xfId="5" applyFont="1" applyFill="1" applyBorder="1" applyAlignment="1">
      <alignment vertical="center" wrapText="1"/>
    </xf>
    <xf numFmtId="0" fontId="30" fillId="5" borderId="25" xfId="0" applyFont="1" applyFill="1" applyBorder="1" applyAlignment="1">
      <alignment horizontal="left"/>
    </xf>
    <xf numFmtId="0" fontId="30" fillId="5" borderId="25" xfId="0" applyFont="1" applyFill="1" applyBorder="1"/>
    <xf numFmtId="0" fontId="31" fillId="0" borderId="0" xfId="0" applyFont="1" applyAlignment="1">
      <alignment vertical="top" wrapText="1"/>
    </xf>
    <xf numFmtId="0" fontId="31" fillId="0" borderId="0" xfId="0" applyFont="1" applyAlignment="1">
      <alignment horizontal="center" vertical="top"/>
    </xf>
    <xf numFmtId="9" fontId="31" fillId="0" borderId="0" xfId="4" applyFont="1" applyAlignment="1">
      <alignment horizontal="center" vertical="top"/>
    </xf>
    <xf numFmtId="0" fontId="31" fillId="5" borderId="25" xfId="0" applyFont="1" applyFill="1" applyBorder="1" applyAlignment="1">
      <alignment horizontal="left" vertical="top"/>
    </xf>
    <xf numFmtId="0" fontId="57" fillId="0" borderId="18" xfId="5" applyFont="1" applyBorder="1" applyAlignment="1">
      <alignment vertical="center" wrapText="1"/>
    </xf>
    <xf numFmtId="0" fontId="29" fillId="7" borderId="20" xfId="5" applyFont="1" applyFill="1" applyBorder="1" applyAlignment="1">
      <alignment vertical="center"/>
    </xf>
    <xf numFmtId="0" fontId="30" fillId="0" borderId="0" xfId="0" applyFont="1" applyAlignment="1">
      <alignment horizontal="left" vertical="center"/>
    </xf>
    <xf numFmtId="0" fontId="29" fillId="7" borderId="20" xfId="0" applyFont="1" applyFill="1" applyBorder="1" applyAlignment="1">
      <alignment horizontal="left" vertical="center" wrapText="1"/>
    </xf>
    <xf numFmtId="0" fontId="31" fillId="0" borderId="0" xfId="0" applyFont="1" applyAlignment="1">
      <alignment horizontal="center" vertical="top" wrapText="1"/>
    </xf>
    <xf numFmtId="0" fontId="31" fillId="0" borderId="0" xfId="0" applyFont="1" applyAlignment="1">
      <alignment wrapText="1"/>
    </xf>
    <xf numFmtId="9" fontId="31" fillId="0" borderId="0" xfId="4" applyFont="1" applyAlignment="1">
      <alignment horizontal="center" vertical="top" wrapText="1"/>
    </xf>
    <xf numFmtId="0" fontId="31" fillId="5" borderId="25" xfId="0" applyFont="1" applyFill="1" applyBorder="1" applyAlignment="1">
      <alignment horizontal="left" vertical="top" wrapText="1"/>
    </xf>
    <xf numFmtId="0" fontId="31" fillId="0" borderId="0" xfId="0" applyFont="1" applyAlignment="1">
      <alignment horizontal="center" wrapText="1"/>
    </xf>
    <xf numFmtId="0" fontId="57" fillId="0" borderId="25" xfId="1" applyFont="1" applyAlignment="1">
      <alignment horizontal="left" vertical="top"/>
    </xf>
    <xf numFmtId="0" fontId="29" fillId="7" borderId="17" xfId="0" applyFont="1" applyFill="1" applyBorder="1" applyAlignment="1">
      <alignment horizontal="left" vertical="center" wrapText="1"/>
    </xf>
    <xf numFmtId="0" fontId="29" fillId="0" borderId="0" xfId="0" applyFont="1" applyAlignment="1">
      <alignment horizontal="left" vertical="top" wrapText="1"/>
    </xf>
    <xf numFmtId="0" fontId="61" fillId="0" borderId="36" xfId="0" applyFont="1" applyBorder="1" applyAlignment="1">
      <alignment vertical="top" wrapText="1"/>
    </xf>
    <xf numFmtId="0" fontId="57" fillId="0" borderId="36" xfId="5" applyFont="1" applyBorder="1" applyAlignment="1">
      <alignment vertical="center" wrapText="1"/>
    </xf>
    <xf numFmtId="0" fontId="57" fillId="0" borderId="36" xfId="5" applyFont="1" applyBorder="1" applyAlignment="1">
      <alignment horizontal="center" vertical="center"/>
    </xf>
    <xf numFmtId="0" fontId="57" fillId="0" borderId="31" xfId="0" applyFont="1" applyBorder="1" applyAlignment="1">
      <alignment horizontal="center" vertical="top"/>
    </xf>
    <xf numFmtId="0" fontId="57" fillId="0" borderId="18" xfId="0" applyFont="1" applyBorder="1" applyAlignment="1">
      <alignment horizontal="center" vertical="center"/>
    </xf>
    <xf numFmtId="0" fontId="29" fillId="27" borderId="50" xfId="0" applyFont="1" applyFill="1" applyBorder="1" applyAlignment="1">
      <alignment horizontal="left" vertical="top" wrapText="1"/>
    </xf>
    <xf numFmtId="0" fontId="29" fillId="5" borderId="36" xfId="3" applyFont="1" applyFill="1" applyBorder="1" applyAlignment="1">
      <alignment horizontal="left" vertical="center" wrapText="1"/>
    </xf>
    <xf numFmtId="0" fontId="31" fillId="5" borderId="36" xfId="3" applyFont="1" applyFill="1" applyBorder="1" applyAlignment="1">
      <alignment horizontal="left" vertical="top"/>
    </xf>
    <xf numFmtId="0" fontId="31" fillId="5" borderId="36" xfId="3" applyFont="1" applyFill="1" applyBorder="1" applyAlignment="1">
      <alignment horizontal="left" vertical="top" wrapText="1"/>
    </xf>
    <xf numFmtId="0" fontId="31" fillId="5" borderId="36" xfId="3" applyFont="1" applyFill="1" applyBorder="1" applyAlignment="1">
      <alignment horizontal="center" vertical="top"/>
    </xf>
    <xf numFmtId="0" fontId="31" fillId="0" borderId="36" xfId="3" applyFont="1" applyBorder="1" applyAlignment="1">
      <alignment horizontal="left" vertical="top"/>
    </xf>
    <xf numFmtId="9" fontId="31" fillId="5" borderId="36" xfId="4" applyFont="1" applyFill="1" applyBorder="1" applyAlignment="1">
      <alignment horizontal="center" vertical="top"/>
    </xf>
    <xf numFmtId="0" fontId="31" fillId="5" borderId="36" xfId="3" applyFont="1" applyFill="1" applyBorder="1" applyAlignment="1">
      <alignment horizontal="center" vertical="center"/>
    </xf>
    <xf numFmtId="0" fontId="31" fillId="5" borderId="36" xfId="1" applyFont="1" applyFill="1" applyBorder="1" applyAlignment="1">
      <alignment vertical="center"/>
    </xf>
    <xf numFmtId="0" fontId="31" fillId="5" borderId="36" xfId="1" applyFont="1" applyFill="1" applyBorder="1" applyAlignment="1">
      <alignment horizontal="left" vertical="top"/>
    </xf>
    <xf numFmtId="0" fontId="31" fillId="5" borderId="36" xfId="1" applyFont="1" applyFill="1" applyBorder="1" applyAlignment="1">
      <alignment horizontal="left" vertical="top" wrapText="1"/>
    </xf>
    <xf numFmtId="0" fontId="31" fillId="5" borderId="36" xfId="1" applyFont="1" applyFill="1" applyBorder="1" applyAlignment="1">
      <alignment horizontal="center" vertical="center"/>
    </xf>
    <xf numFmtId="0" fontId="31" fillId="5" borderId="36" xfId="1" applyFont="1" applyFill="1" applyBorder="1" applyAlignment="1">
      <alignment vertical="top" wrapText="1"/>
    </xf>
    <xf numFmtId="0" fontId="31" fillId="5" borderId="36" xfId="1" applyFont="1" applyFill="1" applyBorder="1"/>
    <xf numFmtId="0" fontId="31" fillId="0" borderId="36" xfId="1" applyFont="1" applyBorder="1"/>
    <xf numFmtId="9" fontId="31" fillId="5" borderId="36" xfId="1" applyNumberFormat="1" applyFont="1" applyFill="1" applyBorder="1" applyAlignment="1">
      <alignment horizontal="center" vertical="center"/>
    </xf>
    <xf numFmtId="0" fontId="73" fillId="23" borderId="43" xfId="0" applyFont="1" applyFill="1" applyBorder="1" applyAlignment="1">
      <alignment horizontal="center" vertical="center" wrapText="1"/>
    </xf>
    <xf numFmtId="0" fontId="11" fillId="7" borderId="4" xfId="0" applyFont="1" applyFill="1" applyBorder="1" applyAlignment="1">
      <alignment horizontal="left" vertical="center"/>
    </xf>
    <xf numFmtId="0" fontId="7" fillId="0" borderId="4" xfId="0" applyFont="1" applyBorder="1" applyAlignment="1">
      <alignment vertical="center" wrapText="1"/>
    </xf>
    <xf numFmtId="0" fontId="7" fillId="0" borderId="4" xfId="0" applyFont="1" applyBorder="1" applyAlignment="1">
      <alignment horizontal="center" vertical="center"/>
    </xf>
    <xf numFmtId="0" fontId="10" fillId="5" borderId="4" xfId="0" applyFont="1" applyFill="1" applyBorder="1" applyAlignment="1">
      <alignment vertical="center" wrapText="1"/>
    </xf>
    <xf numFmtId="0" fontId="7" fillId="0" borderId="4" xfId="0" applyFont="1" applyBorder="1" applyAlignment="1">
      <alignment horizontal="left" vertical="center" wrapText="1"/>
    </xf>
    <xf numFmtId="0" fontId="10" fillId="0" borderId="4" xfId="0" applyFont="1" applyBorder="1" applyAlignment="1">
      <alignment horizontal="lef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24" fillId="28" borderId="36" xfId="0" applyFont="1" applyFill="1" applyBorder="1"/>
    <xf numFmtId="0" fontId="16" fillId="28" borderId="36" xfId="0" applyFont="1" applyFill="1" applyBorder="1" applyAlignment="1">
      <alignment horizontal="center" vertical="top"/>
    </xf>
    <xf numFmtId="0" fontId="24" fillId="28" borderId="36" xfId="0" applyFont="1" applyFill="1" applyBorder="1" applyAlignment="1">
      <alignment horizontal="left" vertical="top"/>
    </xf>
    <xf numFmtId="0" fontId="30" fillId="5" borderId="25" xfId="0" applyFont="1" applyFill="1" applyBorder="1" applyAlignment="1">
      <alignment wrapText="1"/>
    </xf>
    <xf numFmtId="0" fontId="30" fillId="0" borderId="0" xfId="0" applyFont="1" applyAlignment="1">
      <alignment vertical="center"/>
    </xf>
    <xf numFmtId="0" fontId="74" fillId="0" borderId="25" xfId="5" applyFont="1" applyAlignment="1">
      <alignment horizontal="left" vertical="center"/>
    </xf>
    <xf numFmtId="0" fontId="28" fillId="0" borderId="25" xfId="5" applyFont="1"/>
    <xf numFmtId="0" fontId="28" fillId="5" borderId="36" xfId="1" applyFont="1" applyFill="1" applyBorder="1" applyAlignment="1">
      <alignment vertical="center"/>
    </xf>
    <xf numFmtId="9" fontId="28" fillId="5" borderId="36" xfId="1" applyNumberFormat="1" applyFont="1" applyFill="1" applyBorder="1" applyAlignment="1">
      <alignment horizontal="center" vertical="center"/>
    </xf>
    <xf numFmtId="0" fontId="30" fillId="0" borderId="25" xfId="0" applyFont="1" applyBorder="1" applyAlignment="1">
      <alignment wrapText="1"/>
    </xf>
    <xf numFmtId="9" fontId="30" fillId="0" borderId="25" xfId="4" applyFont="1" applyFill="1" applyBorder="1" applyAlignment="1">
      <alignment wrapText="1"/>
    </xf>
    <xf numFmtId="0" fontId="25" fillId="0" borderId="4" xfId="5" applyFont="1" applyBorder="1" applyAlignment="1">
      <alignment vertical="center" wrapText="1"/>
    </xf>
    <xf numFmtId="0" fontId="51" fillId="0" borderId="4" xfId="5" applyFont="1" applyBorder="1" applyAlignment="1">
      <alignment vertical="center" wrapText="1"/>
    </xf>
    <xf numFmtId="0" fontId="51" fillId="0" borderId="22" xfId="5" applyFont="1" applyBorder="1" applyAlignment="1">
      <alignment vertical="center" wrapText="1"/>
    </xf>
    <xf numFmtId="0" fontId="51" fillId="0" borderId="18" xfId="5" applyFont="1" applyBorder="1" applyAlignment="1">
      <alignment vertical="center" wrapText="1"/>
    </xf>
    <xf numFmtId="9" fontId="71" fillId="4" borderId="12" xfId="5" applyNumberFormat="1" applyFont="1" applyFill="1" applyBorder="1" applyAlignment="1">
      <alignment vertical="center"/>
    </xf>
    <xf numFmtId="9" fontId="71" fillId="4" borderId="25" xfId="5" applyNumberFormat="1" applyFont="1" applyFill="1" applyAlignment="1">
      <alignment vertical="center"/>
    </xf>
    <xf numFmtId="9" fontId="71" fillId="4" borderId="30" xfId="5" applyNumberFormat="1" applyFont="1" applyFill="1" applyBorder="1" applyAlignment="1">
      <alignment vertical="center"/>
    </xf>
    <xf numFmtId="0" fontId="51" fillId="11" borderId="22" xfId="5" applyFont="1" applyFill="1" applyBorder="1" applyAlignment="1">
      <alignment vertical="center"/>
    </xf>
    <xf numFmtId="0" fontId="51" fillId="11" borderId="31" xfId="5" applyFont="1" applyFill="1" applyBorder="1" applyAlignment="1">
      <alignment vertical="center"/>
    </xf>
    <xf numFmtId="0" fontId="51" fillId="0" borderId="22" xfId="5" applyFont="1" applyBorder="1" applyAlignment="1">
      <alignment vertical="center"/>
    </xf>
    <xf numFmtId="0" fontId="51" fillId="0" borderId="18" xfId="5" applyFont="1" applyBorder="1" applyAlignment="1">
      <alignment vertical="center"/>
    </xf>
    <xf numFmtId="0" fontId="50" fillId="0" borderId="22" xfId="5" applyFont="1" applyBorder="1" applyAlignment="1">
      <alignment vertical="center"/>
    </xf>
    <xf numFmtId="0" fontId="50" fillId="0" borderId="18" xfId="5" applyFont="1" applyBorder="1" applyAlignment="1">
      <alignment vertical="center"/>
    </xf>
    <xf numFmtId="0" fontId="51" fillId="0" borderId="22" xfId="5" applyFont="1" applyBorder="1" applyAlignment="1">
      <alignment horizontal="center" vertical="center"/>
    </xf>
    <xf numFmtId="0" fontId="50" fillId="0" borderId="31" xfId="5" applyFont="1" applyBorder="1" applyAlignment="1">
      <alignment vertical="center"/>
    </xf>
    <xf numFmtId="0" fontId="30" fillId="0" borderId="4" xfId="5" applyFont="1" applyBorder="1" applyAlignment="1">
      <alignment horizontal="left" vertical="center"/>
    </xf>
    <xf numFmtId="0" fontId="30" fillId="0" borderId="4" xfId="5" applyFont="1" applyBorder="1" applyAlignment="1">
      <alignment horizontal="left" vertical="center" wrapText="1"/>
    </xf>
    <xf numFmtId="0" fontId="30" fillId="0" borderId="19" xfId="5" applyFont="1" applyBorder="1" applyAlignment="1">
      <alignment horizontal="left" vertical="center"/>
    </xf>
    <xf numFmtId="0" fontId="30" fillId="0" borderId="17" xfId="5" applyFont="1" applyBorder="1" applyAlignment="1">
      <alignment horizontal="center" vertical="center" wrapText="1"/>
    </xf>
    <xf numFmtId="0" fontId="25" fillId="0" borderId="22" xfId="5" applyFont="1" applyBorder="1" applyAlignment="1">
      <alignment horizontal="left" vertical="center" wrapText="1"/>
    </xf>
    <xf numFmtId="0" fontId="25" fillId="5" borderId="22" xfId="5" applyFont="1" applyFill="1" applyBorder="1" applyAlignment="1">
      <alignment horizontal="left" vertical="center" wrapText="1"/>
    </xf>
    <xf numFmtId="0" fontId="30" fillId="0" borderId="22" xfId="5" applyFont="1" applyBorder="1" applyAlignment="1">
      <alignment horizontal="left" vertical="center"/>
    </xf>
    <xf numFmtId="0" fontId="30" fillId="0" borderId="17" xfId="5" applyFont="1" applyBorder="1" applyAlignment="1">
      <alignment horizontal="left" vertical="center"/>
    </xf>
    <xf numFmtId="0" fontId="30" fillId="0" borderId="4" xfId="5" applyFont="1" applyBorder="1" applyAlignment="1">
      <alignment vertical="center"/>
    </xf>
    <xf numFmtId="0" fontId="30" fillId="0" borderId="22" xfId="5" applyFont="1" applyBorder="1" applyAlignment="1">
      <alignment vertical="center"/>
    </xf>
    <xf numFmtId="0" fontId="30" fillId="5" borderId="4" xfId="5" applyFont="1" applyFill="1" applyBorder="1" applyAlignment="1">
      <alignment vertical="center"/>
    </xf>
    <xf numFmtId="0" fontId="30" fillId="0" borderId="4" xfId="5" applyFont="1" applyBorder="1" applyAlignment="1">
      <alignment vertical="center" wrapText="1"/>
    </xf>
    <xf numFmtId="0" fontId="75" fillId="24" borderId="36" xfId="5" applyFont="1" applyFill="1" applyBorder="1" applyAlignment="1">
      <alignment vertical="center"/>
    </xf>
    <xf numFmtId="0" fontId="75" fillId="24" borderId="36" xfId="5" applyFont="1" applyFill="1" applyBorder="1" applyAlignment="1">
      <alignment horizontal="center" vertical="center"/>
    </xf>
    <xf numFmtId="0" fontId="12" fillId="24" borderId="36" xfId="5" applyFont="1" applyFill="1" applyBorder="1" applyAlignment="1">
      <alignment horizontal="left" vertical="center"/>
    </xf>
    <xf numFmtId="0" fontId="12" fillId="0" borderId="25" xfId="5" applyFont="1" applyAlignment="1">
      <alignment horizontal="left" vertical="center"/>
    </xf>
    <xf numFmtId="0" fontId="76" fillId="25" borderId="36" xfId="5" applyFont="1" applyFill="1" applyBorder="1" applyAlignment="1">
      <alignment vertical="center"/>
    </xf>
    <xf numFmtId="0" fontId="77" fillId="0" borderId="19" xfId="5" applyFont="1" applyBorder="1" applyAlignment="1">
      <alignment vertical="center" wrapText="1"/>
    </xf>
    <xf numFmtId="0" fontId="78" fillId="0" borderId="4" xfId="5" applyFont="1" applyBorder="1" applyAlignment="1">
      <alignment vertical="center" wrapText="1"/>
    </xf>
    <xf numFmtId="0" fontId="78" fillId="0" borderId="18" xfId="5" applyFont="1" applyBorder="1" applyAlignment="1">
      <alignment vertical="center" wrapText="1"/>
    </xf>
    <xf numFmtId="0" fontId="77" fillId="5" borderId="4" xfId="5" applyFont="1" applyFill="1" applyBorder="1" applyAlignment="1">
      <alignment vertical="center"/>
    </xf>
    <xf numFmtId="9" fontId="71" fillId="4" borderId="4" xfId="5" applyNumberFormat="1" applyFont="1" applyFill="1" applyBorder="1" applyAlignment="1">
      <alignment vertical="center" wrapText="1"/>
    </xf>
    <xf numFmtId="0" fontId="79" fillId="0" borderId="25" xfId="5" applyFont="1" applyAlignment="1">
      <alignment horizontal="left" vertical="center" wrapText="1"/>
    </xf>
    <xf numFmtId="0" fontId="79" fillId="24" borderId="36" xfId="5" applyFont="1" applyFill="1" applyBorder="1" applyAlignment="1">
      <alignment horizontal="left" vertical="center" wrapText="1"/>
    </xf>
    <xf numFmtId="0" fontId="12" fillId="5" borderId="36" xfId="5" applyFont="1" applyFill="1" applyBorder="1" applyAlignment="1">
      <alignment horizontal="left" vertical="center"/>
    </xf>
    <xf numFmtId="0" fontId="43" fillId="24" borderId="36" xfId="5" applyFont="1" applyFill="1" applyBorder="1"/>
    <xf numFmtId="0" fontId="30" fillId="2" borderId="36" xfId="1" applyFont="1" applyFill="1" applyBorder="1"/>
    <xf numFmtId="0" fontId="12" fillId="5" borderId="25" xfId="0" applyFont="1" applyFill="1" applyBorder="1" applyAlignment="1">
      <alignment wrapText="1"/>
    </xf>
    <xf numFmtId="0" fontId="12" fillId="0" borderId="25" xfId="0" applyFont="1" applyBorder="1" applyAlignment="1">
      <alignment horizontal="center" vertical="center"/>
    </xf>
    <xf numFmtId="0" fontId="12" fillId="0" borderId="25" xfId="0" applyFont="1" applyBorder="1" applyAlignment="1">
      <alignment horizontal="center" vertical="top"/>
    </xf>
    <xf numFmtId="0" fontId="12" fillId="0" borderId="25" xfId="0" applyFont="1" applyBorder="1" applyAlignment="1">
      <alignment horizontal="left" vertical="top" wrapText="1"/>
    </xf>
    <xf numFmtId="0" fontId="16" fillId="4" borderId="18" xfId="0" applyFont="1" applyFill="1" applyBorder="1" applyAlignment="1">
      <alignment horizontal="left" vertical="center" wrapText="1"/>
    </xf>
    <xf numFmtId="0" fontId="27" fillId="0" borderId="31" xfId="0" applyFont="1" applyBorder="1" applyAlignment="1">
      <alignment vertical="center"/>
    </xf>
    <xf numFmtId="0" fontId="27" fillId="0" borderId="22" xfId="0" applyFont="1" applyBorder="1" applyAlignment="1">
      <alignment vertical="center"/>
    </xf>
    <xf numFmtId="0" fontId="16" fillId="0" borderId="56" xfId="0" applyFont="1" applyBorder="1" applyAlignment="1">
      <alignment horizontal="center" vertical="center"/>
    </xf>
    <xf numFmtId="0" fontId="16" fillId="4" borderId="18" xfId="0" applyFont="1" applyFill="1" applyBorder="1" applyAlignment="1">
      <alignment horizontal="left" vertical="center"/>
    </xf>
    <xf numFmtId="9" fontId="24" fillId="0" borderId="36" xfId="4" applyFont="1" applyBorder="1" applyAlignment="1">
      <alignment horizontal="center" vertical="center"/>
    </xf>
    <xf numFmtId="0" fontId="26" fillId="6" borderId="56" xfId="0" applyFont="1" applyFill="1" applyBorder="1" applyAlignment="1">
      <alignment horizontal="center" vertical="center"/>
    </xf>
    <xf numFmtId="0" fontId="27" fillId="0" borderId="57" xfId="0" applyFont="1" applyBorder="1" applyAlignment="1">
      <alignment vertical="center"/>
    </xf>
    <xf numFmtId="0" fontId="16" fillId="0" borderId="60" xfId="0" applyFont="1" applyBorder="1" applyAlignment="1">
      <alignment horizontal="center" vertical="center"/>
    </xf>
    <xf numFmtId="0" fontId="27" fillId="0" borderId="30" xfId="0" applyFont="1" applyBorder="1" applyAlignment="1">
      <alignment vertical="center"/>
    </xf>
    <xf numFmtId="0" fontId="27" fillId="0" borderId="16" xfId="0" applyFont="1" applyBorder="1" applyAlignment="1">
      <alignment vertical="center"/>
    </xf>
    <xf numFmtId="0" fontId="16" fillId="4" borderId="62" xfId="0" applyFont="1" applyFill="1" applyBorder="1" applyAlignment="1">
      <alignment horizontal="left" vertical="center" wrapText="1"/>
    </xf>
    <xf numFmtId="0" fontId="27" fillId="0" borderId="63" xfId="0" applyFont="1" applyBorder="1" applyAlignment="1">
      <alignment vertical="center"/>
    </xf>
    <xf numFmtId="0" fontId="27" fillId="0" borderId="64" xfId="0" applyFont="1" applyBorder="1" applyAlignment="1">
      <alignment vertical="center"/>
    </xf>
    <xf numFmtId="0" fontId="26" fillId="6" borderId="60" xfId="0" applyFont="1" applyFill="1" applyBorder="1" applyAlignment="1">
      <alignment horizontal="center" vertical="center"/>
    </xf>
    <xf numFmtId="0" fontId="27" fillId="0" borderId="31" xfId="0" applyFont="1" applyBorder="1" applyAlignment="1">
      <alignment vertical="center" wrapText="1"/>
    </xf>
    <xf numFmtId="0" fontId="27" fillId="0" borderId="22" xfId="0" applyFont="1" applyBorder="1" applyAlignment="1">
      <alignment vertical="center" wrapText="1"/>
    </xf>
    <xf numFmtId="0" fontId="20" fillId="15" borderId="36" xfId="0" applyFont="1" applyFill="1" applyBorder="1" applyAlignment="1">
      <alignment horizontal="center" vertical="center"/>
    </xf>
    <xf numFmtId="0" fontId="0" fillId="0" borderId="36" xfId="0" applyBorder="1" applyAlignment="1">
      <alignment horizontal="center"/>
    </xf>
    <xf numFmtId="0" fontId="17" fillId="14" borderId="36" xfId="0" applyFont="1" applyFill="1" applyBorder="1" applyAlignment="1">
      <alignment horizontal="left" vertical="center"/>
    </xf>
    <xf numFmtId="0" fontId="17" fillId="20" borderId="36" xfId="0" applyFont="1" applyFill="1" applyBorder="1" applyAlignment="1">
      <alignment horizontal="center" vertical="center" wrapText="1"/>
    </xf>
    <xf numFmtId="0" fontId="19" fillId="14" borderId="47" xfId="0" applyFont="1" applyFill="1" applyBorder="1" applyAlignment="1">
      <alignment horizontal="center" vertical="center"/>
    </xf>
    <xf numFmtId="0" fontId="19" fillId="14" borderId="48" xfId="0" applyFont="1" applyFill="1" applyBorder="1" applyAlignment="1">
      <alignment horizontal="center" vertical="center"/>
    </xf>
    <xf numFmtId="0" fontId="19" fillId="14" borderId="49" xfId="0" applyFont="1" applyFill="1" applyBorder="1" applyAlignment="1">
      <alignment horizontal="center" vertical="center"/>
    </xf>
    <xf numFmtId="0" fontId="0" fillId="0" borderId="43" xfId="0" applyBorder="1" applyAlignment="1">
      <alignment horizontal="center"/>
    </xf>
    <xf numFmtId="0" fontId="0" fillId="0" borderId="44" xfId="0" applyBorder="1" applyAlignment="1">
      <alignment horizontal="center"/>
    </xf>
    <xf numFmtId="0" fontId="20" fillId="16" borderId="52" xfId="0" applyFont="1" applyFill="1" applyBorder="1" applyAlignment="1">
      <alignment horizontal="center" vertical="center"/>
    </xf>
    <xf numFmtId="0" fontId="20" fillId="16" borderId="45" xfId="0" applyFont="1" applyFill="1" applyBorder="1" applyAlignment="1">
      <alignment horizontal="center" vertical="center"/>
    </xf>
    <xf numFmtId="0" fontId="20" fillId="16" borderId="53" xfId="0" applyFont="1" applyFill="1" applyBorder="1" applyAlignment="1">
      <alignment horizontal="center" vertical="center"/>
    </xf>
    <xf numFmtId="164" fontId="17" fillId="19" borderId="52" xfId="4" applyNumberFormat="1" applyFont="1" applyFill="1" applyBorder="1" applyAlignment="1">
      <alignment horizontal="center" vertical="center"/>
    </xf>
    <xf numFmtId="164" fontId="17" fillId="19" borderId="45" xfId="4" applyNumberFormat="1" applyFont="1" applyFill="1" applyBorder="1" applyAlignment="1">
      <alignment horizontal="center" vertical="center"/>
    </xf>
    <xf numFmtId="164" fontId="17" fillId="19" borderId="53" xfId="4" applyNumberFormat="1" applyFont="1" applyFill="1" applyBorder="1" applyAlignment="1">
      <alignment horizontal="center" vertical="center"/>
    </xf>
    <xf numFmtId="0" fontId="16" fillId="14" borderId="43" xfId="0" applyFont="1" applyFill="1" applyBorder="1" applyAlignment="1">
      <alignment horizontal="center"/>
    </xf>
    <xf numFmtId="0" fontId="16" fillId="14" borderId="44" xfId="0" applyFont="1" applyFill="1" applyBorder="1" applyAlignment="1">
      <alignment horizontal="center"/>
    </xf>
    <xf numFmtId="0" fontId="23" fillId="14" borderId="37" xfId="0" applyFont="1" applyFill="1" applyBorder="1" applyAlignment="1">
      <alignment horizontal="center" vertical="center"/>
    </xf>
    <xf numFmtId="0" fontId="23" fillId="14" borderId="38" xfId="0" applyFont="1" applyFill="1" applyBorder="1" applyAlignment="1">
      <alignment horizontal="center" vertical="center"/>
    </xf>
    <xf numFmtId="0" fontId="23" fillId="14" borderId="39" xfId="0" applyFont="1" applyFill="1" applyBorder="1" applyAlignment="1">
      <alignment horizontal="center" vertical="center"/>
    </xf>
    <xf numFmtId="0" fontId="23" fillId="14" borderId="40" xfId="0" applyFont="1" applyFill="1" applyBorder="1" applyAlignment="1">
      <alignment horizontal="center" vertical="center"/>
    </xf>
    <xf numFmtId="0" fontId="23" fillId="14" borderId="41" xfId="0" applyFont="1" applyFill="1" applyBorder="1" applyAlignment="1">
      <alignment horizontal="center" vertical="center"/>
    </xf>
    <xf numFmtId="0" fontId="23" fillId="14" borderId="42" xfId="0" applyFont="1" applyFill="1" applyBorder="1" applyAlignment="1">
      <alignment horizontal="center" vertical="center"/>
    </xf>
    <xf numFmtId="0" fontId="15" fillId="0" borderId="36" xfId="0" applyFont="1" applyBorder="1" applyAlignment="1">
      <alignment horizontal="center" vertical="center"/>
    </xf>
    <xf numFmtId="0" fontId="15" fillId="0" borderId="36" xfId="0" applyFont="1" applyBorder="1" applyAlignment="1">
      <alignment horizontal="left" vertical="center"/>
    </xf>
    <xf numFmtId="0" fontId="15" fillId="0" borderId="46" xfId="0" applyFont="1" applyBorder="1" applyAlignment="1">
      <alignment horizontal="left" vertical="center"/>
    </xf>
    <xf numFmtId="0" fontId="14" fillId="14" borderId="36" xfId="0" applyFont="1" applyFill="1" applyBorder="1" applyAlignment="1">
      <alignment horizontal="left" vertical="center"/>
    </xf>
    <xf numFmtId="0" fontId="14" fillId="14" borderId="46" xfId="0" applyFont="1" applyFill="1" applyBorder="1" applyAlignment="1">
      <alignment horizontal="left" vertical="center"/>
    </xf>
    <xf numFmtId="0" fontId="16" fillId="9" borderId="36" xfId="0" applyFont="1" applyFill="1" applyBorder="1" applyAlignment="1">
      <alignment horizontal="center" vertical="top" wrapText="1"/>
    </xf>
    <xf numFmtId="0" fontId="26" fillId="7" borderId="36" xfId="0" applyFont="1" applyFill="1" applyBorder="1" applyAlignment="1">
      <alignment horizontal="center" vertical="top" wrapText="1"/>
    </xf>
    <xf numFmtId="0" fontId="28" fillId="0" borderId="36" xfId="0" applyFont="1" applyBorder="1" applyAlignment="1">
      <alignment wrapText="1"/>
    </xf>
    <xf numFmtId="0" fontId="16" fillId="0" borderId="36" xfId="0" applyFont="1" applyBorder="1" applyAlignment="1">
      <alignment horizontal="center" vertical="center" wrapText="1"/>
    </xf>
    <xf numFmtId="0" fontId="27" fillId="0" borderId="36" xfId="0" applyFont="1" applyBorder="1" applyAlignment="1">
      <alignment horizontal="center" vertical="center" wrapText="1"/>
    </xf>
    <xf numFmtId="0" fontId="16" fillId="4" borderId="36" xfId="0" applyFont="1" applyFill="1" applyBorder="1" applyAlignment="1">
      <alignment horizontal="center" vertical="top" wrapText="1"/>
    </xf>
    <xf numFmtId="0" fontId="27" fillId="0" borderId="36" xfId="0" applyFont="1" applyBorder="1" applyAlignment="1">
      <alignment wrapText="1"/>
    </xf>
    <xf numFmtId="0" fontId="24" fillId="0" borderId="36" xfId="0" applyFont="1" applyBorder="1" applyAlignment="1">
      <alignment wrapText="1"/>
    </xf>
    <xf numFmtId="0" fontId="26" fillId="6" borderId="36" xfId="0" applyFont="1" applyFill="1" applyBorder="1" applyAlignment="1">
      <alignment horizontal="center" vertical="top" wrapText="1"/>
    </xf>
    <xf numFmtId="0" fontId="16" fillId="12" borderId="36" xfId="0" applyFont="1" applyFill="1" applyBorder="1" applyAlignment="1">
      <alignment horizontal="center" vertical="top" wrapText="1"/>
    </xf>
    <xf numFmtId="0" fontId="16" fillId="4" borderId="18" xfId="0" applyFont="1" applyFill="1" applyBorder="1" applyAlignment="1">
      <alignment horizontal="center" vertical="center" wrapText="1"/>
    </xf>
    <xf numFmtId="0" fontId="27" fillId="0" borderId="31" xfId="0" applyFont="1" applyBorder="1"/>
    <xf numFmtId="0" fontId="27" fillId="0" borderId="22" xfId="0" applyFont="1" applyBorder="1"/>
    <xf numFmtId="0" fontId="16" fillId="22" borderId="43" xfId="0" applyFont="1" applyFill="1" applyBorder="1" applyAlignment="1">
      <alignment horizontal="center" vertical="top" wrapText="1"/>
    </xf>
    <xf numFmtId="0" fontId="16" fillId="22" borderId="45" xfId="0" applyFont="1" applyFill="1" applyBorder="1" applyAlignment="1">
      <alignment horizontal="center" vertical="top" wrapText="1"/>
    </xf>
    <xf numFmtId="0" fontId="16" fillId="22" borderId="44" xfId="0" applyFont="1" applyFill="1" applyBorder="1" applyAlignment="1">
      <alignment horizontal="center" vertical="top" wrapText="1"/>
    </xf>
    <xf numFmtId="0" fontId="59" fillId="4" borderId="18" xfId="5" applyFont="1" applyFill="1" applyBorder="1" applyAlignment="1">
      <alignment horizontal="center" vertical="center" wrapText="1"/>
    </xf>
    <xf numFmtId="0" fontId="57" fillId="0" borderId="31" xfId="5" applyFont="1" applyBorder="1"/>
    <xf numFmtId="0" fontId="57" fillId="0" borderId="22" xfId="5" applyFont="1" applyBorder="1"/>
    <xf numFmtId="0" fontId="16" fillId="12" borderId="43" xfId="0" applyFont="1" applyFill="1" applyBorder="1" applyAlignment="1">
      <alignment horizontal="center" vertical="top" wrapText="1"/>
    </xf>
    <xf numFmtId="0" fontId="16" fillId="12" borderId="45" xfId="0" applyFont="1" applyFill="1" applyBorder="1" applyAlignment="1">
      <alignment horizontal="center" vertical="top" wrapText="1"/>
    </xf>
    <xf numFmtId="0" fontId="16" fillId="12" borderId="44" xfId="0" applyFont="1" applyFill="1" applyBorder="1" applyAlignment="1">
      <alignment horizontal="center" vertical="top" wrapText="1"/>
    </xf>
    <xf numFmtId="0" fontId="19" fillId="0" borderId="36" xfId="0" applyFont="1" applyBorder="1" applyAlignment="1">
      <alignment horizontal="center" vertical="top" wrapText="1"/>
    </xf>
    <xf numFmtId="0" fontId="72" fillId="0" borderId="36" xfId="0" applyFont="1" applyBorder="1" applyAlignment="1">
      <alignment horizontal="center" wrapText="1"/>
    </xf>
    <xf numFmtId="0" fontId="19" fillId="0" borderId="43" xfId="0" applyFont="1" applyBorder="1" applyAlignment="1">
      <alignment horizontal="center" vertical="top" wrapText="1"/>
    </xf>
    <xf numFmtId="0" fontId="19" fillId="0" borderId="45" xfId="0" applyFont="1" applyBorder="1" applyAlignment="1">
      <alignment horizontal="center" vertical="top" wrapText="1"/>
    </xf>
    <xf numFmtId="0" fontId="16" fillId="4" borderId="36" xfId="0" applyFont="1" applyFill="1" applyBorder="1" applyAlignment="1">
      <alignment horizontal="center" vertical="center" wrapText="1"/>
    </xf>
    <xf numFmtId="0" fontId="54" fillId="6" borderId="36" xfId="0" applyFont="1" applyFill="1" applyBorder="1" applyAlignment="1">
      <alignment horizontal="center" vertical="center" wrapText="1"/>
    </xf>
    <xf numFmtId="0" fontId="55" fillId="0" borderId="36" xfId="0" applyFont="1" applyBorder="1" applyAlignment="1">
      <alignment vertical="center" wrapText="1"/>
    </xf>
    <xf numFmtId="0" fontId="16" fillId="0" borderId="43" xfId="0" applyFont="1" applyBorder="1" applyAlignment="1">
      <alignment horizontal="center" vertical="top" wrapText="1"/>
    </xf>
    <xf numFmtId="0" fontId="16" fillId="0" borderId="45" xfId="0" applyFont="1" applyBorder="1" applyAlignment="1">
      <alignment horizontal="center" vertical="top" wrapText="1"/>
    </xf>
    <xf numFmtId="0" fontId="16" fillId="0" borderId="44" xfId="0" applyFont="1" applyBorder="1" applyAlignment="1">
      <alignment horizontal="center" vertical="top" wrapText="1"/>
    </xf>
    <xf numFmtId="0" fontId="16" fillId="4" borderId="43" xfId="0" applyFont="1" applyFill="1" applyBorder="1" applyAlignment="1">
      <alignment horizontal="center" vertical="top" wrapText="1"/>
    </xf>
    <xf numFmtId="0" fontId="16" fillId="4" borderId="45" xfId="0" applyFont="1" applyFill="1" applyBorder="1" applyAlignment="1">
      <alignment horizontal="center" vertical="top" wrapText="1"/>
    </xf>
    <xf numFmtId="0" fontId="16" fillId="4" borderId="44" xfId="0" applyFont="1" applyFill="1" applyBorder="1" applyAlignment="1">
      <alignment horizontal="center" vertical="top" wrapText="1"/>
    </xf>
    <xf numFmtId="0" fontId="26" fillId="8" borderId="43" xfId="0" applyFont="1" applyFill="1" applyBorder="1" applyAlignment="1">
      <alignment horizontal="center" vertical="top" wrapText="1"/>
    </xf>
    <xf numFmtId="0" fontId="26" fillId="8" borderId="45" xfId="0" applyFont="1" applyFill="1" applyBorder="1" applyAlignment="1">
      <alignment horizontal="center" vertical="top" wrapText="1"/>
    </xf>
    <xf numFmtId="0" fontId="26" fillId="8" borderId="44" xfId="0" applyFont="1" applyFill="1" applyBorder="1" applyAlignment="1">
      <alignment horizontal="center" vertical="top" wrapText="1"/>
    </xf>
    <xf numFmtId="0" fontId="26" fillId="6" borderId="43" xfId="0" applyFont="1" applyFill="1" applyBorder="1" applyAlignment="1">
      <alignment horizontal="center" vertical="top" wrapText="1"/>
    </xf>
    <xf numFmtId="0" fontId="26" fillId="6" borderId="45" xfId="0" applyFont="1" applyFill="1" applyBorder="1" applyAlignment="1">
      <alignment horizontal="center" vertical="top" wrapText="1"/>
    </xf>
    <xf numFmtId="0" fontId="26" fillId="6" borderId="44" xfId="0" applyFont="1" applyFill="1" applyBorder="1" applyAlignment="1">
      <alignment horizontal="center" vertical="top" wrapText="1"/>
    </xf>
    <xf numFmtId="0" fontId="16" fillId="4" borderId="43"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29" fillId="6" borderId="43" xfId="0" applyFont="1" applyFill="1" applyBorder="1" applyAlignment="1">
      <alignment horizontal="center" vertical="top" wrapText="1"/>
    </xf>
    <xf numFmtId="0" fontId="29" fillId="6" borderId="45" xfId="0" applyFont="1" applyFill="1" applyBorder="1" applyAlignment="1">
      <alignment horizontal="center" vertical="top" wrapText="1"/>
    </xf>
    <xf numFmtId="0" fontId="29" fillId="6" borderId="44" xfId="0" applyFont="1" applyFill="1" applyBorder="1" applyAlignment="1">
      <alignment horizontal="center" vertical="top" wrapText="1"/>
    </xf>
    <xf numFmtId="0" fontId="16" fillId="6" borderId="43" xfId="0" applyFont="1" applyFill="1" applyBorder="1" applyAlignment="1">
      <alignment horizontal="center" vertical="top" wrapText="1"/>
    </xf>
    <xf numFmtId="0" fontId="16" fillId="6" borderId="45" xfId="0" applyFont="1" applyFill="1" applyBorder="1" applyAlignment="1">
      <alignment horizontal="center" vertical="top" wrapText="1"/>
    </xf>
    <xf numFmtId="0" fontId="16" fillId="6" borderId="44" xfId="0" applyFont="1" applyFill="1" applyBorder="1" applyAlignment="1">
      <alignment horizontal="center" vertical="top" wrapText="1"/>
    </xf>
    <xf numFmtId="0" fontId="16" fillId="0" borderId="36" xfId="0" applyFont="1" applyBorder="1" applyAlignment="1">
      <alignment horizontal="center" vertical="top" wrapText="1"/>
    </xf>
    <xf numFmtId="0" fontId="16" fillId="7" borderId="36" xfId="0" applyFont="1" applyFill="1" applyBorder="1" applyAlignment="1">
      <alignment horizontal="center" vertical="top" wrapText="1"/>
    </xf>
    <xf numFmtId="0" fontId="16" fillId="4" borderId="36" xfId="3" applyFont="1" applyFill="1" applyBorder="1" applyAlignment="1">
      <alignment horizontal="center" vertical="center" wrapText="1"/>
    </xf>
    <xf numFmtId="0" fontId="27" fillId="0" borderId="36" xfId="3" applyFont="1" applyBorder="1"/>
    <xf numFmtId="0" fontId="16" fillId="7" borderId="36" xfId="3" applyFont="1" applyFill="1" applyBorder="1" applyAlignment="1">
      <alignment horizontal="center" vertical="top" wrapText="1"/>
    </xf>
    <xf numFmtId="0" fontId="24" fillId="5" borderId="36" xfId="3" applyFont="1" applyFill="1" applyBorder="1" applyAlignment="1">
      <alignment horizontal="center" vertical="top" wrapText="1"/>
    </xf>
    <xf numFmtId="0" fontId="16" fillId="12" borderId="36" xfId="3" applyFont="1" applyFill="1" applyBorder="1" applyAlignment="1">
      <alignment horizontal="center" vertical="top" wrapText="1"/>
    </xf>
    <xf numFmtId="0" fontId="26" fillId="6" borderId="36" xfId="3" applyFont="1" applyFill="1" applyBorder="1" applyAlignment="1">
      <alignment horizontal="center" vertical="top"/>
    </xf>
    <xf numFmtId="0" fontId="28" fillId="0" borderId="36" xfId="3" applyFont="1" applyBorder="1"/>
    <xf numFmtId="0" fontId="36" fillId="4" borderId="18" xfId="0" applyFont="1" applyFill="1" applyBorder="1" applyAlignment="1">
      <alignment horizontal="center" vertical="center" wrapText="1"/>
    </xf>
    <xf numFmtId="0" fontId="44" fillId="0" borderId="31" xfId="0" applyFont="1" applyBorder="1"/>
    <xf numFmtId="0" fontId="44" fillId="0" borderId="22" xfId="0" applyFont="1" applyBorder="1"/>
    <xf numFmtId="0" fontId="59" fillId="4" borderId="36" xfId="3" applyFont="1" applyFill="1" applyBorder="1" applyAlignment="1">
      <alignment horizontal="center" vertical="center" wrapText="1"/>
    </xf>
    <xf numFmtId="0" fontId="57" fillId="0" borderId="36" xfId="3" applyFont="1" applyBorder="1"/>
    <xf numFmtId="0" fontId="16" fillId="0" borderId="36" xfId="3" applyFont="1" applyBorder="1" applyAlignment="1">
      <alignment horizontal="center"/>
    </xf>
    <xf numFmtId="0" fontId="26" fillId="6" borderId="36" xfId="3" applyFont="1" applyFill="1" applyBorder="1" applyAlignment="1">
      <alignment horizontal="center"/>
    </xf>
    <xf numFmtId="0" fontId="16" fillId="4" borderId="36" xfId="3" applyFont="1" applyFill="1" applyBorder="1" applyAlignment="1">
      <alignment horizontal="center" wrapText="1"/>
    </xf>
    <xf numFmtId="0" fontId="16" fillId="4" borderId="36" xfId="1" applyFont="1" applyFill="1" applyBorder="1" applyAlignment="1">
      <alignment horizontal="center" vertical="top" wrapText="1"/>
    </xf>
    <xf numFmtId="0" fontId="27" fillId="0" borderId="36" xfId="1" applyFont="1" applyBorder="1"/>
    <xf numFmtId="0" fontId="26" fillId="6" borderId="36" xfId="1" applyFont="1" applyFill="1" applyBorder="1" applyAlignment="1">
      <alignment horizontal="center" vertical="top" wrapText="1"/>
    </xf>
    <xf numFmtId="0" fontId="27" fillId="0" borderId="36" xfId="1" applyFont="1" applyBorder="1" applyAlignment="1">
      <alignment horizontal="center"/>
    </xf>
    <xf numFmtId="0" fontId="16" fillId="9" borderId="36" xfId="1" applyFont="1" applyFill="1" applyBorder="1" applyAlignment="1">
      <alignment horizontal="center" vertical="top" wrapText="1"/>
    </xf>
    <xf numFmtId="0" fontId="24" fillId="0" borderId="36" xfId="1" applyFont="1" applyBorder="1" applyAlignment="1">
      <alignment horizontal="center" vertical="top" wrapText="1"/>
    </xf>
    <xf numFmtId="0" fontId="24" fillId="0" borderId="36" xfId="1" applyFont="1" applyBorder="1" applyAlignment="1">
      <alignment horizontal="left" vertical="top" wrapText="1"/>
    </xf>
    <xf numFmtId="0" fontId="16" fillId="0" borderId="36" xfId="1" applyFont="1" applyBorder="1" applyAlignment="1">
      <alignment horizontal="left" vertical="top" wrapText="1"/>
    </xf>
    <xf numFmtId="0" fontId="24" fillId="5" borderId="36" xfId="1" applyFont="1" applyFill="1" applyBorder="1" applyAlignment="1">
      <alignment horizontal="left" vertical="center"/>
    </xf>
    <xf numFmtId="0" fontId="16" fillId="5" borderId="36" xfId="1" applyFont="1" applyFill="1" applyBorder="1" applyAlignment="1">
      <alignment horizontal="center" vertical="top" wrapText="1"/>
    </xf>
    <xf numFmtId="0" fontId="16" fillId="0" borderId="36" xfId="1" applyFont="1" applyBorder="1" applyAlignment="1">
      <alignment horizontal="center" vertical="top" wrapText="1"/>
    </xf>
    <xf numFmtId="0" fontId="26" fillId="0" borderId="36" xfId="1" applyFont="1" applyBorder="1" applyAlignment="1">
      <alignment horizontal="center" vertical="top" wrapText="1"/>
    </xf>
    <xf numFmtId="0" fontId="16" fillId="5" borderId="36" xfId="1" applyFont="1" applyFill="1" applyBorder="1" applyAlignment="1">
      <alignment horizontal="center" vertical="center"/>
    </xf>
    <xf numFmtId="0" fontId="16" fillId="12" borderId="36" xfId="1" applyFont="1" applyFill="1" applyBorder="1" applyAlignment="1">
      <alignment horizontal="center" vertical="top" wrapText="1"/>
    </xf>
    <xf numFmtId="0" fontId="24" fillId="0" borderId="36" xfId="1" applyFont="1" applyBorder="1"/>
    <xf numFmtId="0" fontId="16" fillId="0" borderId="36" xfId="1" applyFont="1" applyBorder="1" applyAlignment="1">
      <alignment horizontal="center" vertical="center" wrapText="1"/>
    </xf>
    <xf numFmtId="0" fontId="24" fillId="0" borderId="36" xfId="1" applyFont="1" applyBorder="1" applyAlignment="1">
      <alignment horizontal="left" vertical="center" wrapText="1"/>
    </xf>
    <xf numFmtId="0" fontId="26" fillId="11" borderId="36" xfId="1" applyFont="1" applyFill="1" applyBorder="1" applyAlignment="1">
      <alignment horizontal="center" vertical="center" wrapText="1"/>
    </xf>
    <xf numFmtId="9" fontId="16" fillId="4" borderId="36" xfId="1" applyNumberFormat="1" applyFont="1" applyFill="1" applyBorder="1" applyAlignment="1">
      <alignment horizontal="center" vertical="center"/>
    </xf>
    <xf numFmtId="0" fontId="16" fillId="11" borderId="36" xfId="1" applyFont="1" applyFill="1" applyBorder="1" applyAlignment="1">
      <alignment horizontal="center" vertical="center" wrapText="1"/>
    </xf>
    <xf numFmtId="0" fontId="26" fillId="6" borderId="43" xfId="1" applyFont="1" applyFill="1" applyBorder="1" applyAlignment="1">
      <alignment horizontal="center" vertical="top" wrapText="1"/>
    </xf>
    <xf numFmtId="0" fontId="26" fillId="6" borderId="45" xfId="1" applyFont="1" applyFill="1" applyBorder="1" applyAlignment="1">
      <alignment horizontal="center" vertical="top" wrapText="1"/>
    </xf>
    <xf numFmtId="0" fontId="26" fillId="6" borderId="44" xfId="1" applyFont="1" applyFill="1" applyBorder="1" applyAlignment="1">
      <alignment horizontal="center" vertical="top" wrapText="1"/>
    </xf>
    <xf numFmtId="0" fontId="16" fillId="8" borderId="36" xfId="1" applyFont="1" applyFill="1" applyBorder="1" applyAlignment="1">
      <alignment horizontal="center" vertical="top" wrapText="1"/>
    </xf>
    <xf numFmtId="0" fontId="68" fillId="12" borderId="43" xfId="0" applyFont="1" applyFill="1" applyBorder="1" applyAlignment="1">
      <alignment horizontal="center" vertical="top" wrapText="1"/>
    </xf>
    <xf numFmtId="0" fontId="68" fillId="12" borderId="45" xfId="0" applyFont="1" applyFill="1" applyBorder="1" applyAlignment="1">
      <alignment horizontal="center" vertical="top" wrapText="1"/>
    </xf>
    <xf numFmtId="0" fontId="68" fillId="12" borderId="45" xfId="0" applyFont="1" applyFill="1" applyBorder="1" applyAlignment="1">
      <alignment horizontal="center" vertical="center" wrapText="1"/>
    </xf>
    <xf numFmtId="0" fontId="68" fillId="12" borderId="53" xfId="0" applyFont="1" applyFill="1" applyBorder="1" applyAlignment="1">
      <alignment horizontal="center" vertical="top" wrapText="1"/>
    </xf>
    <xf numFmtId="0" fontId="16" fillId="4" borderId="18" xfId="5" applyFont="1" applyFill="1" applyBorder="1" applyAlignment="1">
      <alignment horizontal="center" vertical="center" wrapText="1"/>
    </xf>
    <xf numFmtId="0" fontId="24" fillId="0" borderId="31" xfId="5" applyFont="1" applyBorder="1"/>
    <xf numFmtId="0" fontId="24" fillId="0" borderId="22" xfId="5" applyFont="1" applyBorder="1"/>
    <xf numFmtId="0" fontId="27" fillId="0" borderId="31" xfId="5" applyFont="1" applyBorder="1"/>
    <xf numFmtId="0" fontId="27" fillId="0" borderId="22" xfId="5" applyFont="1" applyBorder="1"/>
    <xf numFmtId="0" fontId="26" fillId="6" borderId="18" xfId="5" applyFont="1" applyFill="1" applyBorder="1" applyAlignment="1">
      <alignment horizontal="center" vertical="center"/>
    </xf>
    <xf numFmtId="0" fontId="52" fillId="4" borderId="18" xfId="5" applyFont="1" applyFill="1" applyBorder="1" applyAlignment="1">
      <alignment horizontal="center" vertical="center" wrapText="1"/>
    </xf>
    <xf numFmtId="0" fontId="47" fillId="8" borderId="18" xfId="5" applyFont="1" applyFill="1" applyBorder="1" applyAlignment="1">
      <alignment horizontal="center" vertical="center"/>
    </xf>
    <xf numFmtId="0" fontId="47" fillId="8" borderId="31" xfId="5" applyFont="1" applyFill="1" applyBorder="1" applyAlignment="1">
      <alignment horizontal="center" vertical="center"/>
    </xf>
    <xf numFmtId="0" fontId="48" fillId="0" borderId="18" xfId="5" applyFont="1" applyBorder="1" applyAlignment="1">
      <alignment horizontal="center" vertical="center"/>
    </xf>
    <xf numFmtId="0" fontId="6" fillId="0" borderId="31" xfId="5" applyFont="1" applyBorder="1"/>
    <xf numFmtId="0" fontId="6" fillId="0" borderId="22" xfId="5" applyFont="1" applyBorder="1"/>
    <xf numFmtId="0" fontId="47" fillId="0" borderId="18" xfId="5" applyFont="1" applyBorder="1" applyAlignment="1">
      <alignment horizontal="left" vertical="center"/>
    </xf>
    <xf numFmtId="0" fontId="47" fillId="0" borderId="18" xfId="5" applyFont="1" applyBorder="1" applyAlignment="1">
      <alignment horizontal="center" vertical="center"/>
    </xf>
    <xf numFmtId="0" fontId="47" fillId="0" borderId="20" xfId="5" applyFont="1" applyBorder="1" applyAlignment="1">
      <alignment horizontal="left" vertical="center"/>
    </xf>
    <xf numFmtId="0" fontId="6" fillId="0" borderId="12" xfId="5" applyFont="1" applyBorder="1"/>
    <xf numFmtId="0" fontId="6" fillId="0" borderId="13" xfId="5" applyFont="1" applyBorder="1"/>
    <xf numFmtId="0" fontId="6" fillId="0" borderId="7" xfId="5" applyFont="1" applyBorder="1"/>
    <xf numFmtId="0" fontId="2" fillId="0" borderId="25" xfId="5"/>
    <xf numFmtId="0" fontId="6" fillId="0" borderId="32" xfId="5" applyFont="1" applyBorder="1"/>
    <xf numFmtId="0" fontId="6" fillId="0" borderId="21" xfId="5" applyFont="1" applyBorder="1"/>
    <xf numFmtId="0" fontId="6" fillId="0" borderId="30" xfId="5" applyFont="1" applyBorder="1"/>
    <xf numFmtId="0" fontId="6" fillId="0" borderId="16" xfId="5" applyFont="1" applyBorder="1"/>
    <xf numFmtId="9" fontId="47" fillId="5" borderId="18" xfId="5" applyNumberFormat="1" applyFont="1" applyFill="1" applyBorder="1" applyAlignment="1">
      <alignment horizontal="center" vertical="center" wrapText="1"/>
    </xf>
    <xf numFmtId="0" fontId="47" fillId="0" borderId="18" xfId="5" applyFont="1" applyBorder="1" applyAlignment="1">
      <alignment horizontal="left" vertical="center" wrapText="1"/>
    </xf>
    <xf numFmtId="0" fontId="48" fillId="0" borderId="18" xfId="5" applyFont="1" applyBorder="1" applyAlignment="1">
      <alignment horizontal="left" vertical="center" wrapText="1"/>
    </xf>
    <xf numFmtId="0" fontId="47" fillId="0" borderId="18" xfId="5" applyFont="1" applyBorder="1" applyAlignment="1">
      <alignment vertical="center" wrapText="1"/>
    </xf>
    <xf numFmtId="0" fontId="13" fillId="11" borderId="20" xfId="5" applyFont="1" applyFill="1" applyBorder="1" applyAlignment="1">
      <alignment horizontal="center" vertical="center" wrapText="1"/>
    </xf>
    <xf numFmtId="0" fontId="47" fillId="5" borderId="18" xfId="5" applyFont="1" applyFill="1" applyBorder="1" applyAlignment="1">
      <alignment horizontal="center" vertical="center" wrapText="1"/>
    </xf>
    <xf numFmtId="9" fontId="49" fillId="4" borderId="20" xfId="5" applyNumberFormat="1" applyFont="1" applyFill="1" applyBorder="1" applyAlignment="1">
      <alignment horizontal="center" vertical="center" wrapText="1"/>
    </xf>
    <xf numFmtId="0" fontId="16" fillId="0" borderId="18" xfId="5" applyFont="1" applyBorder="1" applyAlignment="1">
      <alignment horizontal="center" vertical="center"/>
    </xf>
    <xf numFmtId="0" fontId="16" fillId="0" borderId="18" xfId="5" applyFont="1" applyBorder="1" applyAlignment="1">
      <alignment horizontal="center" vertical="center" wrapText="1"/>
    </xf>
    <xf numFmtId="0" fontId="47" fillId="0" borderId="18" xfId="5" applyFont="1" applyBorder="1" applyAlignment="1">
      <alignment horizontal="center" vertical="center" wrapText="1"/>
    </xf>
    <xf numFmtId="0" fontId="48" fillId="5" borderId="18" xfId="5" applyFont="1" applyFill="1" applyBorder="1" applyAlignment="1">
      <alignment horizontal="left" vertical="center"/>
    </xf>
    <xf numFmtId="0" fontId="16" fillId="4" borderId="36" xfId="1" applyFont="1" applyFill="1" applyBorder="1" applyAlignment="1">
      <alignment horizontal="center" vertical="center" wrapText="1"/>
    </xf>
    <xf numFmtId="0" fontId="26" fillId="6" borderId="36" xfId="1" applyFont="1" applyFill="1" applyBorder="1" applyAlignment="1">
      <alignment horizontal="center" vertical="top"/>
    </xf>
    <xf numFmtId="0" fontId="8" fillId="4" borderId="18" xfId="0" applyFont="1" applyFill="1" applyBorder="1" applyAlignment="1">
      <alignment horizontal="center" vertical="center" wrapText="1"/>
    </xf>
    <xf numFmtId="0" fontId="6" fillId="0" borderId="31" xfId="0" applyFont="1" applyBorder="1"/>
    <xf numFmtId="0" fontId="6" fillId="0" borderId="22" xfId="0" applyFont="1" applyBorder="1"/>
    <xf numFmtId="0" fontId="70" fillId="12" borderId="43" xfId="0" applyFont="1" applyFill="1" applyBorder="1" applyAlignment="1">
      <alignment horizontal="center" vertical="center" wrapText="1"/>
    </xf>
    <xf numFmtId="0" fontId="70" fillId="12" borderId="45" xfId="0" applyFont="1" applyFill="1" applyBorder="1" applyAlignment="1">
      <alignment horizontal="center" vertical="center" wrapText="1"/>
    </xf>
    <xf numFmtId="0" fontId="70" fillId="12" borderId="44" xfId="0" applyFont="1" applyFill="1" applyBorder="1" applyAlignment="1">
      <alignment horizontal="center" vertical="center" wrapText="1"/>
    </xf>
    <xf numFmtId="0" fontId="26" fillId="6" borderId="43" xfId="1" applyFont="1" applyFill="1" applyBorder="1" applyAlignment="1">
      <alignment horizontal="center" vertical="top"/>
    </xf>
    <xf numFmtId="0" fontId="26" fillId="6" borderId="45" xfId="1" applyFont="1" applyFill="1" applyBorder="1" applyAlignment="1">
      <alignment horizontal="center" vertical="top"/>
    </xf>
    <xf numFmtId="0" fontId="26" fillId="6" borderId="44" xfId="1" applyFont="1" applyFill="1" applyBorder="1" applyAlignment="1">
      <alignment horizontal="center" vertical="top"/>
    </xf>
    <xf numFmtId="0" fontId="16" fillId="4" borderId="43" xfId="1" applyFont="1" applyFill="1" applyBorder="1" applyAlignment="1">
      <alignment horizontal="center" vertical="top" wrapText="1"/>
    </xf>
    <xf numFmtId="0" fontId="16" fillId="4" borderId="45" xfId="1" applyFont="1" applyFill="1" applyBorder="1" applyAlignment="1">
      <alignment horizontal="center" vertical="top" wrapText="1"/>
    </xf>
    <xf numFmtId="0" fontId="16" fillId="4" borderId="44" xfId="1" applyFont="1" applyFill="1" applyBorder="1" applyAlignment="1">
      <alignment horizontal="center" vertical="top" wrapText="1"/>
    </xf>
    <xf numFmtId="0" fontId="16" fillId="5" borderId="36" xfId="1" applyFont="1" applyFill="1" applyBorder="1" applyAlignment="1">
      <alignment horizontal="center" vertical="top"/>
    </xf>
    <xf numFmtId="0" fontId="16" fillId="0" borderId="36" xfId="1" applyFont="1" applyBorder="1" applyAlignment="1">
      <alignment horizontal="center" vertical="top"/>
    </xf>
    <xf numFmtId="0" fontId="16" fillId="0" borderId="43" xfId="1" applyFont="1" applyBorder="1" applyAlignment="1">
      <alignment horizontal="center" vertical="top"/>
    </xf>
    <xf numFmtId="0" fontId="16" fillId="0" borderId="45" xfId="1" applyFont="1" applyBorder="1" applyAlignment="1">
      <alignment horizontal="center" vertical="top"/>
    </xf>
    <xf numFmtId="0" fontId="16" fillId="0" borderId="44" xfId="1" applyFont="1" applyBorder="1" applyAlignment="1">
      <alignment horizontal="center" vertical="top"/>
    </xf>
    <xf numFmtId="0" fontId="16" fillId="4" borderId="1" xfId="0" applyFont="1" applyFill="1" applyBorder="1" applyAlignment="1">
      <alignment horizontal="center" vertical="center" wrapText="1"/>
    </xf>
    <xf numFmtId="0" fontId="27" fillId="0" borderId="2" xfId="0" applyFont="1" applyBorder="1"/>
    <xf numFmtId="0" fontId="27" fillId="0" borderId="3" xfId="0" applyFont="1" applyBorder="1"/>
    <xf numFmtId="0" fontId="16" fillId="7" borderId="1" xfId="0" applyFont="1" applyFill="1" applyBorder="1" applyAlignment="1">
      <alignment horizontal="center" vertical="top" wrapText="1"/>
    </xf>
    <xf numFmtId="0" fontId="24" fillId="5" borderId="1" xfId="0" applyFont="1" applyFill="1" applyBorder="1" applyAlignment="1">
      <alignment horizontal="center" vertical="top" wrapText="1"/>
    </xf>
    <xf numFmtId="0" fontId="16" fillId="4" borderId="1" xfId="0" applyFont="1" applyFill="1" applyBorder="1" applyAlignment="1">
      <alignment horizontal="center" vertical="top" wrapText="1"/>
    </xf>
    <xf numFmtId="0" fontId="26" fillId="6" borderId="1" xfId="0" applyFont="1" applyFill="1" applyBorder="1" applyAlignment="1">
      <alignment horizontal="center" vertical="top"/>
    </xf>
    <xf numFmtId="0" fontId="28" fillId="0" borderId="2" xfId="0" applyFont="1" applyBorder="1"/>
    <xf numFmtId="0" fontId="28" fillId="0" borderId="29" xfId="0" applyFont="1" applyBorder="1"/>
    <xf numFmtId="0" fontId="16" fillId="0" borderId="1" xfId="0" applyFont="1" applyBorder="1" applyAlignment="1">
      <alignment horizontal="center" vertical="top"/>
    </xf>
    <xf numFmtId="0" fontId="16" fillId="0" borderId="31" xfId="5" applyFont="1" applyBorder="1" applyAlignment="1">
      <alignment horizontal="center" vertical="center"/>
    </xf>
    <xf numFmtId="0" fontId="16" fillId="0" borderId="67" xfId="5" applyFont="1" applyBorder="1" applyAlignment="1">
      <alignment horizontal="center" vertical="center"/>
    </xf>
    <xf numFmtId="0" fontId="9" fillId="8" borderId="18" xfId="5" applyFont="1" applyFill="1" applyBorder="1" applyAlignment="1">
      <alignment horizontal="center" vertical="center"/>
    </xf>
    <xf numFmtId="0" fontId="9" fillId="8" borderId="31" xfId="5" applyFont="1" applyFill="1" applyBorder="1" applyAlignment="1">
      <alignment horizontal="center" vertical="center"/>
    </xf>
    <xf numFmtId="0" fontId="16" fillId="0" borderId="31" xfId="5" applyFont="1" applyBorder="1" applyAlignment="1">
      <alignment horizontal="center" vertical="center" wrapText="1"/>
    </xf>
    <xf numFmtId="0" fontId="16" fillId="0" borderId="22" xfId="5" applyFont="1" applyBorder="1" applyAlignment="1">
      <alignment horizontal="center" vertical="center" wrapText="1"/>
    </xf>
    <xf numFmtId="0" fontId="30" fillId="0" borderId="31" xfId="5" applyFont="1" applyBorder="1"/>
    <xf numFmtId="0" fontId="24" fillId="0" borderId="18" xfId="5" applyFont="1" applyBorder="1" applyAlignment="1">
      <alignment horizontal="left" vertical="center" wrapText="1"/>
    </xf>
    <xf numFmtId="0" fontId="24" fillId="0" borderId="22" xfId="5" applyFont="1" applyBorder="1" applyAlignment="1">
      <alignment horizontal="left" vertical="center" wrapText="1"/>
    </xf>
    <xf numFmtId="0" fontId="24" fillId="5" borderId="18" xfId="5" applyFont="1" applyFill="1" applyBorder="1" applyAlignment="1">
      <alignment horizontal="left" vertical="center"/>
    </xf>
    <xf numFmtId="0" fontId="24" fillId="5" borderId="22" xfId="5" applyFont="1" applyFill="1" applyBorder="1" applyAlignment="1">
      <alignment horizontal="left" vertical="center"/>
    </xf>
    <xf numFmtId="0" fontId="24" fillId="0" borderId="18" xfId="5" applyFont="1" applyBorder="1" applyAlignment="1">
      <alignment horizontal="center" vertical="center" wrapText="1"/>
    </xf>
    <xf numFmtId="0" fontId="24" fillId="0" borderId="31" xfId="5" applyFont="1" applyBorder="1" applyAlignment="1">
      <alignment horizontal="center" vertical="center" wrapText="1"/>
    </xf>
    <xf numFmtId="0" fontId="24" fillId="0" borderId="22" xfId="5" applyFont="1" applyBorder="1" applyAlignment="1">
      <alignment horizontal="center" vertical="center" wrapText="1"/>
    </xf>
    <xf numFmtId="0" fontId="16" fillId="0" borderId="18" xfId="5" applyFont="1" applyBorder="1" applyAlignment="1">
      <alignment horizontal="left" vertical="center" wrapText="1"/>
    </xf>
    <xf numFmtId="0" fontId="16" fillId="0" borderId="31" xfId="5" applyFont="1" applyBorder="1" applyAlignment="1">
      <alignment horizontal="left" vertical="center" wrapText="1"/>
    </xf>
    <xf numFmtId="0" fontId="16" fillId="0" borderId="22" xfId="5" applyFont="1" applyBorder="1" applyAlignment="1">
      <alignment horizontal="left" vertical="center" wrapText="1"/>
    </xf>
    <xf numFmtId="0" fontId="16" fillId="11" borderId="18" xfId="5" applyFont="1" applyFill="1" applyBorder="1" applyAlignment="1">
      <alignment horizontal="center" vertical="center" wrapText="1"/>
    </xf>
    <xf numFmtId="0" fontId="16" fillId="11" borderId="31" xfId="5" applyFont="1" applyFill="1" applyBorder="1" applyAlignment="1">
      <alignment horizontal="center" vertical="center" wrapText="1"/>
    </xf>
    <xf numFmtId="0" fontId="16" fillId="0" borderId="20" xfId="5" applyFont="1" applyBorder="1" applyAlignment="1">
      <alignment horizontal="center" vertical="center" wrapText="1"/>
    </xf>
    <xf numFmtId="0" fontId="16" fillId="0" borderId="12" xfId="5" applyFont="1" applyBorder="1" applyAlignment="1">
      <alignment horizontal="center" vertical="center" wrapText="1"/>
    </xf>
    <xf numFmtId="0" fontId="16" fillId="0" borderId="13" xfId="5" applyFont="1" applyBorder="1" applyAlignment="1">
      <alignment horizontal="center" vertical="center" wrapText="1"/>
    </xf>
    <xf numFmtId="0" fontId="16" fillId="0" borderId="7" xfId="5" applyFont="1" applyBorder="1" applyAlignment="1">
      <alignment horizontal="center" vertical="center" wrapText="1"/>
    </xf>
    <xf numFmtId="0" fontId="16" fillId="0" borderId="25" xfId="5" applyFont="1" applyAlignment="1">
      <alignment horizontal="center" vertical="center" wrapText="1"/>
    </xf>
    <xf numFmtId="0" fontId="16" fillId="0" borderId="32" xfId="5" applyFont="1" applyBorder="1" applyAlignment="1">
      <alignment horizontal="center" vertical="center" wrapText="1"/>
    </xf>
    <xf numFmtId="0" fontId="16" fillId="0" borderId="21" xfId="5" applyFont="1" applyBorder="1" applyAlignment="1">
      <alignment horizontal="center" vertical="center" wrapText="1"/>
    </xf>
    <xf numFmtId="0" fontId="16" fillId="0" borderId="30" xfId="5" applyFont="1" applyBorder="1" applyAlignment="1">
      <alignment horizontal="center" vertical="center" wrapText="1"/>
    </xf>
    <xf numFmtId="0" fontId="26" fillId="11" borderId="18" xfId="5" applyFont="1" applyFill="1" applyBorder="1" applyAlignment="1">
      <alignment horizontal="center" vertical="center" wrapText="1"/>
    </xf>
    <xf numFmtId="0" fontId="26" fillId="11" borderId="31" xfId="5" applyFont="1" applyFill="1" applyBorder="1" applyAlignment="1">
      <alignment horizontal="center" vertical="center" wrapText="1"/>
    </xf>
    <xf numFmtId="0" fontId="24" fillId="5" borderId="18" xfId="5" applyFont="1" applyFill="1" applyBorder="1" applyAlignment="1">
      <alignment horizontal="center" vertical="center" wrapText="1"/>
    </xf>
    <xf numFmtId="0" fontId="24" fillId="5" borderId="31" xfId="5" applyFont="1" applyFill="1" applyBorder="1" applyAlignment="1">
      <alignment horizontal="center" vertical="center" wrapText="1"/>
    </xf>
    <xf numFmtId="0" fontId="24" fillId="5" borderId="22" xfId="5" applyFont="1" applyFill="1" applyBorder="1" applyAlignment="1">
      <alignment horizontal="center" vertical="center" wrapText="1"/>
    </xf>
    <xf numFmtId="0" fontId="16" fillId="5" borderId="18" xfId="5" applyFont="1" applyFill="1" applyBorder="1" applyAlignment="1">
      <alignment horizontal="center" vertical="center"/>
    </xf>
    <xf numFmtId="0" fontId="16" fillId="5" borderId="31" xfId="5" applyFont="1" applyFill="1" applyBorder="1" applyAlignment="1">
      <alignment horizontal="center" vertical="center"/>
    </xf>
    <xf numFmtId="0" fontId="16" fillId="5" borderId="22" xfId="5" applyFont="1" applyFill="1" applyBorder="1" applyAlignment="1">
      <alignment horizontal="center" vertical="center"/>
    </xf>
    <xf numFmtId="9" fontId="16" fillId="4" borderId="20" xfId="5" applyNumberFormat="1" applyFont="1" applyFill="1" applyBorder="1" applyAlignment="1">
      <alignment horizontal="center" vertical="center" wrapText="1"/>
    </xf>
    <xf numFmtId="9" fontId="16" fillId="4" borderId="12" xfId="5" applyNumberFormat="1" applyFont="1" applyFill="1" applyBorder="1" applyAlignment="1">
      <alignment horizontal="center" vertical="center" wrapText="1"/>
    </xf>
    <xf numFmtId="9" fontId="16" fillId="4" borderId="13" xfId="5" applyNumberFormat="1" applyFont="1" applyFill="1" applyBorder="1" applyAlignment="1">
      <alignment horizontal="center" vertical="center" wrapText="1"/>
    </xf>
    <xf numFmtId="9" fontId="16" fillId="4" borderId="7" xfId="5" applyNumberFormat="1" applyFont="1" applyFill="1" applyBorder="1" applyAlignment="1">
      <alignment horizontal="center" vertical="center" wrapText="1"/>
    </xf>
    <xf numFmtId="9" fontId="16" fillId="4" borderId="25" xfId="5" applyNumberFormat="1" applyFont="1" applyFill="1" applyAlignment="1">
      <alignment horizontal="center" vertical="center" wrapText="1"/>
    </xf>
    <xf numFmtId="9" fontId="16" fillId="4" borderId="32" xfId="5" applyNumberFormat="1" applyFont="1" applyFill="1" applyBorder="1" applyAlignment="1">
      <alignment horizontal="center" vertical="center" wrapText="1"/>
    </xf>
    <xf numFmtId="9" fontId="16" fillId="4" borderId="21" xfId="5" applyNumberFormat="1" applyFont="1" applyFill="1" applyBorder="1" applyAlignment="1">
      <alignment horizontal="center" vertical="center" wrapText="1"/>
    </xf>
    <xf numFmtId="9" fontId="16" fillId="4" borderId="30" xfId="5" applyNumberFormat="1" applyFont="1" applyFill="1" applyBorder="1" applyAlignment="1">
      <alignment horizontal="center" vertical="center" wrapText="1"/>
    </xf>
    <xf numFmtId="9" fontId="16" fillId="4" borderId="16" xfId="5" applyNumberFormat="1" applyFont="1" applyFill="1" applyBorder="1" applyAlignment="1">
      <alignment horizontal="center" vertical="center" wrapText="1"/>
    </xf>
    <xf numFmtId="0" fontId="27" fillId="0" borderId="31" xfId="5" applyFont="1" applyBorder="1" applyAlignment="1">
      <alignment horizontal="center"/>
    </xf>
    <xf numFmtId="0" fontId="30" fillId="0" borderId="31" xfId="5" applyFont="1" applyBorder="1" applyAlignment="1">
      <alignment horizontal="center"/>
    </xf>
    <xf numFmtId="0" fontId="16" fillId="9" borderId="18" xfId="0" applyFont="1" applyFill="1" applyBorder="1" applyAlignment="1">
      <alignment horizontal="center" vertical="top" wrapText="1"/>
    </xf>
    <xf numFmtId="0" fontId="16" fillId="9" borderId="31" xfId="0" applyFont="1" applyFill="1" applyBorder="1" applyAlignment="1">
      <alignment horizontal="center" vertical="top" wrapText="1"/>
    </xf>
    <xf numFmtId="0" fontId="16" fillId="9" borderId="22" xfId="0" applyFont="1" applyFill="1" applyBorder="1" applyAlignment="1">
      <alignment horizontal="center" vertical="top" wrapText="1"/>
    </xf>
    <xf numFmtId="0" fontId="16" fillId="12" borderId="18" xfId="0" applyFont="1" applyFill="1" applyBorder="1" applyAlignment="1">
      <alignment horizontal="center" vertical="top" wrapText="1"/>
    </xf>
    <xf numFmtId="0" fontId="16" fillId="12" borderId="31" xfId="0" applyFont="1" applyFill="1" applyBorder="1" applyAlignment="1">
      <alignment horizontal="center" vertical="top" wrapText="1"/>
    </xf>
    <xf numFmtId="0" fontId="16" fillId="12" borderId="22" xfId="0" applyFont="1" applyFill="1" applyBorder="1" applyAlignment="1">
      <alignment horizontal="center" vertical="top" wrapText="1"/>
    </xf>
    <xf numFmtId="0" fontId="16" fillId="4" borderId="14" xfId="0" applyFont="1" applyFill="1" applyBorder="1" applyAlignment="1">
      <alignment horizontal="center" vertical="top" wrapText="1"/>
    </xf>
    <xf numFmtId="0" fontId="27" fillId="0" borderId="15" xfId="0" applyFont="1" applyBorder="1"/>
    <xf numFmtId="0" fontId="27" fillId="0" borderId="16" xfId="0" applyFont="1" applyBorder="1"/>
    <xf numFmtId="10" fontId="24" fillId="5" borderId="1" xfId="0" applyNumberFormat="1" applyFont="1" applyFill="1" applyBorder="1" applyAlignment="1">
      <alignment horizontal="center" vertical="top" wrapText="1"/>
    </xf>
    <xf numFmtId="10" fontId="27" fillId="0" borderId="3" xfId="0" applyNumberFormat="1" applyFont="1" applyBorder="1"/>
    <xf numFmtId="0" fontId="28" fillId="0" borderId="3" xfId="0" applyFont="1" applyBorder="1"/>
    <xf numFmtId="0" fontId="17" fillId="0" borderId="1" xfId="0" applyFont="1" applyBorder="1" applyAlignment="1">
      <alignment horizontal="center" vertical="top"/>
    </xf>
    <xf numFmtId="0" fontId="37" fillId="0" borderId="2" xfId="0" applyFont="1" applyBorder="1"/>
    <xf numFmtId="0" fontId="37" fillId="0" borderId="3" xfId="0" applyFont="1" applyBorder="1"/>
    <xf numFmtId="0" fontId="29" fillId="6" borderId="1" xfId="0" applyFont="1" applyFill="1" applyBorder="1" applyAlignment="1">
      <alignment horizontal="center" vertical="center"/>
    </xf>
    <xf numFmtId="0" fontId="31" fillId="0" borderId="2" xfId="0" applyFont="1" applyBorder="1" applyAlignment="1">
      <alignment vertical="center"/>
    </xf>
    <xf numFmtId="0" fontId="31" fillId="0" borderId="29" xfId="0" applyFont="1" applyBorder="1" applyAlignment="1">
      <alignment vertical="center"/>
    </xf>
    <xf numFmtId="0" fontId="27" fillId="0" borderId="2" xfId="0" applyFont="1" applyBorder="1" applyAlignment="1">
      <alignment vertical="center"/>
    </xf>
    <xf numFmtId="0" fontId="27" fillId="0" borderId="3" xfId="0" applyFont="1" applyBorder="1" applyAlignment="1">
      <alignment vertical="center"/>
    </xf>
    <xf numFmtId="0" fontId="31" fillId="0" borderId="3" xfId="0" applyFont="1" applyBorder="1" applyAlignment="1">
      <alignment vertical="center"/>
    </xf>
    <xf numFmtId="0" fontId="16" fillId="12" borderId="36" xfId="1" applyFont="1" applyFill="1" applyBorder="1" applyAlignment="1">
      <alignment horizontal="center" vertical="center" wrapText="1"/>
    </xf>
    <xf numFmtId="0" fontId="16" fillId="12" borderId="18" xfId="0" applyFont="1" applyFill="1" applyBorder="1" applyAlignment="1">
      <alignment horizontal="center" vertical="center" wrapText="1"/>
    </xf>
    <xf numFmtId="0" fontId="16" fillId="12" borderId="31" xfId="0" applyFont="1" applyFill="1" applyBorder="1" applyAlignment="1">
      <alignment horizontal="center" vertical="center" wrapText="1"/>
    </xf>
    <xf numFmtId="0" fontId="16" fillId="12" borderId="22"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9" borderId="31"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36" fillId="0" borderId="1" xfId="0" applyFont="1" applyBorder="1" applyAlignment="1">
      <alignment horizontal="center" vertical="center"/>
    </xf>
    <xf numFmtId="0" fontId="38" fillId="0" borderId="2" xfId="0" applyFont="1" applyBorder="1" applyAlignment="1">
      <alignment vertical="center"/>
    </xf>
    <xf numFmtId="0" fontId="38" fillId="0" borderId="3" xfId="0" applyFont="1" applyBorder="1" applyAlignment="1">
      <alignment vertical="center"/>
    </xf>
    <xf numFmtId="0" fontId="16" fillId="0" borderId="1" xfId="0" applyFont="1" applyBorder="1" applyAlignment="1">
      <alignment horizontal="center" vertical="center"/>
    </xf>
    <xf numFmtId="0" fontId="16" fillId="12" borderId="20" xfId="0" applyFont="1" applyFill="1" applyBorder="1" applyAlignment="1">
      <alignment horizontal="center" vertical="top" wrapText="1"/>
    </xf>
    <xf numFmtId="0" fontId="16" fillId="12" borderId="12" xfId="0" applyFont="1" applyFill="1" applyBorder="1" applyAlignment="1">
      <alignment horizontal="center" vertical="top" wrapText="1"/>
    </xf>
    <xf numFmtId="0" fontId="16" fillId="12" borderId="13" xfId="0" applyFont="1" applyFill="1" applyBorder="1" applyAlignment="1">
      <alignment horizontal="center" vertical="top" wrapText="1"/>
    </xf>
    <xf numFmtId="0" fontId="26" fillId="6" borderId="1" xfId="0" applyFont="1" applyFill="1" applyBorder="1" applyAlignment="1">
      <alignment horizontal="center" vertical="center" wrapText="1"/>
    </xf>
    <xf numFmtId="0" fontId="28" fillId="0" borderId="2" xfId="0" applyFont="1" applyBorder="1" applyAlignment="1">
      <alignment wrapText="1"/>
    </xf>
    <xf numFmtId="0" fontId="28" fillId="0" borderId="3" xfId="0" applyFont="1" applyBorder="1" applyAlignment="1">
      <alignment wrapText="1"/>
    </xf>
    <xf numFmtId="0" fontId="27" fillId="0" borderId="2" xfId="0" applyFont="1" applyBorder="1" applyAlignment="1">
      <alignment wrapText="1"/>
    </xf>
    <xf numFmtId="0" fontId="27" fillId="0" borderId="3" xfId="0" applyFont="1" applyBorder="1" applyAlignment="1">
      <alignment wrapText="1"/>
    </xf>
    <xf numFmtId="0" fontId="16" fillId="4" borderId="11" xfId="0" applyFont="1" applyFill="1" applyBorder="1" applyAlignment="1">
      <alignment horizontal="center" vertical="center" wrapText="1"/>
    </xf>
    <xf numFmtId="0" fontId="27" fillId="0" borderId="12" xfId="0" applyFont="1" applyBorder="1" applyAlignment="1">
      <alignment wrapText="1"/>
    </xf>
    <xf numFmtId="0" fontId="27" fillId="0" borderId="13" xfId="0" applyFont="1" applyBorder="1" applyAlignment="1">
      <alignment wrapText="1"/>
    </xf>
    <xf numFmtId="0" fontId="16" fillId="4" borderId="1" xfId="0" applyFont="1" applyFill="1" applyBorder="1" applyAlignment="1">
      <alignment wrapText="1"/>
    </xf>
    <xf numFmtId="0" fontId="17" fillId="0" borderId="1" xfId="0" applyFont="1" applyBorder="1" applyAlignment="1">
      <alignment horizontal="center" vertical="top" wrapText="1"/>
    </xf>
    <xf numFmtId="0" fontId="37" fillId="0" borderId="2" xfId="0" applyFont="1" applyBorder="1" applyAlignment="1">
      <alignment wrapText="1"/>
    </xf>
    <xf numFmtId="0" fontId="37" fillId="0" borderId="3" xfId="0" applyFont="1" applyBorder="1" applyAlignment="1">
      <alignment wrapText="1"/>
    </xf>
    <xf numFmtId="0" fontId="36" fillId="0" borderId="1" xfId="0" applyFont="1" applyBorder="1" applyAlignment="1">
      <alignment horizontal="center" vertical="top" wrapText="1"/>
    </xf>
    <xf numFmtId="0" fontId="38" fillId="0" borderId="2" xfId="0" applyFont="1" applyBorder="1" applyAlignment="1">
      <alignment wrapText="1"/>
    </xf>
    <xf numFmtId="0" fontId="38" fillId="0" borderId="3" xfId="0" applyFont="1" applyBorder="1" applyAlignment="1">
      <alignment wrapText="1"/>
    </xf>
    <xf numFmtId="0" fontId="26" fillId="6" borderId="18" xfId="0" applyFont="1" applyFill="1" applyBorder="1" applyAlignment="1">
      <alignment horizontal="center" vertical="top"/>
    </xf>
    <xf numFmtId="0" fontId="26" fillId="6" borderId="31" xfId="0" applyFont="1" applyFill="1" applyBorder="1" applyAlignment="1">
      <alignment horizontal="center" vertical="top"/>
    </xf>
    <xf numFmtId="0" fontId="26" fillId="6" borderId="22" xfId="0" applyFont="1" applyFill="1" applyBorder="1" applyAlignment="1">
      <alignment horizontal="center" vertical="top"/>
    </xf>
    <xf numFmtId="0" fontId="39" fillId="0" borderId="1" xfId="0" applyFont="1" applyBorder="1" applyAlignment="1">
      <alignment horizontal="center" vertical="top"/>
    </xf>
    <xf numFmtId="0" fontId="40" fillId="0" borderId="2" xfId="0" applyFont="1" applyBorder="1"/>
    <xf numFmtId="0" fontId="40" fillId="0" borderId="3" xfId="0" applyFont="1" applyBorder="1"/>
    <xf numFmtId="0" fontId="16" fillId="4" borderId="1" xfId="0" applyFont="1" applyFill="1" applyBorder="1" applyAlignment="1">
      <alignment horizontal="center" vertical="top"/>
    </xf>
    <xf numFmtId="0" fontId="26" fillId="6" borderId="1" xfId="0" applyFont="1" applyFill="1" applyBorder="1" applyAlignment="1">
      <alignment horizontal="center" vertical="top" wrapText="1"/>
    </xf>
    <xf numFmtId="0" fontId="26" fillId="6" borderId="21" xfId="0" applyFont="1" applyFill="1" applyBorder="1" applyAlignment="1">
      <alignment horizontal="center" vertical="top"/>
    </xf>
    <xf numFmtId="0" fontId="28" fillId="0" borderId="30" xfId="0" applyFont="1" applyBorder="1"/>
    <xf numFmtId="0" fontId="28" fillId="0" borderId="16" xfId="0" applyFont="1" applyBorder="1"/>
    <xf numFmtId="0" fontId="27" fillId="0" borderId="36" xfId="0" applyFont="1" applyBorder="1"/>
    <xf numFmtId="0" fontId="16" fillId="4" borderId="27" xfId="0" applyFont="1" applyFill="1" applyBorder="1" applyAlignment="1">
      <alignment horizontal="center" vertical="top" wrapText="1"/>
    </xf>
    <xf numFmtId="0" fontId="16" fillId="4" borderId="20" xfId="0" applyFont="1" applyFill="1" applyBorder="1" applyAlignment="1">
      <alignment horizontal="center" vertical="center" wrapText="1"/>
    </xf>
    <xf numFmtId="0" fontId="27" fillId="0" borderId="12" xfId="0" applyFont="1" applyBorder="1"/>
    <xf numFmtId="0" fontId="27" fillId="0" borderId="30" xfId="0" applyFont="1" applyBorder="1"/>
    <xf numFmtId="0" fontId="27" fillId="0" borderId="25" xfId="0" applyFont="1" applyBorder="1"/>
    <xf numFmtId="0" fontId="59" fillId="4" borderId="20" xfId="5" applyFont="1" applyFill="1" applyBorder="1" applyAlignment="1">
      <alignment horizontal="center" vertical="center" wrapText="1"/>
    </xf>
    <xf numFmtId="0" fontId="57" fillId="0" borderId="12" xfId="5" applyFont="1" applyBorder="1"/>
    <xf numFmtId="0" fontId="29" fillId="6" borderId="1" xfId="0" applyFont="1" applyFill="1" applyBorder="1" applyAlignment="1">
      <alignment horizontal="center" vertical="top"/>
    </xf>
    <xf numFmtId="0" fontId="31" fillId="0" borderId="2" xfId="0" applyFont="1" applyBorder="1"/>
    <xf numFmtId="0" fontId="31" fillId="0" borderId="29" xfId="0" applyFont="1" applyBorder="1"/>
    <xf numFmtId="0" fontId="16" fillId="12" borderId="18" xfId="0" applyFont="1" applyFill="1" applyBorder="1" applyAlignment="1">
      <alignment horizontal="center" vertical="top"/>
    </xf>
    <xf numFmtId="0" fontId="16" fillId="12" borderId="31" xfId="0" applyFont="1" applyFill="1" applyBorder="1" applyAlignment="1">
      <alignment horizontal="center" vertical="top"/>
    </xf>
    <xf numFmtId="0" fontId="16" fillId="12" borderId="12" xfId="0" applyFont="1" applyFill="1" applyBorder="1" applyAlignment="1">
      <alignment horizontal="center" vertical="top"/>
    </xf>
    <xf numFmtId="0" fontId="16" fillId="9" borderId="21" xfId="0" applyFont="1" applyFill="1" applyBorder="1" applyAlignment="1">
      <alignment horizontal="center" vertical="top" wrapText="1"/>
    </xf>
    <xf numFmtId="0" fontId="16" fillId="9" borderId="30" xfId="0" applyFont="1" applyFill="1" applyBorder="1" applyAlignment="1">
      <alignment horizontal="center" vertical="top" wrapText="1"/>
    </xf>
    <xf numFmtId="0" fontId="16" fillId="9" borderId="16" xfId="0" applyFont="1" applyFill="1" applyBorder="1" applyAlignment="1">
      <alignment horizontal="center" vertical="top" wrapText="1"/>
    </xf>
    <xf numFmtId="0" fontId="59" fillId="0" borderId="4" xfId="5" applyFont="1" applyBorder="1" applyAlignment="1">
      <alignment horizontal="center" vertical="center" wrapText="1"/>
    </xf>
    <xf numFmtId="0" fontId="29" fillId="25" borderId="4" xfId="5" applyFont="1" applyFill="1" applyBorder="1" applyAlignment="1">
      <alignment horizontal="center" vertical="center"/>
    </xf>
  </cellXfs>
  <cellStyles count="6">
    <cellStyle name="Normal" xfId="0" builtinId="0"/>
    <cellStyle name="Normal 2" xfId="1" xr:uid="{422B673C-590C-46A4-84D3-EF0F9ECD5EB5}"/>
    <cellStyle name="Normal 3" xfId="2" xr:uid="{9519C1D5-B358-4A6A-AAA4-8EEABEF3B8C7}"/>
    <cellStyle name="Normal 4" xfId="3" xr:uid="{402AE7A4-D4DF-4870-8A24-8BF407423554}"/>
    <cellStyle name="Normal 5" xfId="5" xr:uid="{D2D10DEF-2539-4914-9B61-E3706B7F6112}"/>
    <cellStyle name="Percent" xfId="4" builtinId="5"/>
  </cellStyles>
  <dxfs count="1">
    <dxf>
      <fill>
        <patternFill patternType="solid">
          <fgColor rgb="FF0070C0"/>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ummary%20and%20Table%20of%20Conte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and Table of Content"/>
    </sheetNames>
    <sheetDataSet>
      <sheetData sheetId="0"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0"/>
  <sheetViews>
    <sheetView tabSelected="1" zoomScaleNormal="100" workbookViewId="0">
      <selection activeCell="B3" sqref="B3:G3"/>
    </sheetView>
  </sheetViews>
  <sheetFormatPr defaultColWidth="14.453125" defaultRowHeight="50" customHeight="1" x14ac:dyDescent="0.35"/>
  <cols>
    <col min="1" max="1" width="19.6328125" customWidth="1"/>
    <col min="2" max="2" width="27.81640625" customWidth="1"/>
    <col min="3" max="3" width="23.7265625" customWidth="1"/>
    <col min="4" max="4" width="24.54296875" customWidth="1"/>
    <col min="5" max="5" width="15.81640625" customWidth="1"/>
    <col min="6" max="6" width="24.1796875" customWidth="1"/>
    <col min="7" max="7" width="23.26953125" customWidth="1"/>
    <col min="8" max="8" width="20.7265625" customWidth="1"/>
    <col min="9" max="26" width="8.7265625" customWidth="1"/>
  </cols>
  <sheetData>
    <row r="1" spans="1:7" ht="50" customHeight="1" x14ac:dyDescent="0.35">
      <c r="A1" s="821" t="s">
        <v>6411</v>
      </c>
      <c r="B1" s="821"/>
      <c r="C1" s="821"/>
      <c r="D1" s="821"/>
      <c r="E1" s="821"/>
      <c r="F1" s="821"/>
      <c r="G1" s="3" t="s">
        <v>6410</v>
      </c>
    </row>
    <row r="2" spans="1:7" ht="23.5" customHeight="1" x14ac:dyDescent="0.35">
      <c r="A2" s="823" t="s">
        <v>6047</v>
      </c>
      <c r="B2" s="823"/>
      <c r="C2" s="823"/>
      <c r="D2" s="823"/>
      <c r="E2" s="823"/>
      <c r="F2" s="823"/>
      <c r="G2" s="823"/>
    </row>
    <row r="3" spans="1:7" ht="52.5" customHeight="1" x14ac:dyDescent="0.35">
      <c r="A3" s="8" t="s">
        <v>6032</v>
      </c>
      <c r="B3" s="822"/>
      <c r="C3" s="822"/>
      <c r="D3" s="822"/>
      <c r="E3" s="822"/>
      <c r="F3" s="822"/>
      <c r="G3" s="822"/>
    </row>
    <row r="4" spans="1:7" ht="52.5" customHeight="1" x14ac:dyDescent="0.35">
      <c r="A4" s="8" t="s">
        <v>6048</v>
      </c>
      <c r="B4" s="4"/>
      <c r="C4" s="8" t="s">
        <v>6049</v>
      </c>
      <c r="D4" s="4"/>
      <c r="E4" s="8" t="s">
        <v>6050</v>
      </c>
      <c r="F4" s="828"/>
      <c r="G4" s="829"/>
    </row>
    <row r="5" spans="1:7" ht="15.5" x14ac:dyDescent="0.35">
      <c r="A5" s="847" t="s">
        <v>6033</v>
      </c>
      <c r="B5" s="5" t="s">
        <v>0</v>
      </c>
      <c r="C5" s="6" t="b">
        <v>1</v>
      </c>
      <c r="D5" s="5" t="s">
        <v>6035</v>
      </c>
      <c r="E5" s="6" t="b">
        <v>1</v>
      </c>
      <c r="F5" s="836" t="s">
        <v>6053</v>
      </c>
      <c r="G5" s="837"/>
    </row>
    <row r="6" spans="1:7" ht="14.5" x14ac:dyDescent="0.35">
      <c r="A6" s="847"/>
      <c r="B6" s="5" t="s">
        <v>3</v>
      </c>
      <c r="C6" s="6" t="b">
        <v>1</v>
      </c>
      <c r="D6" s="5" t="s">
        <v>2</v>
      </c>
      <c r="E6" s="6" t="b">
        <v>1</v>
      </c>
      <c r="F6" s="838">
        <f>COUNTIF(C5:E11,TRUE)</f>
        <v>14</v>
      </c>
      <c r="G6" s="839"/>
    </row>
    <row r="7" spans="1:7" ht="14.5" x14ac:dyDescent="0.35">
      <c r="A7" s="847"/>
      <c r="B7" s="5" t="s">
        <v>6026</v>
      </c>
      <c r="C7" s="6" t="b">
        <v>1</v>
      </c>
      <c r="D7" s="5" t="s">
        <v>4</v>
      </c>
      <c r="E7" s="6" t="b">
        <v>1</v>
      </c>
      <c r="F7" s="840"/>
      <c r="G7" s="841"/>
    </row>
    <row r="8" spans="1:7" ht="14.5" x14ac:dyDescent="0.35">
      <c r="A8" s="847"/>
      <c r="B8" s="5" t="s">
        <v>5</v>
      </c>
      <c r="C8" s="6" t="b">
        <v>1</v>
      </c>
      <c r="D8" s="5" t="s">
        <v>8</v>
      </c>
      <c r="E8" s="6" t="b">
        <v>1</v>
      </c>
      <c r="F8" s="840"/>
      <c r="G8" s="841"/>
    </row>
    <row r="9" spans="1:7" ht="14.5" x14ac:dyDescent="0.35">
      <c r="A9" s="847"/>
      <c r="B9" s="5" t="s">
        <v>7</v>
      </c>
      <c r="C9" s="6" t="b">
        <v>1</v>
      </c>
      <c r="D9" s="5" t="s">
        <v>6036</v>
      </c>
      <c r="E9" s="6" t="b">
        <v>1</v>
      </c>
      <c r="F9" s="840"/>
      <c r="G9" s="841"/>
    </row>
    <row r="10" spans="1:7" ht="14.5" x14ac:dyDescent="0.35">
      <c r="A10" s="847"/>
      <c r="B10" s="5" t="s">
        <v>1</v>
      </c>
      <c r="C10" s="6" t="b">
        <v>1</v>
      </c>
      <c r="D10" s="5" t="s">
        <v>6037</v>
      </c>
      <c r="E10" s="6" t="b">
        <v>1</v>
      </c>
      <c r="F10" s="840"/>
      <c r="G10" s="841"/>
    </row>
    <row r="11" spans="1:7" ht="14.5" x14ac:dyDescent="0.35">
      <c r="A11" s="847"/>
      <c r="B11" s="5" t="s">
        <v>6034</v>
      </c>
      <c r="C11" s="6" t="b">
        <v>1</v>
      </c>
      <c r="D11" s="5" t="s">
        <v>6038</v>
      </c>
      <c r="E11" s="6" t="b">
        <v>1</v>
      </c>
      <c r="F11" s="842"/>
      <c r="G11" s="843"/>
    </row>
    <row r="12" spans="1:7" ht="50" customHeight="1" x14ac:dyDescent="0.35">
      <c r="A12" s="8" t="s">
        <v>6039</v>
      </c>
      <c r="B12" s="18" t="s">
        <v>6044</v>
      </c>
      <c r="C12" s="18" t="s">
        <v>6040</v>
      </c>
      <c r="D12" s="19" t="s">
        <v>6041</v>
      </c>
      <c r="E12" s="19" t="s">
        <v>6042</v>
      </c>
      <c r="F12" s="19" t="s">
        <v>6043</v>
      </c>
      <c r="G12" s="7"/>
    </row>
    <row r="13" spans="1:7" ht="50" customHeight="1" x14ac:dyDescent="0.35">
      <c r="A13" s="9" t="s">
        <v>6045</v>
      </c>
      <c r="B13" s="844"/>
      <c r="C13" s="844"/>
      <c r="D13" s="844"/>
      <c r="E13" s="844"/>
      <c r="F13" s="844"/>
      <c r="G13" s="844"/>
    </row>
    <row r="14" spans="1:7" ht="50" customHeight="1" x14ac:dyDescent="0.35">
      <c r="A14" s="847" t="s">
        <v>6046</v>
      </c>
      <c r="B14" s="845">
        <v>1</v>
      </c>
      <c r="C14" s="845"/>
      <c r="D14" s="845"/>
      <c r="E14" s="845"/>
      <c r="F14" s="845"/>
      <c r="G14" s="845"/>
    </row>
    <row r="15" spans="1:7" ht="50" customHeight="1" x14ac:dyDescent="0.35">
      <c r="A15" s="847"/>
      <c r="B15" s="845">
        <v>2</v>
      </c>
      <c r="C15" s="845"/>
      <c r="D15" s="845"/>
      <c r="E15" s="845"/>
      <c r="F15" s="845"/>
      <c r="G15" s="845"/>
    </row>
    <row r="16" spans="1:7" ht="50" customHeight="1" thickBot="1" x14ac:dyDescent="0.4">
      <c r="A16" s="848"/>
      <c r="B16" s="846">
        <v>3</v>
      </c>
      <c r="C16" s="846"/>
      <c r="D16" s="846"/>
      <c r="E16" s="846"/>
      <c r="F16" s="846"/>
      <c r="G16" s="846"/>
    </row>
    <row r="17" spans="1:11" ht="27" customHeight="1" x14ac:dyDescent="0.35">
      <c r="A17" s="825" t="s">
        <v>6024</v>
      </c>
      <c r="B17" s="826"/>
      <c r="C17" s="826"/>
      <c r="D17" s="826"/>
      <c r="E17" s="826"/>
      <c r="F17" s="826"/>
      <c r="G17" s="827"/>
    </row>
    <row r="18" spans="1:11" ht="50" customHeight="1" x14ac:dyDescent="0.35">
      <c r="A18" s="14" t="s">
        <v>0</v>
      </c>
      <c r="B18" s="10" t="s">
        <v>3</v>
      </c>
      <c r="C18" s="11" t="s">
        <v>6026</v>
      </c>
      <c r="D18" s="11" t="s">
        <v>5</v>
      </c>
      <c r="E18" s="11" t="s">
        <v>1</v>
      </c>
      <c r="F18" s="11" t="s">
        <v>6025</v>
      </c>
      <c r="G18" s="15" t="s">
        <v>6035</v>
      </c>
    </row>
    <row r="19" spans="1:11" ht="50" customHeight="1" x14ac:dyDescent="0.35">
      <c r="A19" s="504">
        <f>Emergency!D477</f>
        <v>0.5</v>
      </c>
      <c r="B19" s="502">
        <f>OPD!D542</f>
        <v>0.5</v>
      </c>
      <c r="C19" s="503">
        <f>'Paed OPD_MusQan'!D537</f>
        <v>0.5</v>
      </c>
      <c r="D19" s="503">
        <f>'Labour Room_LaQshya'!D439</f>
        <v>0.5</v>
      </c>
      <c r="E19" s="503">
        <f>NBSU_MusQan!D510</f>
        <v>0.5</v>
      </c>
      <c r="F19" s="503">
        <f>'M-OT_LaQshya'!D431</f>
        <v>0.5</v>
      </c>
      <c r="G19" s="509">
        <f>OT!D460</f>
        <v>0.5</v>
      </c>
    </row>
    <row r="20" spans="1:11" ht="50" customHeight="1" x14ac:dyDescent="0.35">
      <c r="A20" s="830" t="s">
        <v>6051</v>
      </c>
      <c r="B20" s="831"/>
      <c r="C20" s="831"/>
      <c r="D20" s="831"/>
      <c r="E20" s="831"/>
      <c r="F20" s="831"/>
      <c r="G20" s="832"/>
    </row>
    <row r="21" spans="1:11" ht="50" customHeight="1" x14ac:dyDescent="0.35">
      <c r="A21" s="833">
        <f>(Emergency!B477+OPD!B542+IPD!B496+'Paed OPD_MusQan'!B537+'Labour Room_LaQshya'!B439+NBSU_MusQan!B510+'M-OT_LaQshya'!B431+OT!B460+Lab!B354+Radio!B280+Pharmacy!B290+BSU!B268+'Aux Ser'!B257+'Gen Admin'!B657)/(Emergency!C477+OPD!C542+IPD!C496+'Paed OPD_MusQan'!C537+'Labour Room_LaQshya'!C439+NBSU_MusQan!C510+'M-OT_LaQshya'!C431+OT!C460+Lab!C354+Radio!C280+Pharmacy!C290+BSU!C268+'Aux Ser'!C257+'Gen Admin'!C657)</f>
        <v>0.5</v>
      </c>
      <c r="B21" s="834"/>
      <c r="C21" s="834"/>
      <c r="D21" s="834"/>
      <c r="E21" s="834"/>
      <c r="F21" s="834"/>
      <c r="G21" s="835"/>
    </row>
    <row r="22" spans="1:11" ht="50" customHeight="1" x14ac:dyDescent="0.35">
      <c r="A22" s="16" t="s">
        <v>7</v>
      </c>
      <c r="B22" s="10" t="s">
        <v>2</v>
      </c>
      <c r="C22" s="12" t="s">
        <v>4</v>
      </c>
      <c r="D22" s="20" t="s">
        <v>8</v>
      </c>
      <c r="E22" s="13" t="s">
        <v>6</v>
      </c>
      <c r="F22" s="13" t="s">
        <v>6052</v>
      </c>
      <c r="G22" s="17" t="s">
        <v>6038</v>
      </c>
    </row>
    <row r="23" spans="1:11" ht="50" customHeight="1" x14ac:dyDescent="0.35">
      <c r="A23" s="513">
        <f>IPD!D496</f>
        <v>0.5</v>
      </c>
      <c r="B23" s="510">
        <f>Lab!D354</f>
        <v>0.5</v>
      </c>
      <c r="C23" s="510">
        <f>Radio!D280</f>
        <v>0.5</v>
      </c>
      <c r="D23" s="510">
        <f>BSU!D268</f>
        <v>0.5</v>
      </c>
      <c r="E23" s="510">
        <f>Pharmacy!D290</f>
        <v>0.5</v>
      </c>
      <c r="F23" s="510">
        <f>'Aux Ser'!D257</f>
        <v>0.5</v>
      </c>
      <c r="G23" s="511">
        <f>'Gen Admin'!D657</f>
        <v>0.5</v>
      </c>
    </row>
    <row r="24" spans="1:11" ht="50" customHeight="1" x14ac:dyDescent="0.35">
      <c r="A24" s="824" t="str">
        <f>UPPER(" Area of Concern wise")</f>
        <v xml:space="preserve"> AREA OF CONCERN WISE</v>
      </c>
      <c r="B24" s="824"/>
      <c r="C24" s="824"/>
      <c r="D24" s="824"/>
      <c r="E24" s="824"/>
      <c r="F24" s="824"/>
      <c r="G24" s="824"/>
    </row>
    <row r="25" spans="1:11" ht="50" customHeight="1" x14ac:dyDescent="0.35">
      <c r="A25" s="52" t="s">
        <v>9</v>
      </c>
      <c r="B25" s="809">
        <f>(Emergency!B469+OPD!B534+IPD!B488+'Paed OPD_MusQan'!B529+'Labour Room_LaQshya'!B431+NBSU_MusQan!B502+'M-OT_LaQshya'!B423+OT!B452+Lab!B346+Radio!B272+Pharmacy!B282+BSU!B260+'Aux Ser'!B249+'Gen Admin'!B649)/(Emergency!C469+OPD!C534+IPD!C488+'Paed OPD_MusQan'!C529+'Labour Room_LaQshya'!C431+NBSU_MusQan!C502+'M-OT_LaQshya'!C423+OT!C452+Lab!C346+Radio!C272+Pharmacy!C282+BSU!C260+'Aux Ser'!C249+'Gen Admin'!C649)</f>
        <v>0.5</v>
      </c>
      <c r="C25" s="809"/>
      <c r="D25" s="52" t="s">
        <v>13</v>
      </c>
      <c r="E25" s="809">
        <f>(Emergency!B473+OPD!B538+IPD!B492+'Paed OPD_MusQan'!B533+'Labour Room_LaQshya'!B435+NBSU_MusQan!B506+'M-OT_LaQshya'!B427+OT!B456+Lab!B350+Radio!B276+Pharmacy!B286+BSU!B264+'Aux Ser'!B253+'Gen Admin'!B653)/(Emergency!C473+OPD!C538+IPD!C492+'Paed OPD_MusQan'!C533+'Labour Room_LaQshya'!C435+NBSU_MusQan!C506+'M-OT_LaQshya'!C427+OT!C456+Lab!C350+Radio!C276+Pharmacy!C286+BSU!C264+'Aux Ser'!C253+'Gen Admin'!C653)</f>
        <v>0.5</v>
      </c>
      <c r="F25" s="809"/>
      <c r="G25" s="809"/>
      <c r="J25" s="1"/>
    </row>
    <row r="26" spans="1:11" ht="50" customHeight="1" x14ac:dyDescent="0.35">
      <c r="A26" s="52" t="s">
        <v>10</v>
      </c>
      <c r="B26" s="809">
        <f>(Emergency!B470+OPD!B535+IPD!B489+'Paed OPD_MusQan'!B530+'Labour Room_LaQshya'!B432+NBSU_MusQan!B503+'M-OT_LaQshya'!B424+OT!B453+Lab!B347+Radio!B273+Pharmacy!B283+BSU!B261+'Aux Ser'!B250+'Gen Admin'!B650)/(Emergency!C470+OPD!C535+IPD!C489+'Paed OPD_MusQan'!C530+'Labour Room_LaQshya'!C432+NBSU_MusQan!C503+'M-OT_LaQshya'!C424+OT!C453+Lab!C347+Radio!C273+Pharmacy!C283+BSU!C261+'Aux Ser'!C250+'Gen Admin'!C650)</f>
        <v>0.5</v>
      </c>
      <c r="C26" s="809"/>
      <c r="D26" s="52" t="s">
        <v>14</v>
      </c>
      <c r="E26" s="809">
        <f>(Emergency!B474+OPD!B539+IPD!B493+'Paed OPD_MusQan'!B534+'Labour Room_LaQshya'!B436+NBSU_MusQan!B507+'M-OT_LaQshya'!B428+OT!B457+Lab!B351+Radio!B277+Pharmacy!B287+BSU!B265+'Aux Ser'!B254+'Gen Admin'!B654)/(Emergency!C474+OPD!C539+IPD!C493+'Paed OPD_MusQan'!C534+'Labour Room_LaQshya'!C436+NBSU_MusQan!C507+'M-OT_LaQshya'!C428+OT!C457+Lab!C351+Radio!C277+Pharmacy!C287+BSU!C265+'Aux Ser'!C254+'Gen Admin'!C654)</f>
        <v>0.5</v>
      </c>
      <c r="F26" s="809"/>
      <c r="G26" s="809"/>
    </row>
    <row r="27" spans="1:11" ht="50" customHeight="1" x14ac:dyDescent="0.35">
      <c r="A27" s="52" t="s">
        <v>11</v>
      </c>
      <c r="B27" s="809">
        <f>(Emergency!B471+OPD!B536+IPD!B490+'Paed OPD_MusQan'!B531+'Labour Room_LaQshya'!B433+NBSU_MusQan!B504+'M-OT_LaQshya'!B425+OT!B454+Lab!B348+Radio!B274+Pharmacy!B284+BSU!B262+'Aux Ser'!B251+'Gen Admin'!B651)/(Emergency!C471+OPD!C536+IPD!C490+'Paed OPD_MusQan'!C531+'Labour Room_LaQshya'!C433+NBSU_MusQan!C504+'M-OT_LaQshya'!C425+OT!C454+Lab!C348+Radio!C274+Pharmacy!C284+BSU!C262+'Aux Ser'!C251+'Gen Admin'!C651)</f>
        <v>0.5</v>
      </c>
      <c r="C27" s="809"/>
      <c r="D27" s="53" t="s">
        <v>6071</v>
      </c>
      <c r="E27" s="809">
        <f>(Emergency!B475+OPD!B540+IPD!B494+'Paed OPD_MusQan'!B535+'Labour Room_LaQshya'!B437+NBSU_MusQan!B508+'M-OT_LaQshya'!B429+OT!B458+Lab!B352+Radio!B278+Pharmacy!B288+BSU!B266+'Aux Ser'!B255+'Gen Admin'!B655)/(Emergency!C475+OPD!C540+IPD!C494+'Paed OPD_MusQan'!C535+'Labour Room_LaQshya'!C437+NBSU_MusQan!C508+'M-OT_LaQshya'!C429+OT!C458+Lab!C352+Radio!C278+Pharmacy!C288+BSU!C266+'Aux Ser'!C255+'Gen Admin'!C655)</f>
        <v>0.5</v>
      </c>
      <c r="F27" s="809"/>
      <c r="G27" s="809"/>
    </row>
    <row r="28" spans="1:11" ht="50" customHeight="1" x14ac:dyDescent="0.35">
      <c r="A28" s="52" t="s">
        <v>12</v>
      </c>
      <c r="B28" s="809">
        <f>(Emergency!B472+OPD!B537+IPD!B491+'Paed OPD_MusQan'!B532+'Labour Room_LaQshya'!B434+NBSU_MusQan!B505+'M-OT_LaQshya'!B426+OT!B455+Lab!B349+Radio!B275+Pharmacy!B285+BSU!B263+'Aux Ser'!B252+'Gen Admin'!B652)/(Emergency!C472+OPD!C537+IPD!C491+'Paed OPD_MusQan'!C532+'Labour Room_LaQshya'!C434+NBSU_MusQan!C505+'M-OT_LaQshya'!C426+OT!C455+Lab!C349+Radio!C275+Pharmacy!C285+BSU!C263+'Aux Ser'!C252+'Gen Admin'!C652)</f>
        <v>0.5</v>
      </c>
      <c r="C28" s="809"/>
      <c r="D28" s="52" t="s">
        <v>15</v>
      </c>
      <c r="E28" s="809">
        <f>(Emergency!B476+OPD!B541+IPD!B495+'Paed OPD_MusQan'!B536+'Labour Room_LaQshya'!B438+NBSU_MusQan!B509+'M-OT_LaQshya'!B430+OT!B459+Lab!B353+Radio!B279+Pharmacy!B289+BSU!B267+'Aux Ser'!B256+'Gen Admin'!B656)/(Emergency!C476+OPD!C541+IPD!C495+'Paed OPD_MusQan'!C536+'Labour Room_LaQshya'!C438+NBSU_MusQan!C509+'M-OT_LaQshya'!C430+OT!C459+Lab!C353+Radio!C279+Pharmacy!C289+BSU!C267+'Aux Ser'!C256+'Gen Admin'!C656)</f>
        <v>0.5</v>
      </c>
      <c r="F28" s="809"/>
      <c r="G28" s="809"/>
    </row>
    <row r="29" spans="1:11" ht="50" customHeight="1" x14ac:dyDescent="0.35">
      <c r="A29" s="812" t="s">
        <v>6072</v>
      </c>
      <c r="B29" s="813"/>
      <c r="C29" s="813"/>
      <c r="D29" s="813"/>
      <c r="E29" s="813"/>
      <c r="F29" s="814"/>
      <c r="G29" s="21" t="s">
        <v>16</v>
      </c>
      <c r="H29" s="2"/>
      <c r="I29" s="2"/>
      <c r="J29" s="2"/>
      <c r="K29" s="2"/>
    </row>
    <row r="30" spans="1:11" ht="28.5" customHeight="1" x14ac:dyDescent="0.35">
      <c r="A30" s="810" t="s">
        <v>17</v>
      </c>
      <c r="B30" s="805"/>
      <c r="C30" s="805"/>
      <c r="D30" s="805"/>
      <c r="E30" s="805"/>
      <c r="F30" s="805"/>
      <c r="G30" s="811"/>
      <c r="H30" s="2"/>
      <c r="I30" s="2"/>
      <c r="J30" s="2"/>
      <c r="K30" s="2"/>
    </row>
    <row r="31" spans="1:11" ht="50" customHeight="1" x14ac:dyDescent="0.35">
      <c r="A31" s="554" t="s">
        <v>18</v>
      </c>
      <c r="B31" s="808" t="s">
        <v>19</v>
      </c>
      <c r="C31" s="805"/>
      <c r="D31" s="805"/>
      <c r="E31" s="805"/>
      <c r="F31" s="806"/>
      <c r="G31" s="555">
        <f>(Emergency!H5+OPD!H5+IPD!H5+'Paed OPD_MusQan'!H51+'Labour Room_LaQshya'!I43+NBSU_MusQan!H50+'M-OT_LaQshya'!H43+OT!H5+Pharmacy!H5+BSU!H5+'Gen Admin'!H5)/(Emergency!I5+OPD!I5+IPD!I5+'Paed OPD_MusQan'!I51+'Labour Room_LaQshya'!J43+NBSU_MusQan!I50+'M-OT_LaQshya'!I43+OT!I5+Pharmacy!I5+BSU!I5+'Gen Admin'!I5)</f>
        <v>0.5</v>
      </c>
      <c r="H31" s="2"/>
      <c r="I31" s="2"/>
      <c r="J31" s="2"/>
      <c r="K31" s="2"/>
    </row>
    <row r="32" spans="1:11" ht="50" customHeight="1" x14ac:dyDescent="0.35">
      <c r="A32" s="554" t="s">
        <v>20</v>
      </c>
      <c r="B32" s="808" t="s">
        <v>21</v>
      </c>
      <c r="C32" s="805"/>
      <c r="D32" s="805"/>
      <c r="E32" s="805"/>
      <c r="F32" s="806"/>
      <c r="G32" s="555">
        <f>(OPD!H19+IPD!H8+'Paed OPD_MusQan'!H65+'Labour Room_LaQshya'!I45+NBSU_MusQan!H53+'M-OT_LaQshya'!H46+OT!H10+'Gen Admin'!H9)/(OPD!I19+IPD!I8+'Paed OPD_MusQan'!I65+'Labour Room_LaQshya'!J45+NBSU_MusQan!I53+'M-OT_LaQshya'!I46+OT!I10+'Gen Admin'!I9)</f>
        <v>0.5</v>
      </c>
      <c r="H32" s="2"/>
      <c r="I32" s="2"/>
      <c r="J32" s="2"/>
      <c r="K32" s="2"/>
    </row>
    <row r="33" spans="1:11" ht="50" customHeight="1" x14ac:dyDescent="0.35">
      <c r="A33" s="554" t="s">
        <v>22</v>
      </c>
      <c r="B33" s="808" t="s">
        <v>23</v>
      </c>
      <c r="C33" s="805"/>
      <c r="D33" s="805"/>
      <c r="E33" s="805"/>
      <c r="F33" s="806"/>
      <c r="G33" s="555">
        <f>(Emergency!H14+OPD!H35+'Paed OPD_MusQan'!H70+'Labour Room_LaQshya'!I55+NBSU_MusQan!H61+'M-OT_LaQshya'!H52+Lab!H5+Radio!H5+BSU!H10+'Gen Admin'!H12)/(Emergency!I14+OPD!I35+'Paed OPD_MusQan'!I70+'Labour Room_LaQshya'!J55+NBSU_MusQan!I61+'M-OT_LaQshya'!I52+Lab!I5+Radio!I5+BSU!I10+'Gen Admin'!I12)</f>
        <v>0.5</v>
      </c>
      <c r="H33" s="2"/>
      <c r="I33" s="2"/>
      <c r="J33" s="2"/>
      <c r="K33" s="2"/>
    </row>
    <row r="34" spans="1:11" ht="50" customHeight="1" x14ac:dyDescent="0.35">
      <c r="A34" s="554" t="s">
        <v>24</v>
      </c>
      <c r="B34" s="804" t="s">
        <v>25</v>
      </c>
      <c r="C34" s="805"/>
      <c r="D34" s="805"/>
      <c r="E34" s="805"/>
      <c r="F34" s="806"/>
      <c r="G34" s="556">
        <f>(OPD!H37+IPD!H16+'Paed OPD_MusQan'!H74+NBSU_MusQan!H64+Lab!H14+Pharmacy!H8+BSU!H12+'Gen Admin'!H17)/(OPD!I37+IPD!I16+'Paed OPD_MusQan'!I74+NBSU_MusQan!I64+Lab!I14+Pharmacy!I8+BSU!I12+'Gen Admin'!I17)</f>
        <v>0.5</v>
      </c>
      <c r="H34" s="2"/>
      <c r="I34" s="2"/>
      <c r="J34" s="2"/>
      <c r="K34" s="2"/>
    </row>
    <row r="35" spans="1:11" ht="50" customHeight="1" x14ac:dyDescent="0.35">
      <c r="A35" s="554" t="s">
        <v>26</v>
      </c>
      <c r="B35" s="808" t="s">
        <v>6066</v>
      </c>
      <c r="C35" s="805"/>
      <c r="D35" s="805"/>
      <c r="E35" s="805"/>
      <c r="F35" s="806"/>
      <c r="G35" s="555">
        <f>(Emergency!H20+'Paed OPD_MusQan'!H76+Pharmacy!H14+'Aux Ser'!H5+'Gen Admin'!H38)/(Emergency!I20+'Paed OPD_MusQan'!I76+Pharmacy!I14+'Aux Ser'!I5+'Gen Admin'!I38)</f>
        <v>0.5</v>
      </c>
      <c r="H35" s="2"/>
      <c r="I35" s="2"/>
      <c r="J35" s="2"/>
      <c r="K35" s="2"/>
    </row>
    <row r="36" spans="1:11" ht="50" customHeight="1" x14ac:dyDescent="0.35">
      <c r="A36" s="554" t="s">
        <v>27</v>
      </c>
      <c r="B36" s="808" t="s">
        <v>28</v>
      </c>
      <c r="C36" s="805"/>
      <c r="D36" s="805"/>
      <c r="E36" s="805"/>
      <c r="F36" s="806"/>
      <c r="G36" s="555">
        <f>(Emergency!H23+OPD!H57+IPD!H21+'Paed OPD_MusQan'!H80+Lab!H20+'Gen Admin'!H51)/(Emergency!I23+OPD!I57+IPD!I21+'Paed OPD_MusQan'!I80+Lab!I20+'Gen Admin'!I51)</f>
        <v>0.5</v>
      </c>
      <c r="H36" s="2"/>
      <c r="I36" s="2"/>
      <c r="J36" s="2"/>
      <c r="K36" s="2"/>
    </row>
    <row r="37" spans="1:11" ht="26" customHeight="1" x14ac:dyDescent="0.35">
      <c r="A37" s="810" t="s">
        <v>29</v>
      </c>
      <c r="B37" s="805"/>
      <c r="C37" s="805"/>
      <c r="D37" s="805"/>
      <c r="E37" s="805"/>
      <c r="F37" s="805"/>
      <c r="G37" s="811"/>
      <c r="H37" s="2"/>
      <c r="I37" s="2"/>
      <c r="J37" s="2"/>
      <c r="K37" s="2"/>
    </row>
    <row r="38" spans="1:11" ht="50" customHeight="1" x14ac:dyDescent="0.35">
      <c r="A38" s="554" t="s">
        <v>30</v>
      </c>
      <c r="B38" s="804" t="s">
        <v>31</v>
      </c>
      <c r="C38" s="805"/>
      <c r="D38" s="805"/>
      <c r="E38" s="805"/>
      <c r="F38" s="806"/>
      <c r="G38" s="555">
        <f>(Emergency!H26+OPD!H60+IPD!H24+'Paed OPD_MusQan'!H83+'Labour Room_LaQshya'!I58+NBSU_MusQan!H67+'M-OT_LaQshya'!H55+OT!H17+Lab!H23+Radio!H10+Pharmacy!H23+BSU!H15+'Aux Ser'!H14+'Gen Admin'!H56)/(Emergency!I26+OPD!I60+IPD!I24+'Paed OPD_MusQan'!I83+'Labour Room_LaQshya'!J58+NBSU_MusQan!I67+'M-OT_LaQshya'!I55+OT!I17+Lab!I23+Radio!I10+Pharmacy!I23+BSU!I15+'Aux Ser'!I14+'Gen Admin'!I56)</f>
        <v>0.5</v>
      </c>
      <c r="H38" s="2"/>
      <c r="I38" s="2"/>
      <c r="J38" s="2"/>
      <c r="K38" s="2"/>
    </row>
    <row r="39" spans="1:11" ht="50" customHeight="1" x14ac:dyDescent="0.35">
      <c r="A39" s="554" t="s">
        <v>32</v>
      </c>
      <c r="B39" s="804" t="s">
        <v>33</v>
      </c>
      <c r="C39" s="805"/>
      <c r="D39" s="805"/>
      <c r="E39" s="805"/>
      <c r="F39" s="806"/>
      <c r="G39" s="555">
        <f>(Emergency!H35+OPD!H74+IPD!H33+'Paed OPD_MusQan'!H97+'Labour Room_LaQshya'!I63+'M-OT_LaQshya'!H58+OT!H22+Lab!H30+Radio!H18+Pharmacy!H29+'Gen Admin'!H80)/(Emergency!I35+OPD!I74+IPD!I33+'Paed OPD_MusQan'!I97+'Labour Room_LaQshya'!J63+'M-OT_LaQshya'!I58+OT!I22+Lab!I30+Radio!I18+Pharmacy!I29+'Gen Admin'!I80)</f>
        <v>0.5</v>
      </c>
      <c r="H39" s="2"/>
      <c r="I39" s="2"/>
      <c r="J39" s="2"/>
      <c r="K39" s="2"/>
    </row>
    <row r="40" spans="1:11" ht="50" customHeight="1" x14ac:dyDescent="0.35">
      <c r="A40" s="554" t="s">
        <v>34</v>
      </c>
      <c r="B40" s="804" t="s">
        <v>35</v>
      </c>
      <c r="C40" s="805"/>
      <c r="D40" s="805"/>
      <c r="E40" s="805"/>
      <c r="F40" s="806"/>
      <c r="G40" s="555">
        <f>(Emergency!H45+OPD!H83+IPD!H44+'Paed OPD_MusQan'!H107+'Labour Room_LaQshya'!I68+NBSU_MusQan!H80+'M-OT_LaQshya'!H60+OT!H26+Lab!H33+Radio!H21+Pharmacy!H32+BSU!H21+'Aux Ser'!H16+'Gen Admin'!H101)/(Emergency!I45+OPD!I83+IPD!I44+'Paed OPD_MusQan'!I107+'Labour Room_LaQshya'!J68+NBSU_MusQan!I80+'M-OT_LaQshya'!I60+OT!I26+Lab!I33+Radio!I21+Pharmacy!I32+BSU!I21+'Aux Ser'!I16+'Gen Admin'!I101)</f>
        <v>0.5</v>
      </c>
      <c r="H40" s="2"/>
      <c r="I40" s="2"/>
      <c r="J40" s="2"/>
      <c r="K40" s="2"/>
    </row>
    <row r="41" spans="1:11" ht="50" customHeight="1" x14ac:dyDescent="0.35">
      <c r="A41" s="554" t="s">
        <v>36</v>
      </c>
      <c r="B41" s="804" t="s">
        <v>37</v>
      </c>
      <c r="C41" s="805"/>
      <c r="D41" s="805"/>
      <c r="E41" s="805"/>
      <c r="F41" s="806"/>
      <c r="G41" s="555">
        <f>(Emergency!H51+OPD!H90+IPD!H53+'Paed OPD_MusQan'!H115+'Labour Room_LaQshya'!I78+NBSU_MusQan!H84+'M-OT_LaQshya'!H66+OT!H33+Lab!H37+Radio!H26+Pharmacy!H34+'Gen Admin'!H106)/(Emergency!I51+OPD!I90+IPD!I53+'Paed OPD_MusQan'!I115+'Labour Room_LaQshya'!J78+NBSU_MusQan!I84+'M-OT_LaQshya'!I66+OT!I33+Lab!I37+Radio!I26+Pharmacy!I34+'Gen Admin'!I106)</f>
        <v>0.5</v>
      </c>
      <c r="H41" s="2"/>
      <c r="I41" s="2"/>
      <c r="J41" s="2"/>
      <c r="K41" s="2"/>
    </row>
    <row r="42" spans="1:11" ht="50" customHeight="1" x14ac:dyDescent="0.35">
      <c r="A42" s="554" t="s">
        <v>38</v>
      </c>
      <c r="B42" s="804" t="s">
        <v>39</v>
      </c>
      <c r="C42" s="805"/>
      <c r="D42" s="805"/>
      <c r="E42" s="805"/>
      <c r="F42" s="806"/>
      <c r="G42" s="555">
        <f>(Emergency!H57+OPD!H98+IPD!H57+'Paed OPD_MusQan'!H121+'Labour Room_LaQshya'!I81+NBSU_MusQan!H88+'M-OT_LaQshya'!H69+OT!H38+Lab!H40+Radio!H28+Pharmacy!H36+BSU!H23+'Aux Ser'!H18+'Gen Admin'!H118)/(Emergency!I57+OPD!I98+IPD!I57+'Paed OPD_MusQan'!I121+'Labour Room_LaQshya'!J81+NBSU_MusQan!I88+'M-OT_LaQshya'!I69+OT!I38+Lab!I40+Radio!I28+Pharmacy!I36+BSU!I23+'Aux Ser'!I18+'Gen Admin'!I118)</f>
        <v>0.5</v>
      </c>
      <c r="H42" s="2"/>
      <c r="I42" s="2"/>
      <c r="J42" s="2"/>
      <c r="K42" s="2"/>
    </row>
    <row r="43" spans="1:11" ht="50" customHeight="1" x14ac:dyDescent="0.35">
      <c r="A43" s="810" t="s">
        <v>40</v>
      </c>
      <c r="B43" s="805"/>
      <c r="C43" s="805"/>
      <c r="D43" s="805"/>
      <c r="E43" s="805"/>
      <c r="F43" s="805"/>
      <c r="G43" s="811"/>
      <c r="H43" s="2"/>
      <c r="I43" s="2"/>
      <c r="J43" s="2"/>
      <c r="K43" s="2"/>
    </row>
    <row r="44" spans="1:11" ht="50" customHeight="1" x14ac:dyDescent="0.35">
      <c r="A44" s="554" t="s">
        <v>41</v>
      </c>
      <c r="B44" s="804" t="s">
        <v>42</v>
      </c>
      <c r="C44" s="805"/>
      <c r="D44" s="805"/>
      <c r="E44" s="805"/>
      <c r="F44" s="806"/>
      <c r="G44" s="555">
        <f>(Emergency!H62+OPD!H105+IPD!H71+'Paed OPD_MusQan'!H128+'Labour Room_LaQshya'!I84+NBSU_MusQan!H96+'M-OT_LaQshya'!H72+OT!H45+Lab!H47+Radio!H34+Pharmacy!H43+BSU!H28+'Aux Ser'!H22+'Gen Admin'!H131)/(Emergency!I62+OPD!I105+IPD!I71+'Paed OPD_MusQan'!I128+'Labour Room_LaQshya'!J84+NBSU_MusQan!I96+'M-OT_LaQshya'!I72+OT!I45+Lab!I47+Radio!I34+Pharmacy!I43+BSU!I28+'Aux Ser'!I22+'Gen Admin'!I131)</f>
        <v>0.5</v>
      </c>
      <c r="H44" s="2"/>
      <c r="I44" s="2"/>
      <c r="J44" s="2"/>
      <c r="K44" s="2"/>
    </row>
    <row r="45" spans="1:11" ht="50" customHeight="1" x14ac:dyDescent="0.35">
      <c r="A45" s="554" t="s">
        <v>43</v>
      </c>
      <c r="B45" s="808" t="s">
        <v>6027</v>
      </c>
      <c r="C45" s="805"/>
      <c r="D45" s="805"/>
      <c r="E45" s="805"/>
      <c r="F45" s="806"/>
      <c r="G45" s="555">
        <f>(Emergency!H88+OPD!H128+IPD!H93+'Paed OPD_MusQan'!H150+'Labour Room_LaQshya'!I99+NBSU_MusQan!H110+'M-OT_LaQshya'!H88+OT!H63+Lab!H58+Radio!H46+Pharmacy!H56+BSU!H33+'Aux Ser'!H29+'Gen Admin'!H157)/(Emergency!I88+OPD!I128+IPD!I93+'Paed OPD_MusQan'!I150+'Labour Room_LaQshya'!J99+NBSU_MusQan!I110+'M-OT_LaQshya'!I88+OT!I63+Lab!I58+Radio!I46+Pharmacy!I56+BSU!I33+'Aux Ser'!I29+'Gen Admin'!I157)</f>
        <v>0.5</v>
      </c>
      <c r="H45" s="2"/>
      <c r="I45" s="2"/>
      <c r="J45" s="2"/>
      <c r="K45" s="2"/>
    </row>
    <row r="46" spans="1:11" ht="50" customHeight="1" x14ac:dyDescent="0.35">
      <c r="A46" s="554" t="s">
        <v>44</v>
      </c>
      <c r="B46" s="808" t="s">
        <v>5620</v>
      </c>
      <c r="C46" s="805"/>
      <c r="D46" s="805"/>
      <c r="E46" s="805"/>
      <c r="F46" s="806"/>
      <c r="G46" s="555">
        <f>(Emergency!H93+OPD!H134+IPD!H98+'Paed OPD_MusQan'!H157+'Labour Room_LaQshya'!I103+NBSU_MusQan!H118+'M-OT_LaQshya'!H94+OT!H69+Lab!H65+Radio!H54+Pharmacy!H62+BSU!H39+'Aux Ser'!H35+'Gen Admin'!H171)/(Emergency!I93+OPD!I134+IPD!I98+'Paed OPD_MusQan'!I157+'Labour Room_LaQshya'!J103+NBSU_MusQan!I118+'M-OT_LaQshya'!I94+OT!I69+Lab!I65+Radio!I54+Pharmacy!I62+BSU!I39+'Aux Ser'!I35+'Gen Admin'!I171)</f>
        <v>0.5</v>
      </c>
      <c r="H46" s="2"/>
      <c r="I46" s="2"/>
      <c r="J46" s="2"/>
      <c r="K46" s="2"/>
    </row>
    <row r="47" spans="1:11" ht="50" customHeight="1" x14ac:dyDescent="0.35">
      <c r="A47" s="554" t="s">
        <v>46</v>
      </c>
      <c r="B47" s="804" t="s">
        <v>45</v>
      </c>
      <c r="C47" s="805"/>
      <c r="D47" s="805"/>
      <c r="E47" s="805"/>
      <c r="F47" s="806"/>
      <c r="G47" s="555">
        <f>(Emergency!H98+OPD!H140+IPD!H104+'Paed OPD_MusQan'!H163+'Labour Room_LaQshya'!I107+NBSU_MusQan!H122+'M-OT_LaQshya'!H98+OT!H75+Lab!H70+Radio!H58+Pharmacy!H67+BSU!H43+'Aux Ser'!H40+'Gen Admin'!H181)/(Emergency!I98+OPD!I140+IPD!I104+'Paed OPD_MusQan'!I163+'Labour Room_LaQshya'!J107+NBSU_MusQan!I122+'M-OT_LaQshya'!I98+OT!I75+Lab!I70+Radio!I58+Pharmacy!I67+BSU!I43+'Aux Ser'!I40+'Gen Admin'!I181)</f>
        <v>0.5</v>
      </c>
      <c r="H47" s="2"/>
      <c r="I47" s="2"/>
      <c r="J47" s="2"/>
      <c r="K47" s="2"/>
    </row>
    <row r="48" spans="1:11" ht="50" customHeight="1" x14ac:dyDescent="0.35">
      <c r="A48" s="554" t="s">
        <v>48</v>
      </c>
      <c r="B48" s="808" t="s">
        <v>47</v>
      </c>
      <c r="C48" s="805"/>
      <c r="D48" s="805"/>
      <c r="E48" s="805"/>
      <c r="F48" s="806"/>
      <c r="G48" s="555">
        <f>(Emergency!H104+OPD!H153+IPD!H110+'Paed OPD_MusQan'!H173+'Labour Room_LaQshya'!I113+NBSU_MusQan!H125+'M-OT_LaQshya'!H104+OT!H81+Lab!H72+Radio!H60+Pharmacy!H69+BSU!H46+'Aux Ser'!H44+'Gen Admin'!H204)/(Emergency!I104+OPD!I153+IPD!I110+'Paed OPD_MusQan'!I173+'Labour Room_LaQshya'!J113+NBSU_MusQan!I125+'M-OT_LaQshya'!I104+OT!I81+Lab!I72+Radio!I60+Pharmacy!I69+BSU!I46+'Aux Ser'!I44+'Gen Admin'!I204)</f>
        <v>0.5</v>
      </c>
      <c r="H48" s="2"/>
      <c r="I48" s="2"/>
      <c r="J48" s="2"/>
      <c r="K48" s="2"/>
    </row>
    <row r="49" spans="1:11" ht="50" customHeight="1" x14ac:dyDescent="0.35">
      <c r="A49" s="554" t="s">
        <v>4181</v>
      </c>
      <c r="B49" s="808" t="s">
        <v>49</v>
      </c>
      <c r="C49" s="805"/>
      <c r="D49" s="805"/>
      <c r="E49" s="805"/>
      <c r="F49" s="806"/>
      <c r="G49" s="555">
        <f>(Emergency!H121+OPD!H159+IPD!H122+'Paed OPD_MusQan'!H190+'Labour Room_LaQshya'!I122+NBSU_MusQan!H135+'M-OT_LaQshya'!H116+OT!H97+Lab!H76+Radio!H64+Pharmacy!H90+BSU!H49+'Aux Ser'!H47+'Gen Admin'!H206)/(Emergency!I121+OPD!I159+IPD!I122+'Paed OPD_MusQan'!I190+'Labour Room_LaQshya'!J122+NBSU_MusQan!I135+'M-OT_LaQshya'!I116+OT!I97+Lab!I76+Radio!I64+Pharmacy!I90+BSU!I49+'Aux Ser'!I47+'Gen Admin'!I206)</f>
        <v>0.5</v>
      </c>
      <c r="H49" s="2"/>
      <c r="I49" s="2"/>
      <c r="J49" s="2"/>
      <c r="K49" s="2"/>
    </row>
    <row r="50" spans="1:11" ht="50" customHeight="1" x14ac:dyDescent="0.35">
      <c r="A50" s="554" t="s">
        <v>4189</v>
      </c>
      <c r="B50" s="804" t="s">
        <v>4197</v>
      </c>
      <c r="C50" s="819"/>
      <c r="D50" s="819"/>
      <c r="E50" s="819"/>
      <c r="F50" s="820"/>
      <c r="G50" s="557">
        <f>(Emergency!H134+OPD!H169+IPD!H134+'Paed OPD_MusQan'!H207+'Labour Room_LaQshya'!I137+NBSU_MusQan!H139+'M-OT_LaQshya'!H130+OT!H118+Lab!H86+Radio!H73+Pharmacy!H94+BSU!H52+'Aux Ser'!H55+'Gen Admin'!H212)/(Emergency!I134+OPD!I169+IPD!I134+'Paed OPD_MusQan'!I207+'Labour Room_LaQshya'!J137+NBSU_MusQan!I139+'M-OT_LaQshya'!I130+OT!I118+Lab!I86+Radio!I73+Pharmacy!I94+BSU!I52+'Aux Ser'!I55+'Gen Admin'!I212)</f>
        <v>0.5</v>
      </c>
      <c r="H50" s="2"/>
      <c r="I50" s="2"/>
      <c r="J50" s="2"/>
      <c r="K50" s="2"/>
    </row>
    <row r="51" spans="1:11" ht="26" customHeight="1" x14ac:dyDescent="0.35">
      <c r="A51" s="810" t="s">
        <v>50</v>
      </c>
      <c r="B51" s="805"/>
      <c r="C51" s="805"/>
      <c r="D51" s="805"/>
      <c r="E51" s="805"/>
      <c r="F51" s="805"/>
      <c r="G51" s="811"/>
      <c r="H51" s="2"/>
      <c r="I51" s="2"/>
      <c r="J51" s="2"/>
      <c r="K51" s="2"/>
    </row>
    <row r="52" spans="1:11" ht="50" customHeight="1" x14ac:dyDescent="0.35">
      <c r="A52" s="554" t="s">
        <v>51</v>
      </c>
      <c r="B52" s="804" t="s">
        <v>52</v>
      </c>
      <c r="C52" s="805"/>
      <c r="D52" s="805"/>
      <c r="E52" s="805"/>
      <c r="F52" s="806"/>
      <c r="G52" s="555">
        <f>(Emergency!H147+OPD!H184+IPD!H143+'Paed OPD_MusQan'!H221+'Labour Room_LaQshya'!I146+NBSU_MusQan!H152+'M-OT_LaQshya'!H138+OT!H137+Lab!H99+Radio!H83+Pharmacy!H107+BSU!H61+'Aux Ser'!H61+'Gen Admin'!H234)/(Emergency!I147+OPD!I184+IPD!I143+'Paed OPD_MusQan'!I221+'Labour Room_LaQshya'!J146+NBSU_MusQan!I152+'M-OT_LaQshya'!I138+OT!I137+Lab!I99+Radio!I83+Pharmacy!I107+BSU!I61+'Aux Ser'!I61+'Gen Admin'!I234)</f>
        <v>0.5</v>
      </c>
      <c r="H52" s="2"/>
      <c r="I52" s="2"/>
      <c r="J52" s="2"/>
      <c r="K52" s="2"/>
    </row>
    <row r="53" spans="1:11" ht="50" customHeight="1" x14ac:dyDescent="0.35">
      <c r="A53" s="554" t="s">
        <v>53</v>
      </c>
      <c r="B53" s="804" t="s">
        <v>54</v>
      </c>
      <c r="C53" s="805"/>
      <c r="D53" s="805"/>
      <c r="E53" s="805"/>
      <c r="F53" s="806"/>
      <c r="G53" s="555">
        <f>(Emergency!H153+OPD!H187+IPD!H147+'Paed OPD_MusQan'!H225+'Labour Room_LaQshya'!I151+NBSU_MusQan!H160+'M-OT_LaQshya'!H144+OT!H146+Lab!H110+Radio!H91+Pharmacy!H110+BSU!H72+'Gen Admin'!H244)/(Emergency!I153+OPD!I187+IPD!I147+'Paed OPD_MusQan'!I225+'Labour Room_LaQshya'!J151+NBSU_MusQan!I160+'M-OT_LaQshya'!I144+OT!I146+Lab!I110+Radio!I91+Pharmacy!I110+BSU!I72+'Gen Admin'!I244)</f>
        <v>0.5</v>
      </c>
      <c r="H53" s="2"/>
      <c r="I53" s="2"/>
      <c r="J53" s="2"/>
      <c r="K53" s="2"/>
    </row>
    <row r="54" spans="1:11" ht="50" customHeight="1" x14ac:dyDescent="0.35">
      <c r="A54" s="554" t="s">
        <v>55</v>
      </c>
      <c r="B54" s="804" t="s">
        <v>6030</v>
      </c>
      <c r="C54" s="805"/>
      <c r="D54" s="805"/>
      <c r="E54" s="805"/>
      <c r="F54" s="806"/>
      <c r="G54" s="555">
        <f>(Emergency!H164+OPD!H199+IPD!H156+'Paed OPD_MusQan'!H238+'Labour Room_LaQshya'!I160+NBSU_MusQan!H171+'M-OT_LaQshya'!H154+OT!H159+Lab!H119+Radio!H98+Pharmacy!H150+BSU!H83+'Aux Ser'!H65+'Gen Admin'!H250)/(Emergency!I164+OPD!I199+IPD!I156+'Paed OPD_MusQan'!I238+'Labour Room_LaQshya'!J160+NBSU_MusQan!I171+'M-OT_LaQshya'!I154+OT!I159+Lab!I119+Radio!I98+Pharmacy!I150+BSU!I83+'Aux Ser'!I65+'Gen Admin'!I250)</f>
        <v>0.5</v>
      </c>
      <c r="H54" s="2"/>
      <c r="I54" s="2"/>
      <c r="J54" s="2"/>
      <c r="K54" s="2"/>
    </row>
    <row r="55" spans="1:11" ht="50" customHeight="1" x14ac:dyDescent="0.35">
      <c r="A55" s="554" t="s">
        <v>56</v>
      </c>
      <c r="B55" s="804" t="s">
        <v>6031</v>
      </c>
      <c r="C55" s="805"/>
      <c r="D55" s="805"/>
      <c r="E55" s="805"/>
      <c r="F55" s="806"/>
      <c r="G55" s="555">
        <f>(Emergency!H171+OPD!H207+IPD!H164+'Paed OPD_MusQan'!H246+'Labour Room_LaQshya'!I166+NBSU_MusQan!H181+'M-OT_LaQshya'!H159+OT!H168+Lab!H124+Radio!H110+Pharmacy!H154+BSU!H85+'Aux Ser'!H70+'Gen Admin'!H275)/(Emergency!I171+OPD!I207+IPD!I164+'Paed OPD_MusQan'!I246+'Labour Room_LaQshya'!J166+NBSU_MusQan!I181+'M-OT_LaQshya'!I159+OT!I168+Lab!I124+Radio!I110+Pharmacy!I154+BSU!I85+'Aux Ser'!I70+'Gen Admin'!I275)</f>
        <v>0.5</v>
      </c>
      <c r="H55" s="2"/>
      <c r="I55" s="2"/>
      <c r="J55" s="2"/>
      <c r="K55" s="2"/>
    </row>
    <row r="56" spans="1:11" ht="50" customHeight="1" x14ac:dyDescent="0.35">
      <c r="A56" s="554" t="s">
        <v>58</v>
      </c>
      <c r="B56" s="804" t="s">
        <v>57</v>
      </c>
      <c r="C56" s="805"/>
      <c r="D56" s="805"/>
      <c r="E56" s="805"/>
      <c r="F56" s="806"/>
      <c r="G56" s="555">
        <f>(Emergency!H180+OPD!H219+IPD!H176+'Paed OPD_MusQan'!H258+'Labour Room_LaQshya'!I174+NBSU_MusQan!H189+'M-OT_LaQshya'!H168+OT!H179+Lab!H131+Radio!H117+Pharmacy!H162+BSU!H91+'Aux Ser'!H78+'Gen Admin'!H302)/(Emergency!I180+OPD!I219+IPD!I176+'Paed OPD_MusQan'!I258+'Labour Room_LaQshya'!J174+NBSU_MusQan!I189+'M-OT_LaQshya'!I168+OT!I179+Lab!I131+Radio!I117+Pharmacy!I162+BSU!I91+'Aux Ser'!I78+'Gen Admin'!I302)</f>
        <v>0.5</v>
      </c>
      <c r="H56" s="2"/>
      <c r="I56" s="2"/>
      <c r="J56" s="2"/>
      <c r="K56" s="2"/>
    </row>
    <row r="57" spans="1:11" ht="50" customHeight="1" x14ac:dyDescent="0.35">
      <c r="A57" s="554" t="s">
        <v>59</v>
      </c>
      <c r="B57" s="804" t="s">
        <v>6029</v>
      </c>
      <c r="C57" s="805"/>
      <c r="D57" s="805"/>
      <c r="E57" s="805"/>
      <c r="F57" s="806"/>
      <c r="G57" s="555">
        <f>(IPD!H180+'Paed OPD_MusQan'!H261+NBSU_MusQan!H193+OT!H186+'Aux Ser'!H81+'Gen Admin'!H316)/(IPD!I180+'Paed OPD_MusQan'!I261+NBSU_MusQan!I193+OT!I186+'Aux Ser'!I81+'Gen Admin'!I316)</f>
        <v>0.5</v>
      </c>
      <c r="H57" s="2"/>
      <c r="I57" s="2"/>
      <c r="J57" s="2"/>
      <c r="K57" s="2"/>
    </row>
    <row r="58" spans="1:11" ht="50" customHeight="1" x14ac:dyDescent="0.35">
      <c r="A58" s="554" t="s">
        <v>61</v>
      </c>
      <c r="B58" s="804" t="s">
        <v>6028</v>
      </c>
      <c r="C58" s="805"/>
      <c r="D58" s="805"/>
      <c r="E58" s="805"/>
      <c r="F58" s="806"/>
      <c r="G58" s="555">
        <f>(Emergency!H186+OPD!H222+IPD!H185+'Paed OPD_MusQan'!H263+'Labour Room_LaQshya'!I177+NBSU_MusQan!H195+'M-OT_LaQshya'!H173+'Aux Ser'!H93+'Gen Admin'!H318)/(Emergency!I186+OPD!I222+IPD!I185+'Paed OPD_MusQan'!I263+'Labour Room_LaQshya'!J177+NBSU_MusQan!I195+'M-OT_LaQshya'!I173+'Aux Ser'!I93+'Gen Admin'!I318)</f>
        <v>0.5</v>
      </c>
      <c r="H58" s="2"/>
      <c r="I58" s="2"/>
      <c r="J58" s="2"/>
      <c r="K58" s="2"/>
    </row>
    <row r="59" spans="1:11" ht="50" customHeight="1" x14ac:dyDescent="0.35">
      <c r="A59" s="554" t="s">
        <v>63</v>
      </c>
      <c r="B59" s="804" t="s">
        <v>60</v>
      </c>
      <c r="C59" s="805"/>
      <c r="D59" s="805"/>
      <c r="E59" s="805"/>
      <c r="F59" s="806"/>
      <c r="G59" s="555">
        <f>('Gen Admin'!H320)/('Gen Admin'!I320)</f>
        <v>0.5</v>
      </c>
      <c r="H59" s="2"/>
      <c r="I59" s="2"/>
      <c r="J59" s="2"/>
      <c r="K59" s="2"/>
    </row>
    <row r="60" spans="1:11" ht="50" customHeight="1" x14ac:dyDescent="0.35">
      <c r="A60" s="554" t="s">
        <v>65</v>
      </c>
      <c r="B60" s="804" t="s">
        <v>62</v>
      </c>
      <c r="C60" s="805"/>
      <c r="D60" s="805"/>
      <c r="E60" s="805"/>
      <c r="F60" s="806"/>
      <c r="G60" s="555">
        <f>('Gen Admin'!H331)/('Gen Admin'!I331)</f>
        <v>0.5</v>
      </c>
      <c r="H60" s="2"/>
      <c r="I60" s="2"/>
      <c r="J60" s="2"/>
      <c r="K60" s="2"/>
    </row>
    <row r="61" spans="1:11" ht="50" customHeight="1" x14ac:dyDescent="0.35">
      <c r="A61" s="554" t="s">
        <v>67</v>
      </c>
      <c r="B61" s="804" t="s">
        <v>64</v>
      </c>
      <c r="C61" s="805"/>
      <c r="D61" s="805"/>
      <c r="E61" s="805"/>
      <c r="F61" s="806"/>
      <c r="G61" s="555">
        <f>(Emergency!H189+'Paed OPD_MusQan'!H266+Lab!H134+Radio!H120+Pharmacy!H165+BSU!H95+'Gen Admin'!H340)/(Emergency!I189+'Paed OPD_MusQan'!I266+Lab!I134+Radio!I120+Pharmacy!I165+BSU!I95+'Gen Admin'!I340)</f>
        <v>0.5</v>
      </c>
      <c r="H61" s="2"/>
      <c r="I61" s="2"/>
      <c r="J61" s="2"/>
      <c r="K61" s="2"/>
    </row>
    <row r="62" spans="1:11" ht="50" customHeight="1" x14ac:dyDescent="0.35">
      <c r="A62" s="554" t="s">
        <v>4209</v>
      </c>
      <c r="B62" s="804" t="s">
        <v>66</v>
      </c>
      <c r="C62" s="805"/>
      <c r="D62" s="805"/>
      <c r="E62" s="805"/>
      <c r="F62" s="806"/>
      <c r="G62" s="555">
        <f>(Emergency!H192+OPD!H224+IPD!H191+'Paed OPD_MusQan'!H271+'Labour Room_LaQshya'!I180+NBSU_MusQan!H199+'M-OT_LaQshya'!H178+OT!H191+Lab!H136+Radio!H128+Pharmacy!H167+BSU!H99+'Aux Ser'!H105+'Gen Admin'!H357)/(Emergency!I192+OPD!I224+IPD!I191+'Paed OPD_MusQan'!I271+'Labour Room_LaQshya'!J180+NBSU_MusQan!I199+'M-OT_LaQshya'!I178+OT!I191+Lab!I136+Radio!I128+Pharmacy!I167+BSU!I99+'Aux Ser'!I105+'Gen Admin'!I357)</f>
        <v>0.5</v>
      </c>
      <c r="H62" s="2"/>
      <c r="I62" s="2"/>
      <c r="J62" s="2"/>
      <c r="K62" s="2"/>
    </row>
    <row r="63" spans="1:11" ht="50" customHeight="1" x14ac:dyDescent="0.35">
      <c r="A63" s="554" t="s">
        <v>5630</v>
      </c>
      <c r="B63" s="804" t="s">
        <v>68</v>
      </c>
      <c r="C63" s="805"/>
      <c r="D63" s="805"/>
      <c r="E63" s="805"/>
      <c r="F63" s="806"/>
      <c r="G63" s="555">
        <f>('Paed OPD_MusQan'!H275+'Aux Ser'!H109+'Gen Admin'!H377)/('Paed OPD_MusQan'!I275+'Gen Admin'!I377+'Aux Ser'!I109)</f>
        <v>0.5</v>
      </c>
      <c r="H63" s="2"/>
      <c r="I63" s="2"/>
      <c r="J63" s="2"/>
      <c r="K63" s="2"/>
    </row>
    <row r="64" spans="1:11" ht="50" customHeight="1" x14ac:dyDescent="0.35">
      <c r="A64" s="810" t="s">
        <v>69</v>
      </c>
      <c r="B64" s="805"/>
      <c r="C64" s="805"/>
      <c r="D64" s="805"/>
      <c r="E64" s="805"/>
      <c r="F64" s="805"/>
      <c r="G64" s="811"/>
      <c r="H64" s="2"/>
      <c r="I64" s="2"/>
      <c r="J64" s="2"/>
      <c r="K64" s="2"/>
    </row>
    <row r="65" spans="1:11" ht="50" customHeight="1" x14ac:dyDescent="0.35">
      <c r="A65" s="554" t="s">
        <v>70</v>
      </c>
      <c r="B65" s="804" t="s">
        <v>71</v>
      </c>
      <c r="C65" s="805"/>
      <c r="D65" s="805"/>
      <c r="E65" s="805"/>
      <c r="F65" s="806"/>
      <c r="G65" s="555">
        <f>(Emergency!H197+OPD!H230+IPD!H197+'Paed OPD_MusQan'!H278+'Labour Room_LaQshya'!I185+NBSU_MusQan!H204+Lab!H141+Radio!H133+'Gen Admin'!H386)/(Emergency!I197+OPD!I230+IPD!I197+'Paed OPD_MusQan'!I278+'Labour Room_LaQshya'!J185+NBSU_MusQan!I204+Lab!I141+Radio!I133+'Gen Admin'!I386)</f>
        <v>0.5</v>
      </c>
      <c r="H65" s="2"/>
      <c r="I65" s="2"/>
      <c r="J65" s="2"/>
      <c r="K65" s="2"/>
    </row>
    <row r="66" spans="1:11" ht="50" customHeight="1" x14ac:dyDescent="0.35">
      <c r="A66" s="554" t="s">
        <v>72</v>
      </c>
      <c r="B66" s="808" t="s">
        <v>73</v>
      </c>
      <c r="C66" s="805"/>
      <c r="D66" s="805"/>
      <c r="E66" s="805"/>
      <c r="F66" s="806"/>
      <c r="G66" s="555">
        <f>(Emergency!H209+IPD!H204+'Paed OPD_MusQan'!H290+'Labour Room_LaQshya'!I190+NBSU_MusQan!H209+'M-OT_LaQshya'!H181)/(Emergency!I209+IPD!I204+'Paed OPD_MusQan'!I290+'Labour Room_LaQshya'!J190+NBSU_MusQan!I209+'M-OT_LaQshya'!I181)</f>
        <v>0.5</v>
      </c>
      <c r="H66" s="2"/>
      <c r="I66" s="2"/>
      <c r="J66" s="2"/>
      <c r="K66" s="2"/>
    </row>
    <row r="67" spans="1:11" ht="50" customHeight="1" x14ac:dyDescent="0.35">
      <c r="A67" s="554" t="s">
        <v>74</v>
      </c>
      <c r="B67" s="804" t="s">
        <v>75</v>
      </c>
      <c r="C67" s="805"/>
      <c r="D67" s="805"/>
      <c r="E67" s="805"/>
      <c r="F67" s="806"/>
      <c r="G67" s="555">
        <f>(Emergency!H218+OPD!H243+IPD!H217+'Paed OPD_MusQan'!H293+'Labour Room_LaQshya'!I202+NBSU_MusQan!H215+'M-OT_LaQshya'!H185+OT!H197+Lab!H144+Radio!H136+BSU!H105+'Gen Admin'!H390)/(Emergency!I218+OPD!I243+IPD!I217+'Paed OPD_MusQan'!I293+'Labour Room_LaQshya'!J202+NBSU_MusQan!I215+'M-OT_LaQshya'!I185+OT!I197+Lab!I144+Radio!I136+BSU!I105+'Gen Admin'!I390)</f>
        <v>0.5</v>
      </c>
      <c r="H67" s="2"/>
      <c r="I67" s="2"/>
      <c r="J67" s="2"/>
      <c r="K67" s="2"/>
    </row>
    <row r="68" spans="1:11" ht="50" customHeight="1" x14ac:dyDescent="0.35">
      <c r="A68" s="554" t="s">
        <v>76</v>
      </c>
      <c r="B68" s="808" t="s">
        <v>77</v>
      </c>
      <c r="C68" s="805"/>
      <c r="D68" s="805"/>
      <c r="E68" s="805"/>
      <c r="F68" s="806"/>
      <c r="G68" s="555">
        <f>(Emergency!H229+IPD!H227+'Labour Room_LaQshya'!I213+NBSU_MusQan!H224+'M-OT_LaQshya'!H187+OT!H200+'Gen Admin'!H398)/(Emergency!I229+IPD!I227+'Labour Room_LaQshya'!J213+NBSU_MusQan!I224+'M-OT_LaQshya'!I187+OT!I200+'Gen Admin'!I398)</f>
        <v>0.5</v>
      </c>
      <c r="H68" s="2"/>
      <c r="I68" s="2"/>
      <c r="J68" s="2"/>
      <c r="K68" s="2"/>
    </row>
    <row r="69" spans="1:11" ht="50" customHeight="1" x14ac:dyDescent="0.35">
      <c r="A69" s="554" t="s">
        <v>78</v>
      </c>
      <c r="B69" s="808" t="s">
        <v>79</v>
      </c>
      <c r="C69" s="805"/>
      <c r="D69" s="805"/>
      <c r="E69" s="805"/>
      <c r="F69" s="806"/>
      <c r="G69" s="555">
        <f>(Emergency!H238+OPD!H249+IPD!H237+'Paed OPD_MusQan'!H300+'Labour Room_LaQshya'!I219+'M-OT_LaQshya'!H191+OT!H206+Radio!H138+'Gen Admin'!H404)/(IPD!I237+Emergency!I238+OPD!I249+'Paed OPD_MusQan'!I300+'Labour Room_LaQshya'!J219+'M-OT_LaQshya'!I191+OT!I206+Radio!I138+'Gen Admin'!I404)</f>
        <v>0.5</v>
      </c>
      <c r="H69" s="2"/>
      <c r="I69" s="2"/>
      <c r="J69" s="2"/>
      <c r="K69" s="2"/>
    </row>
    <row r="70" spans="1:11" ht="50" customHeight="1" x14ac:dyDescent="0.35">
      <c r="A70" s="554" t="s">
        <v>80</v>
      </c>
      <c r="B70" s="808" t="s">
        <v>5647</v>
      </c>
      <c r="C70" s="805"/>
      <c r="D70" s="805"/>
      <c r="E70" s="805"/>
      <c r="F70" s="806"/>
      <c r="G70" s="555">
        <f>(Emergency!H241+OPD!H251+IPD!H240+'Paed OPD_MusQan'!H303+'Labour Room_LaQshya'!I222+NBSU_MusQan!H233+'M-OT_LaQshya'!H194+OT!H209+Pharmacy!H173+'Gen Admin'!H407)/(Emergency!I241+OPD!I251+IPD!I240+'Paed OPD_MusQan'!I303+'Labour Room_LaQshya'!J222+NBSU_MusQan!I233+'M-OT_LaQshya'!I194+OT!I209+Pharmacy!I173+'Gen Admin'!I407)</f>
        <v>0.5</v>
      </c>
      <c r="H70" s="2"/>
      <c r="I70" s="2"/>
      <c r="J70" s="2"/>
      <c r="K70" s="2"/>
    </row>
    <row r="71" spans="1:11" ht="50" customHeight="1" x14ac:dyDescent="0.35">
      <c r="A71" s="554" t="s">
        <v>81</v>
      </c>
      <c r="B71" s="808" t="s">
        <v>82</v>
      </c>
      <c r="C71" s="805"/>
      <c r="D71" s="805"/>
      <c r="E71" s="805"/>
      <c r="F71" s="806"/>
      <c r="G71" s="555">
        <f>(Emergency!H247+OPD!H261+IPD!H247+'Paed OPD_MusQan'!H309+'Labour Room_LaQshya'!I226+NBSU_MusQan!H237+'M-OT_LaQshya'!H200+OT!H215+Pharmacy!H179+'Gen Admin'!H412)/(Emergency!I247+OPD!I261+IPD!I247+'Paed OPD_MusQan'!I309+'Labour Room_LaQshya'!J226+NBSU_MusQan!I237+'M-OT_LaQshya'!I200+OT!I215+Pharmacy!I179+'Gen Admin'!I412)</f>
        <v>0.5</v>
      </c>
      <c r="H71" s="2"/>
      <c r="I71" s="2"/>
      <c r="J71" s="2"/>
      <c r="K71" s="2"/>
    </row>
    <row r="72" spans="1:11" ht="50" customHeight="1" x14ac:dyDescent="0.35">
      <c r="A72" s="554" t="s">
        <v>83</v>
      </c>
      <c r="B72" s="804" t="s">
        <v>84</v>
      </c>
      <c r="C72" s="805"/>
      <c r="D72" s="805"/>
      <c r="E72" s="805"/>
      <c r="F72" s="806"/>
      <c r="G72" s="555">
        <f>(Emergency!H259+OPD!H268+IPD!H259+'Paed OPD_MusQan'!H317+'Labour Room_LaQshya'!I234+NBSU_MusQan!H248+'M-OT_LaQshya'!H208+OT!H226+Lab!H147+Radio!H140+Pharmacy!H181+BSU!H108+'Aux Ser'!H112+'Gen Admin'!H414)/(Emergency!I259+OPD!I268+IPD!I259+'Paed OPD_MusQan'!I317+'Labour Room_LaQshya'!J234+NBSU_MusQan!I248+'M-OT_LaQshya'!I208+OT!I226+Lab!I147+Radio!I140+Pharmacy!I181+BSU!I108+'Aux Ser'!I112+'Gen Admin'!I414)</f>
        <v>0.5</v>
      </c>
      <c r="H72" s="2"/>
      <c r="I72" s="2"/>
      <c r="J72" s="2"/>
      <c r="K72" s="2"/>
    </row>
    <row r="73" spans="1:11" ht="50" customHeight="1" x14ac:dyDescent="0.35">
      <c r="A73" s="554" t="s">
        <v>85</v>
      </c>
      <c r="B73" s="808" t="s">
        <v>86</v>
      </c>
      <c r="C73" s="805"/>
      <c r="D73" s="805"/>
      <c r="E73" s="805"/>
      <c r="F73" s="806"/>
      <c r="G73" s="555">
        <f>(Emergency!H268+IPD!H268+NBSU_MusQan!H257)/(Emergency!I268+IPD!I268+NBSU_MusQan!I257)</f>
        <v>0.5</v>
      </c>
      <c r="H73" s="2"/>
      <c r="I73" s="2"/>
      <c r="J73" s="2"/>
      <c r="K73" s="2"/>
    </row>
    <row r="74" spans="1:11" ht="50" customHeight="1" x14ac:dyDescent="0.35">
      <c r="A74" s="554" t="s">
        <v>87</v>
      </c>
      <c r="B74" s="804" t="s">
        <v>112</v>
      </c>
      <c r="C74" s="805"/>
      <c r="D74" s="805"/>
      <c r="E74" s="805"/>
      <c r="F74" s="806"/>
      <c r="G74" s="555">
        <f>(OPD!H277+IPD!H280+Lab!H153)/(Lab!I153++OPD!I277+IPD!I280)</f>
        <v>0.5</v>
      </c>
      <c r="H74" s="2"/>
      <c r="I74" s="2"/>
      <c r="J74" s="2"/>
      <c r="K74" s="2"/>
    </row>
    <row r="75" spans="1:11" ht="50" customHeight="1" x14ac:dyDescent="0.35">
      <c r="A75" s="554" t="s">
        <v>89</v>
      </c>
      <c r="B75" s="804" t="s">
        <v>88</v>
      </c>
      <c r="C75" s="805"/>
      <c r="D75" s="805"/>
      <c r="E75" s="805"/>
      <c r="F75" s="806"/>
      <c r="G75" s="555">
        <f>(Emergency!H277+OPD!H308+IPD!H282+'Paed OPD_MusQan'!H325+NBSU_MusQan!H268+'M-OT_LaQshya'!H217+Lab!H155+Radio!H144+Pharmacy!H186+BSU!H113+'Aux Ser'!H125+'Gen Admin'!H420)/(Emergency!I277+OPD!I308+IPD!I282+'Paed OPD_MusQan'!I325+NBSU_MusQan!I268+'M-OT_LaQshya'!I217+Lab!I155+Radio!I144+Pharmacy!I186+BSU!I113+'Aux Ser'!I125+'Gen Admin'!I420)</f>
        <v>0.5</v>
      </c>
      <c r="H75" s="2"/>
      <c r="I75" s="2"/>
      <c r="J75" s="2"/>
      <c r="K75" s="2"/>
    </row>
    <row r="76" spans="1:11" ht="50" customHeight="1" x14ac:dyDescent="0.35">
      <c r="A76" s="554" t="s">
        <v>91</v>
      </c>
      <c r="B76" s="804" t="s">
        <v>90</v>
      </c>
      <c r="C76" s="805"/>
      <c r="D76" s="805"/>
      <c r="E76" s="805"/>
      <c r="F76" s="806"/>
      <c r="G76" s="555">
        <f>(Emergency!H303+OPD!H311+IPD!H285+'Paed OPD_MusQan'!H337+'Labour Room_LaQshya'!I242+'M-OT_LaQshya'!H219+Lab!H159+Radio!H148)/(Emergency!I303+OPD!I311+IPD!I285+'Paed OPD_MusQan'!I337+'Labour Room_LaQshya'!J242+'M-OT_LaQshya'!I219+Lab!I159+Radio!I148)</f>
        <v>0.5</v>
      </c>
      <c r="H76" s="2"/>
      <c r="I76" s="2"/>
      <c r="J76" s="2"/>
      <c r="K76" s="2"/>
    </row>
    <row r="77" spans="1:11" ht="50" customHeight="1" x14ac:dyDescent="0.35">
      <c r="A77" s="554" t="s">
        <v>93</v>
      </c>
      <c r="B77" s="804" t="s">
        <v>92</v>
      </c>
      <c r="C77" s="805"/>
      <c r="D77" s="805"/>
      <c r="E77" s="805"/>
      <c r="F77" s="806"/>
      <c r="G77" s="555">
        <f>(IPD!H288+'Labour Room_LaQshya'!I244+NBSU_MusQan!H277+'M-OT_LaQshya'!H222+OT!H236+BSU!H115)/(IPD!I288+'Labour Room_LaQshya'!J244+NBSU_MusQan!I277+'M-OT_LaQshya'!I222+OT!I236+BSU!I115)</f>
        <v>0.5</v>
      </c>
      <c r="H77" s="2"/>
      <c r="I77" s="2"/>
      <c r="J77" s="2"/>
      <c r="K77" s="2"/>
    </row>
    <row r="78" spans="1:11" ht="50" customHeight="1" x14ac:dyDescent="0.35">
      <c r="A78" s="554" t="s">
        <v>95</v>
      </c>
      <c r="B78" s="804" t="s">
        <v>94</v>
      </c>
      <c r="C78" s="805"/>
      <c r="D78" s="805"/>
      <c r="E78" s="805"/>
      <c r="F78" s="806"/>
      <c r="G78" s="555">
        <f>(IPD!H296+'M-OT_LaQshya'!H228+OT!H244)/(IPD!I296+'M-OT_LaQshya'!I228+OT!I244)</f>
        <v>0.5</v>
      </c>
      <c r="H78" s="2"/>
      <c r="I78" s="2"/>
      <c r="J78" s="2"/>
      <c r="K78" s="2"/>
    </row>
    <row r="79" spans="1:11" ht="50" customHeight="1" x14ac:dyDescent="0.35">
      <c r="A79" s="554" t="s">
        <v>97</v>
      </c>
      <c r="B79" s="804" t="s">
        <v>96</v>
      </c>
      <c r="C79" s="805"/>
      <c r="D79" s="805"/>
      <c r="E79" s="805"/>
      <c r="F79" s="806"/>
      <c r="G79" s="555">
        <f>(Emergency!H306+OT!H255)/(OT!I255+Emergency!I306)</f>
        <v>0.5</v>
      </c>
      <c r="H79" s="2"/>
      <c r="I79" s="2"/>
      <c r="J79" s="2"/>
      <c r="K79" s="2"/>
    </row>
    <row r="80" spans="1:11" ht="50" customHeight="1" x14ac:dyDescent="0.35">
      <c r="A80" s="554" t="s">
        <v>99</v>
      </c>
      <c r="B80" s="804" t="s">
        <v>6067</v>
      </c>
      <c r="C80" s="805"/>
      <c r="D80" s="805"/>
      <c r="E80" s="805"/>
      <c r="F80" s="806"/>
      <c r="G80" s="555">
        <f>(Emergency!H309+IPD!H298+'Labour Room_LaQshya'!I246+NBSU_MusQan!H282+'M-OT_LaQshya'!H263+'Gen Admin'!H423)/(Emergency!I309+IPD!I298+'Labour Room_LaQshya'!J246+NBSU_MusQan!I282+'M-OT_LaQshya'!I263+'Gen Admin'!I423)</f>
        <v>0.5</v>
      </c>
      <c r="H80" s="2"/>
      <c r="I80" s="2"/>
      <c r="J80" s="2"/>
      <c r="K80" s="2"/>
    </row>
    <row r="81" spans="1:11" ht="50" customHeight="1" x14ac:dyDescent="0.35">
      <c r="A81" s="807" t="s">
        <v>98</v>
      </c>
      <c r="B81" s="805"/>
      <c r="C81" s="805"/>
      <c r="D81" s="805"/>
      <c r="E81" s="805"/>
      <c r="F81" s="806"/>
      <c r="G81" s="558"/>
      <c r="H81" s="2"/>
      <c r="I81" s="2"/>
      <c r="J81" s="2"/>
      <c r="K81" s="2"/>
    </row>
    <row r="82" spans="1:11" ht="50" customHeight="1" x14ac:dyDescent="0.35">
      <c r="A82" s="554" t="s">
        <v>101</v>
      </c>
      <c r="B82" s="804" t="s">
        <v>100</v>
      </c>
      <c r="C82" s="805"/>
      <c r="D82" s="805"/>
      <c r="E82" s="805"/>
      <c r="F82" s="806"/>
      <c r="G82" s="555">
        <f>(OPD!H315+IPD!H307)/(OPD!I315+IPD!I307)</f>
        <v>0.5</v>
      </c>
      <c r="H82" s="2"/>
      <c r="I82" s="2"/>
      <c r="J82" s="2"/>
      <c r="K82" s="2"/>
    </row>
    <row r="83" spans="1:11" ht="50" customHeight="1" x14ac:dyDescent="0.35">
      <c r="A83" s="554" t="s">
        <v>103</v>
      </c>
      <c r="B83" s="804" t="s">
        <v>102</v>
      </c>
      <c r="C83" s="805"/>
      <c r="D83" s="805"/>
      <c r="E83" s="805"/>
      <c r="F83" s="806"/>
      <c r="G83" s="555">
        <f>('Labour Room_LaQshya'!I250+'M-OT_LaQshya'!H266+OT!H268)/('Labour Room_LaQshya'!J250+'M-OT_LaQshya'!I266+OT!I268)</f>
        <v>0.5</v>
      </c>
      <c r="H83" s="2"/>
      <c r="I83" s="2"/>
      <c r="J83" s="2"/>
      <c r="K83" s="2"/>
    </row>
    <row r="84" spans="1:11" ht="50" customHeight="1" x14ac:dyDescent="0.35">
      <c r="A84" s="554" t="s">
        <v>105</v>
      </c>
      <c r="B84" s="804" t="s">
        <v>104</v>
      </c>
      <c r="C84" s="805"/>
      <c r="D84" s="805"/>
      <c r="E84" s="805"/>
      <c r="F84" s="806"/>
      <c r="G84" s="555">
        <f>(IPD!H313+'Labour Room_LaQshya'!I288+'M-OT_LaQshya'!H281+OT!H269)/(IPD!I313+'Labour Room_LaQshya'!J288+'M-OT_LaQshya'!I281+OT!I269)</f>
        <v>0.5</v>
      </c>
      <c r="H84" s="2"/>
      <c r="I84" s="2"/>
      <c r="J84" s="2"/>
      <c r="K84" s="2"/>
    </row>
    <row r="85" spans="1:11" ht="50" customHeight="1" x14ac:dyDescent="0.35">
      <c r="A85" s="554" t="s">
        <v>107</v>
      </c>
      <c r="B85" s="804" t="s">
        <v>106</v>
      </c>
      <c r="C85" s="805"/>
      <c r="D85" s="805"/>
      <c r="E85" s="805"/>
      <c r="F85" s="806"/>
      <c r="G85" s="555">
        <f>(IPD!H324+'Paed OPD_MusQan'!H341+NBSU_MusQan!H287+'Gen Admin'!H426)/(IPD!I324+'Paed OPD_MusQan'!I341+NBSU_MusQan!I287+'Gen Admin'!I426)</f>
        <v>0.5</v>
      </c>
      <c r="H85" s="2"/>
      <c r="I85" s="2"/>
      <c r="J85" s="2"/>
      <c r="K85" s="2"/>
    </row>
    <row r="86" spans="1:11" ht="50" customHeight="1" x14ac:dyDescent="0.35">
      <c r="A86" s="554" t="s">
        <v>109</v>
      </c>
      <c r="B86" s="804" t="s">
        <v>108</v>
      </c>
      <c r="C86" s="805"/>
      <c r="D86" s="805"/>
      <c r="E86" s="805"/>
      <c r="F86" s="806"/>
      <c r="G86" s="555">
        <f>(OPD!H341)/(OPD!I341)</f>
        <v>0.5</v>
      </c>
      <c r="H86" s="2"/>
      <c r="I86" s="2"/>
      <c r="J86" s="2"/>
      <c r="K86" s="2"/>
    </row>
    <row r="87" spans="1:11" ht="50" customHeight="1" x14ac:dyDescent="0.35">
      <c r="A87" s="554" t="s">
        <v>111</v>
      </c>
      <c r="B87" s="804" t="s">
        <v>110</v>
      </c>
      <c r="C87" s="805"/>
      <c r="D87" s="805"/>
      <c r="E87" s="805"/>
      <c r="F87" s="806"/>
      <c r="G87" s="555">
        <f>(OPD!H363/OPD!I363)</f>
        <v>0.5</v>
      </c>
      <c r="H87" s="2"/>
      <c r="I87" s="2"/>
      <c r="J87" s="2"/>
      <c r="K87" s="2"/>
    </row>
    <row r="88" spans="1:11" ht="50" customHeight="1" x14ac:dyDescent="0.35">
      <c r="A88" s="810" t="s">
        <v>113</v>
      </c>
      <c r="B88" s="805"/>
      <c r="C88" s="805"/>
      <c r="D88" s="805"/>
      <c r="E88" s="805"/>
      <c r="F88" s="805"/>
      <c r="G88" s="811"/>
      <c r="H88" s="2"/>
      <c r="I88" s="2"/>
      <c r="J88" s="2"/>
      <c r="K88" s="2"/>
    </row>
    <row r="89" spans="1:11" ht="50" customHeight="1" x14ac:dyDescent="0.35">
      <c r="A89" s="554" t="s">
        <v>114</v>
      </c>
      <c r="B89" s="804" t="s">
        <v>115</v>
      </c>
      <c r="C89" s="805"/>
      <c r="D89" s="805"/>
      <c r="E89" s="805"/>
      <c r="F89" s="806"/>
      <c r="G89" s="555">
        <f>(Emergency!H320+OPD!H380+IPD!H342+'Paed OPD_MusQan'!H394+'Labour Room_LaQshya'!I298+NBSU_MusQan!H361+'M-OT_LaQshya'!H286+OT!H271+Lab!H175+Radio!H162+Pharmacy!H191+BSU!H136+'Aux Ser'!H129+'Gen Admin'!H430)/(Emergency!I320+OPD!I380+IPD!I342+'Paed OPD_MusQan'!I394+'Labour Room_LaQshya'!J298+NBSU_MusQan!I361+'M-OT_LaQshya'!I286+OT!I271+Lab!I175+Radio!I162+Pharmacy!I191+BSU!I136+'Aux Ser'!I129+'Gen Admin'!I430)</f>
        <v>0.5</v>
      </c>
      <c r="H89" s="2"/>
      <c r="I89" s="2"/>
      <c r="J89" s="2"/>
      <c r="K89" s="2"/>
    </row>
    <row r="90" spans="1:11" ht="50" customHeight="1" x14ac:dyDescent="0.35">
      <c r="A90" s="554" t="s">
        <v>116</v>
      </c>
      <c r="B90" s="804" t="s">
        <v>117</v>
      </c>
      <c r="C90" s="805"/>
      <c r="D90" s="805"/>
      <c r="E90" s="805"/>
      <c r="F90" s="806"/>
      <c r="G90" s="555">
        <f>(Emergency!H325+OPD!H385+IPD!H348+'Paed OPD_MusQan'!H398+'Labour Room_LaQshya'!I302+NBSU_MusQan!H368+'M-OT_LaQshya'!H292+OT!H278+Lab!H179+Radio!H165+BSU!H139+'Aux Ser'!H132+'Gen Admin'!H454)/(Emergency!I325+OPD!I385+IPD!I348+'Paed OPD_MusQan'!I398+'Labour Room_LaQshya'!J302+NBSU_MusQan!I368+'M-OT_LaQshya'!I292+OT!I278+Lab!I179+Radio!I165+BSU!I139+'Aux Ser'!I132+'Gen Admin'!I454)</f>
        <v>0.5</v>
      </c>
      <c r="H90" s="2"/>
      <c r="I90" s="2"/>
      <c r="J90" s="2"/>
      <c r="K90" s="2"/>
    </row>
    <row r="91" spans="1:11" ht="50" customHeight="1" x14ac:dyDescent="0.35">
      <c r="A91" s="554" t="s">
        <v>118</v>
      </c>
      <c r="B91" s="804" t="s">
        <v>6068</v>
      </c>
      <c r="C91" s="805"/>
      <c r="D91" s="805"/>
      <c r="E91" s="805"/>
      <c r="F91" s="806"/>
      <c r="G91" s="555">
        <f>(Emergency!H335+OPD!H394+IPD!H358+'Paed OPD_MusQan'!H405+'Labour Room_LaQshya'!I310+NBSU_MusQan!H379+'M-OT_LaQshya'!H305+OT!H294+Lab!H190+BSU!H147+'Aux Ser'!H137+'Gen Admin'!H458)/(Emergency!I335+OPD!I394+IPD!I358+'Paed OPD_MusQan'!I405+'Labour Room_LaQshya'!J310+NBSU_MusQan!I379+'M-OT_LaQshya'!I305+OT!I294+Lab!I190+BSU!I147+'Aux Ser'!I137+'Gen Admin'!I458)</f>
        <v>0.5</v>
      </c>
      <c r="H91" s="2"/>
      <c r="I91" s="2"/>
      <c r="J91" s="2"/>
      <c r="K91" s="2"/>
    </row>
    <row r="92" spans="1:11" ht="50" customHeight="1" x14ac:dyDescent="0.35">
      <c r="A92" s="554" t="s">
        <v>119</v>
      </c>
      <c r="B92" s="808" t="s">
        <v>120</v>
      </c>
      <c r="C92" s="805"/>
      <c r="D92" s="805"/>
      <c r="E92" s="805"/>
      <c r="F92" s="806"/>
      <c r="G92" s="555">
        <f>(Emergency!H341+OPD!H398+IPD!H363+'Paed OPD_MusQan'!H409+'Labour Room_LaQshya'!I319+NBSU_MusQan!H386+'M-OT_LaQshya'!H314+OT!H304+Lab!H195+BSU!H150+'Aux Ser'!H144+'Gen Admin'!H465)/(Emergency!I341+OPD!I398+IPD!I363+'Paed OPD_MusQan'!I409+'Labour Room_LaQshya'!J319+NBSU_MusQan!I386+'M-OT_LaQshya'!I314+OT!I304+Lab!I195+BSU!I150+'Aux Ser'!I144+'Gen Admin'!I465)</f>
        <v>0.5</v>
      </c>
      <c r="H92" s="2"/>
      <c r="I92" s="2"/>
      <c r="J92" s="2"/>
      <c r="K92" s="2"/>
    </row>
    <row r="93" spans="1:11" ht="50" customHeight="1" x14ac:dyDescent="0.35">
      <c r="A93" s="554" t="s">
        <v>121</v>
      </c>
      <c r="B93" s="808" t="s">
        <v>122</v>
      </c>
      <c r="C93" s="805"/>
      <c r="D93" s="805"/>
      <c r="E93" s="805"/>
      <c r="F93" s="806"/>
      <c r="G93" s="555">
        <f>(Emergency!H352+OPD!H407+IPD!H373+'Paed OPD_MusQan'!H417+'Labour Room_LaQshya'!I326+NBSU_MusQan!H398+'M-OT_LaQshya'!H330+OT!H323+Lab!H202+Radio!H173+Pharmacy!H195+BSU!H156+'Gen Admin'!H468)/(Emergency!I352+OPD!I407+IPD!I373+'Paed OPD_MusQan'!I417+'Labour Room_LaQshya'!J326+NBSU_MusQan!I398+'M-OT_LaQshya'!I330+OT!I323+Lab!I202+Radio!I173+Pharmacy!I195+BSU!I156+'Gen Admin'!I468)</f>
        <v>0.5</v>
      </c>
      <c r="H93" s="2"/>
      <c r="I93" s="2"/>
      <c r="J93" s="2"/>
      <c r="K93" s="2"/>
    </row>
    <row r="94" spans="1:11" ht="50" customHeight="1" x14ac:dyDescent="0.35">
      <c r="A94" s="554" t="s">
        <v>123</v>
      </c>
      <c r="B94" s="804" t="s">
        <v>124</v>
      </c>
      <c r="C94" s="805"/>
      <c r="D94" s="805"/>
      <c r="E94" s="805"/>
      <c r="F94" s="806"/>
      <c r="G94" s="555">
        <f>(Emergency!H363+OPD!H418+IPD!H382+'Paed OPD_MusQan'!H425+'Labour Room_LaQshya'!I332+NBSU_MusQan!H408+'M-OT_LaQshya'!H345+OT!H342+Lab!H211+Radio!H178+Pharmacy!H197+BSU!H160+'Gen Admin'!H471)/(Emergency!I363+OPD!I418+IPD!I382+'Paed OPD_MusQan'!I425+'Labour Room_LaQshya'!J332+NBSU_MusQan!I408+'M-OT_LaQshya'!I345+OT!I342+Lab!I211+Radio!I178+Pharmacy!I197+BSU!I160+'Gen Admin'!I471)</f>
        <v>0.5</v>
      </c>
      <c r="H94" s="2"/>
      <c r="I94" s="2"/>
      <c r="J94" s="2"/>
      <c r="K94" s="2"/>
    </row>
    <row r="95" spans="1:11" ht="50" customHeight="1" x14ac:dyDescent="0.35">
      <c r="A95" s="810" t="s">
        <v>125</v>
      </c>
      <c r="B95" s="805"/>
      <c r="C95" s="805"/>
      <c r="D95" s="805"/>
      <c r="E95" s="805"/>
      <c r="F95" s="805"/>
      <c r="G95" s="811"/>
      <c r="H95" s="2"/>
      <c r="I95" s="2"/>
      <c r="J95" s="2"/>
      <c r="K95" s="2"/>
    </row>
    <row r="96" spans="1:11" ht="50" customHeight="1" x14ac:dyDescent="0.35">
      <c r="A96" s="554" t="s">
        <v>126</v>
      </c>
      <c r="B96" s="808" t="s">
        <v>127</v>
      </c>
      <c r="C96" s="805"/>
      <c r="D96" s="805"/>
      <c r="E96" s="805"/>
      <c r="F96" s="806"/>
      <c r="G96" s="555">
        <f>(Emergency!H380+OPD!H433+IPD!H398+'Paed OPD_MusQan'!H439+'Labour Room_LaQshya'!I342+NBSU_MusQan!H422+'M-OT_LaQshya'!H356+OT!H359+Lab!H229+'Gen Admin'!H492)/(Emergency!I380+OPD!I433+IPD!I398+'Paed OPD_MusQan'!I439+'Labour Room_LaQshya'!J342+NBSU_MusQan!I422+'M-OT_LaQshya'!I356+OT!I359+Lab!I229+'Gen Admin'!I492)</f>
        <v>0.5</v>
      </c>
      <c r="H96" s="2"/>
      <c r="I96" s="2"/>
      <c r="J96" s="2"/>
      <c r="K96" s="2"/>
    </row>
    <row r="97" spans="1:11" ht="50" customHeight="1" x14ac:dyDescent="0.35">
      <c r="A97" s="554" t="s">
        <v>128</v>
      </c>
      <c r="B97" s="808" t="s">
        <v>129</v>
      </c>
      <c r="C97" s="805"/>
      <c r="D97" s="805"/>
      <c r="E97" s="805"/>
      <c r="F97" s="806"/>
      <c r="G97" s="555">
        <f>(OPD!H435+IPD!H400+'Paed OPD_MusQan'!H442+'Labour Room_LaQshya'!I344+NBSU_MusQan!H425+BSU!H176+'Gen Admin'!H508)/(OPD!I435+IPD!I400+'Paed OPD_MusQan'!I442+'Labour Room_LaQshya'!J344+NBSU_MusQan!I425+BSU!I176+'Gen Admin'!I508)</f>
        <v>0.5</v>
      </c>
      <c r="H97" s="2"/>
      <c r="I97" s="2"/>
      <c r="J97" s="2"/>
      <c r="K97" s="2"/>
    </row>
    <row r="98" spans="1:11" ht="50" customHeight="1" x14ac:dyDescent="0.35">
      <c r="A98" s="554" t="s">
        <v>130</v>
      </c>
      <c r="B98" s="804" t="s">
        <v>131</v>
      </c>
      <c r="C98" s="805"/>
      <c r="D98" s="805"/>
      <c r="E98" s="805"/>
      <c r="F98" s="806"/>
      <c r="G98" s="555">
        <f>(Emergency!H382+OPD!H437+IPD!H402+'Paed OPD_MusQan'!H446+'Labour Room_LaQshya'!I348+NBSU_MusQan!H429+'M-OT_LaQshya'!H358+OT!H361+Lab!H231+Radio!H186+Pharmacy!H202+BSU!H178+'Aux Ser'!H152+'Gen Admin'!H522)/(Emergency!I382+OPD!I437+IPD!I402+'Paed OPD_MusQan'!I446+'Labour Room_LaQshya'!J348+NBSU_MusQan!I429+'M-OT_LaQshya'!I358+OT!I361+Lab!I231+Radio!I186+Pharmacy!I202+BSU!I178+'Aux Ser'!I152+'Gen Admin'!I522)</f>
        <v>0.5</v>
      </c>
      <c r="H98" s="2"/>
      <c r="I98" s="2"/>
      <c r="J98" s="2"/>
      <c r="K98" s="2"/>
    </row>
    <row r="99" spans="1:11" ht="50" customHeight="1" x14ac:dyDescent="0.35">
      <c r="A99" s="554" t="s">
        <v>132</v>
      </c>
      <c r="B99" s="804" t="s">
        <v>133</v>
      </c>
      <c r="C99" s="805"/>
      <c r="D99" s="805"/>
      <c r="E99" s="805"/>
      <c r="F99" s="806"/>
      <c r="G99" s="555">
        <f>(Emergency!H391+OPD!H446+IPD!H410+'Paed OPD_MusQan'!H453+'Labour Room_LaQshya'!I355+NBSU_MusQan!H436+'M-OT_LaQshya'!H365+OT!H369+Lab!H250+Radio!H195+Pharmacy!H210+BSU!H190+'Aux Ser'!H160+'Gen Admin'!H530)/(Emergency!I391+OPD!I446+IPD!I410+'Paed OPD_MusQan'!I453+'Labour Room_LaQshya'!J355+NBSU_MusQan!I436+'M-OT_LaQshya'!I365+OT!I369+Lab!I250+Radio!I195+Pharmacy!I210+BSU!I190+'Aux Ser'!I160+'Gen Admin'!I530)</f>
        <v>0.5</v>
      </c>
      <c r="H99" s="2"/>
      <c r="I99" s="2"/>
      <c r="J99" s="2"/>
      <c r="K99" s="2"/>
    </row>
    <row r="100" spans="1:11" ht="50" customHeight="1" x14ac:dyDescent="0.35">
      <c r="A100" s="554" t="s">
        <v>134</v>
      </c>
      <c r="B100" s="804" t="s">
        <v>5599</v>
      </c>
      <c r="C100" s="805"/>
      <c r="D100" s="805"/>
      <c r="E100" s="805"/>
      <c r="F100" s="806"/>
      <c r="G100" s="555">
        <f>(Emergency!H408+OPD!H462+IPD!H426+'Paed OPD_MusQan'!H469+'Labour Room_LaQshya'!I370+NBSU_MusQan!H450+'M-OT_LaQshya'!H378+OT!H384+Lab!H276+Radio!H211+Pharmacy!H228+BSU!H204+'Aux Ser'!H194+'Gen Admin'!H541)/(Emergency!I408+OPD!I462+IPD!I426+'Paed OPD_MusQan'!I469+'Labour Room_LaQshya'!J370+NBSU_MusQan!I450+'M-OT_LaQshya'!I378+OT!I384+Lab!I276+Radio!I211+Pharmacy!I228+BSU!I204+'Aux Ser'!I194+'Gen Admin'!I541)</f>
        <v>0.5</v>
      </c>
      <c r="H100" s="2"/>
      <c r="I100" s="2"/>
      <c r="J100" s="2"/>
      <c r="K100" s="2"/>
    </row>
    <row r="101" spans="1:11" ht="50" customHeight="1" x14ac:dyDescent="0.35">
      <c r="A101" s="554" t="s">
        <v>136</v>
      </c>
      <c r="B101" s="804" t="s">
        <v>6544</v>
      </c>
      <c r="C101" s="805"/>
      <c r="D101" s="805"/>
      <c r="E101" s="805"/>
      <c r="F101" s="806"/>
      <c r="G101" s="555">
        <f>(Emergency!H412+OPD!H466+IPD!H430+'Paed OPD_MusQan'!H473+'Labour Room_LaQshya'!I374+NBSU_MusQan!H454+OT!H388+'M-OT_LaQshya'!H382+Lab!H280+Radio!H215+Pharmacy!H232+BSU!H208+'Aux Ser'!H194+'Gen Admin'!H545)/(Emergency!I412+OPD!I466+IPD!I430+'Paed OPD_MusQan'!I473+'Labour Room_LaQshya'!J374+NBSU_MusQan!I454+OT!I388+'M-OT_LaQshya'!I382+Lab!I280+Radio!I215+Pharmacy!I232+BSU!I208+'Aux Ser'!I194+'Gen Admin'!I545)</f>
        <v>0.5</v>
      </c>
      <c r="H101" s="2"/>
      <c r="I101" s="2"/>
      <c r="J101" s="2"/>
      <c r="K101" s="2"/>
    </row>
    <row r="102" spans="1:11" ht="50" customHeight="1" x14ac:dyDescent="0.35">
      <c r="A102" s="554" t="s">
        <v>1681</v>
      </c>
      <c r="B102" s="808" t="s">
        <v>6545</v>
      </c>
      <c r="C102" s="805"/>
      <c r="D102" s="805"/>
      <c r="E102" s="805"/>
      <c r="F102" s="806"/>
      <c r="G102" s="555">
        <f>(Emergency!H418+OPD!H472+IPD!H437+'Paed OPD_MusQan'!H479+'Labour Room_LaQshya'!I382+NBSU_MusQan!H462+OT!H393+'M-OT_LaQshya'!H388+Lab!H285+Radio!H220+Pharmacy!H237+BSU!H213+'Aux Ser'!H199+'Gen Admin'!H565)/(Emergency!I418+OPD!I472+IPD!I437+'Paed OPD_MusQan'!I479+'Labour Room_LaQshya'!J382+NBSU_MusQan!I462+OT!I393+'M-OT_LaQshya'!I388+Lab!I285+Radio!I220+Pharmacy!I237+BSU!I213+'Aux Ser'!I199+'Gen Admin'!I565)</f>
        <v>0.5</v>
      </c>
      <c r="H102" s="2"/>
      <c r="I102" s="2"/>
      <c r="J102" s="2"/>
      <c r="K102" s="2"/>
    </row>
    <row r="103" spans="1:11" ht="50" customHeight="1" x14ac:dyDescent="0.35">
      <c r="A103" s="554" t="s">
        <v>4665</v>
      </c>
      <c r="B103" s="808" t="s">
        <v>6546</v>
      </c>
      <c r="C103" s="805"/>
      <c r="D103" s="805"/>
      <c r="E103" s="805"/>
      <c r="F103" s="806"/>
      <c r="G103" s="555">
        <f>(Emergency!H421+OPD!H476+IPD!H442+'Paed OPD_MusQan'!H483+'Labour Room_LaQshya'!I385+NBSU_MusQan!H466+OT!H397+'M-OT_LaQshya'!H391+Lab!H289+Radio!H225+Pharmacy!H242+BSU!H218+'Aux Ser'!H204+'Gen Admin'!H573)/(Emergency!I421+OPD!I476+IPD!I442+'Paed OPD_MusQan'!I483+'Labour Room_LaQshya'!J385+NBSU_MusQan!I466+OT!I397+'M-OT_LaQshya'!I391+Lab!I289+Radio!I225+Pharmacy!I242+BSU!I218+'Aux Ser'!I204+'Gen Admin'!I573)</f>
        <v>0.5</v>
      </c>
      <c r="H103" s="2"/>
      <c r="I103" s="2"/>
      <c r="J103" s="2"/>
      <c r="K103" s="2"/>
    </row>
    <row r="104" spans="1:11" ht="50" customHeight="1" x14ac:dyDescent="0.35">
      <c r="A104" s="554" t="s">
        <v>5607</v>
      </c>
      <c r="B104" s="804" t="s">
        <v>6547</v>
      </c>
      <c r="C104" s="819"/>
      <c r="D104" s="819"/>
      <c r="E104" s="819"/>
      <c r="F104" s="820"/>
      <c r="G104" s="555">
        <f>(Emergency!H424+OPD!H482+IPD!H449+'Paed OPD_MusQan'!H487+'Labour Room_LaQshya'!I388+NBSU_MusQan!H471+OT!H404+'M-OT_LaQshya'!H394+Lab!H297+Radio!H228+Pharmacy!H249+BSU!H221+'Gen Admin'!H579)/(Emergency!I424+OPD!I482+IPD!I449+'Paed OPD_MusQan'!I487+'Labour Room_LaQshya'!J388+NBSU_MusQan!I471+OT!I404+'M-OT_LaQshya'!I394+Lab!I297+Radio!I228+Pharmacy!I249+BSU!I221+'Gen Admin'!I579)</f>
        <v>0.5</v>
      </c>
      <c r="H104" s="2"/>
      <c r="I104" s="2"/>
      <c r="J104" s="2"/>
      <c r="K104" s="2"/>
    </row>
    <row r="105" spans="1:11" ht="50" hidden="1" customHeight="1" x14ac:dyDescent="0.35">
      <c r="A105" s="554" t="s">
        <v>6069</v>
      </c>
      <c r="B105" s="804" t="s">
        <v>6070</v>
      </c>
      <c r="C105" s="819"/>
      <c r="D105" s="819"/>
      <c r="E105" s="819"/>
      <c r="F105" s="820"/>
      <c r="G105" s="557" t="e">
        <f>(Emergency!#REF!+OPD!#REF!+IPD!#REF!+'Paed OPD_MusQan'!#REF!+'Labour Room_LaQshya'!#REF!+NBSU_MusQan!#REF!+'M-OT_LaQshya'!#REF!+OT!#REF!+'Gen Admin'!#REF!)/(Emergency!#REF!+OPD!#REF!+IPD!#REF!+'Paed OPD_MusQan'!#REF!+'Labour Room_LaQshya'!#REF!+NBSU_MusQan!#REF!+'M-OT_LaQshya'!#REF!+OT!#REF!+'Gen Admin'!#REF!)</f>
        <v>#REF!</v>
      </c>
      <c r="H105" s="2"/>
      <c r="I105" s="2"/>
      <c r="J105" s="2"/>
      <c r="K105" s="2"/>
    </row>
    <row r="106" spans="1:11" ht="50" customHeight="1" x14ac:dyDescent="0.35">
      <c r="A106" s="818" t="s">
        <v>138</v>
      </c>
      <c r="B106" s="813"/>
      <c r="C106" s="813"/>
      <c r="D106" s="813"/>
      <c r="E106" s="813"/>
      <c r="F106" s="813"/>
      <c r="G106" s="811"/>
      <c r="H106" s="2"/>
      <c r="I106" s="2"/>
      <c r="J106" s="2"/>
      <c r="K106" s="2"/>
    </row>
    <row r="107" spans="1:11" ht="50" customHeight="1" x14ac:dyDescent="0.35">
      <c r="A107" s="554" t="s">
        <v>139</v>
      </c>
      <c r="B107" s="804" t="s">
        <v>140</v>
      </c>
      <c r="C107" s="805"/>
      <c r="D107" s="805"/>
      <c r="E107" s="805"/>
      <c r="F107" s="806"/>
      <c r="G107" s="555">
        <f>(Emergency!H428+OPD!H486+IPD!H453+'Paed OPD_MusQan'!H490+'Labour Room_LaQshya'!I391+NBSU_MusQan!H474+'M-OT_LaQshya'!H397+OT!H409+Lab!H301+Radio!H233+Pharmacy!H253+BSU!H225+'Aux Ser'!H209+'Gen Admin'!H601)/(Emergency!I428+OPD!I486+IPD!I453+'Paed OPD_MusQan'!I490+'Labour Room_LaQshya'!J391+NBSU_MusQan!I474+'M-OT_LaQshya'!I397+OT!I409+Lab!I301+Radio!I233+Pharmacy!I253+BSU!I225+'Aux Ser'!I209+'Gen Admin'!I601)</f>
        <v>0.5</v>
      </c>
      <c r="H107" s="2"/>
      <c r="I107" s="2"/>
      <c r="J107" s="2"/>
      <c r="K107" s="2"/>
    </row>
    <row r="108" spans="1:11" ht="50" customHeight="1" x14ac:dyDescent="0.35">
      <c r="A108" s="554" t="s">
        <v>141</v>
      </c>
      <c r="B108" s="804" t="s">
        <v>142</v>
      </c>
      <c r="C108" s="805"/>
      <c r="D108" s="805"/>
      <c r="E108" s="805"/>
      <c r="F108" s="806"/>
      <c r="G108" s="555">
        <f>(Emergency!H437+OPD!H497+IPD!H456+'Paed OPD_MusQan'!H500+'Labour Room_LaQshya'!I395+NBSU_MusQan!H479+'M-OT_LaQshya'!H400+OT!H414+Lab!H309+Radio!H238+Pharmacy!H255+BSU!H228+'Aux Ser'!H214+'Gen Admin'!H609)/(Emergency!I437+OPD!I497+IPD!I456+'Paed OPD_MusQan'!I500+'Labour Room_LaQshya'!J395+NBSU_MusQan!I479+'M-OT_LaQshya'!I400+OT!I414+Lab!I309+Radio!I238+Pharmacy!I255+BSU!I228+'Aux Ser'!I214+'Gen Admin'!I609)</f>
        <v>0.5</v>
      </c>
      <c r="H108" s="2"/>
      <c r="I108" s="2"/>
      <c r="J108" s="2"/>
      <c r="K108" s="2"/>
    </row>
    <row r="109" spans="1:11" ht="50" customHeight="1" x14ac:dyDescent="0.35">
      <c r="A109" s="554" t="s">
        <v>143</v>
      </c>
      <c r="B109" s="804" t="s">
        <v>144</v>
      </c>
      <c r="C109" s="805"/>
      <c r="D109" s="805"/>
      <c r="E109" s="805"/>
      <c r="F109" s="806"/>
      <c r="G109" s="555">
        <f>(Emergency!H443+OPD!H499+IPD!H461+'Paed OPD_MusQan'!H506+'Labour Room_LaQshya'!I399+NBSU_MusQan!H485+'M-OT_LaQshya'!H405+OT!H420+Lab!H316+Radio!H243+Pharmacy!H259+BSU!H231+'Aux Ser'!H219+'Gen Admin'!H614)/(Emergency!I443+OPD!I499+IPD!I461+'Paed OPD_MusQan'!I506+'Labour Room_LaQshya'!J399+NBSU_MusQan!I485+'M-OT_LaQshya'!I405+OT!I420+Lab!I316+Radio!I243+Pharmacy!I259+BSU!I231+'Aux Ser'!I219+'Gen Admin'!I614)</f>
        <v>0.5</v>
      </c>
      <c r="H109" s="2"/>
      <c r="I109" s="2"/>
      <c r="J109" s="2"/>
      <c r="K109" s="2"/>
    </row>
    <row r="110" spans="1:11" ht="50" customHeight="1" thickBot="1" x14ac:dyDescent="0.4">
      <c r="A110" s="559" t="s">
        <v>145</v>
      </c>
      <c r="B110" s="815" t="s">
        <v>146</v>
      </c>
      <c r="C110" s="816"/>
      <c r="D110" s="816"/>
      <c r="E110" s="816"/>
      <c r="F110" s="817"/>
      <c r="G110" s="560">
        <f>(Emergency!H446+OPD!H505+IPD!H465+'Paed OPD_MusQan'!H516+'Labour Room_LaQshya'!I412+NBSU_MusQan!H491+'M-OT_LaQshya'!H411+OT!H429+Lab!H321+Radio!H246+Pharmacy!H264+BSU!H236+'Aux Ser'!H222+'Gen Admin'!H620)/(Emergency!I446+OPD!I505+IPD!I465+'Paed OPD_MusQan'!I516+'Labour Room_LaQshya'!J412+NBSU_MusQan!I491+'M-OT_LaQshya'!I411+OT!I429+Lab!I321+Radio!I246+Pharmacy!I264+BSU!I236+'Aux Ser'!I222+'Gen Admin'!I620)</f>
        <v>0.5</v>
      </c>
      <c r="H110" s="2"/>
      <c r="I110" s="2"/>
      <c r="J110" s="2"/>
      <c r="K110" s="2"/>
    </row>
  </sheetData>
  <sheetProtection algorithmName="SHA-512" hashValue="yg61JacQjD8t8uLsAMVK3pJhu7YsuTDEM4i/1OCNSteiM5jZUkPVcRsWTzyQDBORto4UJh1dQi9uO7NJgogFHQ==" saltValue="llhlq+vnt4NeoKdLT1GXug==" spinCount="100000" sheet="1" objects="1" scenarios="1"/>
  <protectedRanges>
    <protectedRange sqref="B3:G16" name="Range1"/>
  </protectedRanges>
  <mergeCells count="106">
    <mergeCell ref="A24:G24"/>
    <mergeCell ref="A17:G17"/>
    <mergeCell ref="F4:G4"/>
    <mergeCell ref="A20:G20"/>
    <mergeCell ref="A21:G21"/>
    <mergeCell ref="F5:G5"/>
    <mergeCell ref="F6:G11"/>
    <mergeCell ref="B13:G13"/>
    <mergeCell ref="B14:G14"/>
    <mergeCell ref="B15:G15"/>
    <mergeCell ref="B16:G16"/>
    <mergeCell ref="A14:A16"/>
    <mergeCell ref="A5:A11"/>
    <mergeCell ref="A1:F1"/>
    <mergeCell ref="B3:G3"/>
    <mergeCell ref="A2:G2"/>
    <mergeCell ref="B50:F50"/>
    <mergeCell ref="B58:F58"/>
    <mergeCell ref="B54:F54"/>
    <mergeCell ref="B104:F104"/>
    <mergeCell ref="B100:F100"/>
    <mergeCell ref="B67:F67"/>
    <mergeCell ref="B68:F68"/>
    <mergeCell ref="B69:F69"/>
    <mergeCell ref="B87:F87"/>
    <mergeCell ref="B83:F83"/>
    <mergeCell ref="B84:F84"/>
    <mergeCell ref="B85:F85"/>
    <mergeCell ref="B86:F86"/>
    <mergeCell ref="B74:F74"/>
    <mergeCell ref="A88:G88"/>
    <mergeCell ref="B89:F89"/>
    <mergeCell ref="B90:F90"/>
    <mergeCell ref="B91:F91"/>
    <mergeCell ref="B92:F92"/>
    <mergeCell ref="B93:F93"/>
    <mergeCell ref="B94:F94"/>
    <mergeCell ref="A95:G95"/>
    <mergeCell ref="B96:F96"/>
    <mergeCell ref="B97:F97"/>
    <mergeCell ref="B98:F98"/>
    <mergeCell ref="B109:F109"/>
    <mergeCell ref="B110:F110"/>
    <mergeCell ref="B99:F99"/>
    <mergeCell ref="B101:F101"/>
    <mergeCell ref="B102:F102"/>
    <mergeCell ref="B103:F103"/>
    <mergeCell ref="A106:G106"/>
    <mergeCell ref="B107:F107"/>
    <mergeCell ref="B108:F108"/>
    <mergeCell ref="B105:F105"/>
    <mergeCell ref="A29:F29"/>
    <mergeCell ref="A30:G30"/>
    <mergeCell ref="B31:F31"/>
    <mergeCell ref="B32:F32"/>
    <mergeCell ref="B33:F33"/>
    <mergeCell ref="B34:F34"/>
    <mergeCell ref="B35:F35"/>
    <mergeCell ref="B36:F36"/>
    <mergeCell ref="A37:G37"/>
    <mergeCell ref="B60:F60"/>
    <mergeCell ref="B62:F62"/>
    <mergeCell ref="B63:F63"/>
    <mergeCell ref="A64:G64"/>
    <mergeCell ref="B38:F38"/>
    <mergeCell ref="B39:F39"/>
    <mergeCell ref="B40:F40"/>
    <mergeCell ref="B41:F41"/>
    <mergeCell ref="B42:F42"/>
    <mergeCell ref="A43:G43"/>
    <mergeCell ref="B44:F44"/>
    <mergeCell ref="B45:F45"/>
    <mergeCell ref="B47:F47"/>
    <mergeCell ref="B49:F49"/>
    <mergeCell ref="B46:F46"/>
    <mergeCell ref="A51:G51"/>
    <mergeCell ref="B52:F52"/>
    <mergeCell ref="B53:F53"/>
    <mergeCell ref="B55:F55"/>
    <mergeCell ref="B56:F56"/>
    <mergeCell ref="B57:F57"/>
    <mergeCell ref="B59:F59"/>
    <mergeCell ref="B80:F80"/>
    <mergeCell ref="A81:F81"/>
    <mergeCell ref="B82:F82"/>
    <mergeCell ref="B76:F76"/>
    <mergeCell ref="B77:F77"/>
    <mergeCell ref="B78:F78"/>
    <mergeCell ref="B79:F79"/>
    <mergeCell ref="B70:F70"/>
    <mergeCell ref="E25:G25"/>
    <mergeCell ref="E26:G26"/>
    <mergeCell ref="E27:G27"/>
    <mergeCell ref="E28:G28"/>
    <mergeCell ref="B25:C25"/>
    <mergeCell ref="B26:C26"/>
    <mergeCell ref="B27:C27"/>
    <mergeCell ref="B28:C28"/>
    <mergeCell ref="B61:F61"/>
    <mergeCell ref="B71:F71"/>
    <mergeCell ref="B72:F72"/>
    <mergeCell ref="B73:F73"/>
    <mergeCell ref="B75:F75"/>
    <mergeCell ref="B65:F65"/>
    <mergeCell ref="B66:F66"/>
    <mergeCell ref="B48:F48"/>
  </mergeCells>
  <pageMargins left="0.7" right="0.7" top="0.75" bottom="0.75" header="0" footer="0"/>
  <pageSetup scale="7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58"/>
  <sheetViews>
    <sheetView view="pageBreakPreview" topLeftCell="B287" zoomScale="60" zoomScaleNormal="52" workbookViewId="0">
      <selection activeCell="H287" sqref="H1:J1048576"/>
    </sheetView>
  </sheetViews>
  <sheetFormatPr defaultColWidth="14.453125" defaultRowHeight="15" x14ac:dyDescent="0.3"/>
  <cols>
    <col min="1" max="1" width="18.54296875" style="152" customWidth="1"/>
    <col min="2" max="2" width="38.1796875" style="153" customWidth="1"/>
    <col min="3" max="3" width="42.54296875" style="153" customWidth="1"/>
    <col min="4" max="4" width="18" style="153" customWidth="1"/>
    <col min="5" max="5" width="13.54296875" style="153" customWidth="1"/>
    <col min="6" max="6" width="51.36328125" style="153" customWidth="1"/>
    <col min="7" max="7" width="57.7265625" style="153" customWidth="1"/>
    <col min="8" max="10" width="9.08984375" style="213" hidden="1" customWidth="1"/>
    <col min="11" max="13" width="9.08984375" style="213" customWidth="1"/>
    <col min="14" max="16" width="9.08984375" style="153" customWidth="1"/>
    <col min="17" max="26" width="8.7265625" style="153" customWidth="1"/>
    <col min="27" max="16384" width="14.453125" style="153"/>
  </cols>
  <sheetData>
    <row r="1" spans="1:16" ht="20" x14ac:dyDescent="0.4">
      <c r="A1" s="1065" t="s">
        <v>147</v>
      </c>
      <c r="B1" s="1066"/>
      <c r="C1" s="1066"/>
      <c r="D1" s="1066"/>
      <c r="E1" s="1066"/>
      <c r="F1" s="1066"/>
      <c r="G1" s="1067"/>
      <c r="H1" s="212"/>
      <c r="I1" s="212"/>
      <c r="J1" s="212"/>
      <c r="K1" s="212">
        <v>0</v>
      </c>
      <c r="L1" s="212">
        <v>1</v>
      </c>
      <c r="M1" s="212">
        <v>2</v>
      </c>
      <c r="N1" s="152"/>
      <c r="O1" s="152"/>
      <c r="P1" s="152"/>
    </row>
    <row r="2" spans="1:16" x14ac:dyDescent="0.3">
      <c r="A2" s="1006" t="s">
        <v>2625</v>
      </c>
      <c r="B2" s="998"/>
      <c r="C2" s="998"/>
      <c r="D2" s="998"/>
      <c r="E2" s="998"/>
      <c r="F2" s="998"/>
      <c r="G2" s="311" t="b">
        <f>'Hospital Score'!E6</f>
        <v>1</v>
      </c>
      <c r="H2" s="212"/>
      <c r="I2" s="212"/>
      <c r="J2" s="212"/>
      <c r="K2" s="212"/>
      <c r="L2" s="212"/>
      <c r="M2" s="212"/>
      <c r="N2" s="152"/>
      <c r="O2" s="152"/>
      <c r="P2" s="152"/>
    </row>
    <row r="3" spans="1:16" s="186" customFormat="1" ht="40.5" customHeight="1" x14ac:dyDescent="0.35">
      <c r="A3" s="183" t="s">
        <v>149</v>
      </c>
      <c r="B3" s="184" t="s">
        <v>150</v>
      </c>
      <c r="C3" s="184" t="s">
        <v>151</v>
      </c>
      <c r="D3" s="184" t="s">
        <v>2626</v>
      </c>
      <c r="E3" s="184" t="s">
        <v>153</v>
      </c>
      <c r="F3" s="184" t="s">
        <v>1041</v>
      </c>
      <c r="G3" s="154" t="s">
        <v>155</v>
      </c>
      <c r="H3" s="707"/>
      <c r="I3" s="707"/>
      <c r="J3" s="707"/>
      <c r="K3" s="707"/>
      <c r="L3" s="707"/>
      <c r="M3" s="707"/>
      <c r="N3" s="185"/>
      <c r="O3" s="185"/>
      <c r="P3" s="185"/>
    </row>
    <row r="4" spans="1:16" x14ac:dyDescent="0.3">
      <c r="A4" s="244"/>
      <c r="B4" s="1003" t="s">
        <v>157</v>
      </c>
      <c r="C4" s="1004"/>
      <c r="D4" s="1004"/>
      <c r="E4" s="1004"/>
      <c r="F4" s="1004"/>
      <c r="G4" s="1005"/>
      <c r="H4" s="212">
        <f t="shared" ref="H4:I4" si="0">H5+H14+H20</f>
        <v>14</v>
      </c>
      <c r="I4" s="212">
        <f t="shared" si="0"/>
        <v>28</v>
      </c>
      <c r="J4" s="212"/>
      <c r="K4" s="212"/>
      <c r="L4" s="212"/>
      <c r="M4" s="212"/>
      <c r="N4" s="152"/>
      <c r="O4" s="152"/>
      <c r="P4" s="152"/>
    </row>
    <row r="5" spans="1:16" x14ac:dyDescent="0.3">
      <c r="A5" s="240" t="s">
        <v>22</v>
      </c>
      <c r="B5" s="1002" t="s">
        <v>193</v>
      </c>
      <c r="C5" s="998"/>
      <c r="D5" s="998"/>
      <c r="E5" s="998"/>
      <c r="F5" s="998"/>
      <c r="G5" s="999"/>
      <c r="H5" s="212">
        <f>SUM(D6:D13)</f>
        <v>8</v>
      </c>
      <c r="I5" s="212">
        <f>COUNT(D6:D13)*2</f>
        <v>16</v>
      </c>
      <c r="J5" s="212"/>
      <c r="K5" s="212"/>
      <c r="L5" s="212"/>
      <c r="M5" s="212"/>
      <c r="N5" s="152"/>
      <c r="O5" s="152"/>
      <c r="P5" s="152"/>
    </row>
    <row r="6" spans="1:16" ht="30" x14ac:dyDescent="0.3">
      <c r="A6" s="240" t="s">
        <v>1734</v>
      </c>
      <c r="B6" s="137" t="s">
        <v>201</v>
      </c>
      <c r="C6" s="156" t="s">
        <v>2627</v>
      </c>
      <c r="D6" s="157">
        <v>1</v>
      </c>
      <c r="E6" s="158" t="s">
        <v>400</v>
      </c>
      <c r="F6" s="146"/>
      <c r="G6" s="158"/>
      <c r="H6" s="212"/>
      <c r="I6" s="212"/>
      <c r="J6" s="212"/>
      <c r="K6" s="212"/>
      <c r="L6" s="212"/>
      <c r="M6" s="212"/>
      <c r="N6" s="152"/>
      <c r="O6" s="152"/>
      <c r="P6" s="152"/>
    </row>
    <row r="7" spans="1:16" x14ac:dyDescent="0.3">
      <c r="A7" s="240"/>
      <c r="B7" s="137"/>
      <c r="C7" s="156" t="s">
        <v>2628</v>
      </c>
      <c r="D7" s="157">
        <v>1</v>
      </c>
      <c r="E7" s="158" t="s">
        <v>400</v>
      </c>
      <c r="F7" s="146" t="s">
        <v>2629</v>
      </c>
      <c r="G7" s="158"/>
      <c r="H7" s="212"/>
      <c r="I7" s="212"/>
      <c r="J7" s="212"/>
      <c r="K7" s="212"/>
      <c r="L7" s="212"/>
      <c r="M7" s="212"/>
      <c r="N7" s="152"/>
      <c r="O7" s="152"/>
      <c r="P7" s="152"/>
    </row>
    <row r="8" spans="1:16" ht="45" x14ac:dyDescent="0.3">
      <c r="A8" s="240"/>
      <c r="B8" s="137"/>
      <c r="C8" s="146" t="s">
        <v>2630</v>
      </c>
      <c r="D8" s="157">
        <v>1</v>
      </c>
      <c r="E8" s="159" t="s">
        <v>198</v>
      </c>
      <c r="F8" s="146" t="s">
        <v>2631</v>
      </c>
      <c r="G8" s="158"/>
      <c r="H8" s="212"/>
      <c r="I8" s="212"/>
      <c r="J8" s="212"/>
      <c r="K8" s="212"/>
      <c r="L8" s="212"/>
      <c r="M8" s="212"/>
      <c r="N8" s="152"/>
      <c r="O8" s="152"/>
      <c r="P8" s="152"/>
    </row>
    <row r="9" spans="1:16" x14ac:dyDescent="0.3">
      <c r="A9" s="240"/>
      <c r="B9" s="137"/>
      <c r="C9" s="146" t="s">
        <v>2632</v>
      </c>
      <c r="D9" s="157">
        <v>1</v>
      </c>
      <c r="E9" s="159" t="s">
        <v>198</v>
      </c>
      <c r="F9" s="146" t="s">
        <v>2633</v>
      </c>
      <c r="G9" s="158"/>
      <c r="H9" s="212"/>
      <c r="I9" s="212"/>
      <c r="J9" s="212"/>
      <c r="K9" s="212"/>
      <c r="L9" s="212"/>
      <c r="M9" s="212"/>
      <c r="N9" s="152"/>
      <c r="O9" s="152"/>
      <c r="P9" s="152"/>
    </row>
    <row r="10" spans="1:16" ht="30" x14ac:dyDescent="0.3">
      <c r="A10" s="240"/>
      <c r="B10" s="137"/>
      <c r="C10" s="146" t="s">
        <v>2634</v>
      </c>
      <c r="D10" s="157">
        <v>1</v>
      </c>
      <c r="E10" s="159" t="s">
        <v>198</v>
      </c>
      <c r="F10" s="146" t="s">
        <v>2635</v>
      </c>
      <c r="G10" s="158"/>
      <c r="H10" s="212"/>
      <c r="I10" s="212"/>
      <c r="J10" s="212"/>
      <c r="K10" s="212"/>
      <c r="L10" s="212"/>
      <c r="M10" s="212"/>
      <c r="N10" s="152"/>
      <c r="O10" s="152"/>
      <c r="P10" s="152"/>
    </row>
    <row r="11" spans="1:16" ht="30" x14ac:dyDescent="0.3">
      <c r="A11" s="240"/>
      <c r="B11" s="137"/>
      <c r="C11" s="146" t="s">
        <v>2636</v>
      </c>
      <c r="D11" s="157">
        <v>1</v>
      </c>
      <c r="E11" s="159" t="s">
        <v>198</v>
      </c>
      <c r="F11" s="146" t="s">
        <v>2637</v>
      </c>
      <c r="G11" s="158"/>
      <c r="H11" s="212"/>
      <c r="I11" s="212"/>
      <c r="J11" s="212"/>
      <c r="K11" s="212"/>
      <c r="L11" s="212"/>
      <c r="M11" s="212"/>
      <c r="N11" s="152"/>
      <c r="O11" s="152"/>
      <c r="P11" s="152"/>
    </row>
    <row r="12" spans="1:16" x14ac:dyDescent="0.3">
      <c r="A12" s="240"/>
      <c r="B12" s="137"/>
      <c r="C12" s="146" t="s">
        <v>2638</v>
      </c>
      <c r="D12" s="157">
        <v>1</v>
      </c>
      <c r="E12" s="159" t="s">
        <v>198</v>
      </c>
      <c r="F12" s="146" t="s">
        <v>2639</v>
      </c>
      <c r="G12" s="158"/>
      <c r="H12" s="212"/>
      <c r="I12" s="212"/>
      <c r="J12" s="212"/>
      <c r="K12" s="212"/>
      <c r="L12" s="212"/>
      <c r="M12" s="212"/>
      <c r="N12" s="152"/>
      <c r="O12" s="152"/>
      <c r="P12" s="152"/>
    </row>
    <row r="13" spans="1:16" x14ac:dyDescent="0.3">
      <c r="A13" s="240"/>
      <c r="B13" s="137"/>
      <c r="C13" s="146" t="s">
        <v>2640</v>
      </c>
      <c r="D13" s="157">
        <v>1</v>
      </c>
      <c r="E13" s="159" t="s">
        <v>198</v>
      </c>
      <c r="F13" s="146"/>
      <c r="G13" s="158"/>
      <c r="H13" s="212"/>
      <c r="I13" s="212"/>
      <c r="J13" s="212"/>
      <c r="K13" s="212"/>
      <c r="L13" s="212"/>
      <c r="M13" s="212"/>
      <c r="N13" s="152"/>
      <c r="O13" s="152"/>
      <c r="P13" s="152"/>
    </row>
    <row r="14" spans="1:16" x14ac:dyDescent="0.3">
      <c r="A14" s="240" t="s">
        <v>24</v>
      </c>
      <c r="B14" s="1002" t="s">
        <v>1111</v>
      </c>
      <c r="C14" s="998"/>
      <c r="D14" s="998"/>
      <c r="E14" s="998"/>
      <c r="F14" s="998"/>
      <c r="G14" s="999"/>
      <c r="H14" s="212">
        <f>SUM(D15:D19)</f>
        <v>5</v>
      </c>
      <c r="I14" s="212">
        <f>COUNT(D15:D19)*2</f>
        <v>10</v>
      </c>
      <c r="J14" s="212"/>
      <c r="K14" s="212"/>
      <c r="L14" s="212"/>
      <c r="M14" s="212"/>
      <c r="N14" s="152"/>
      <c r="O14" s="152"/>
      <c r="P14" s="152"/>
    </row>
    <row r="15" spans="1:16" ht="45" x14ac:dyDescent="0.3">
      <c r="A15" s="240" t="s">
        <v>1112</v>
      </c>
      <c r="B15" s="137" t="s">
        <v>1113</v>
      </c>
      <c r="C15" s="146" t="s">
        <v>2641</v>
      </c>
      <c r="D15" s="160">
        <v>1</v>
      </c>
      <c r="E15" s="146" t="s">
        <v>198</v>
      </c>
      <c r="F15" s="159"/>
      <c r="G15" s="158"/>
      <c r="H15" s="212"/>
      <c r="I15" s="212"/>
      <c r="J15" s="212"/>
      <c r="K15" s="212"/>
      <c r="L15" s="212"/>
      <c r="M15" s="212"/>
      <c r="N15" s="152"/>
      <c r="O15" s="152"/>
      <c r="P15" s="152"/>
    </row>
    <row r="16" spans="1:16" ht="30" x14ac:dyDescent="0.3">
      <c r="A16" s="240"/>
      <c r="B16" s="137"/>
      <c r="C16" s="146" t="s">
        <v>2642</v>
      </c>
      <c r="D16" s="160">
        <v>1</v>
      </c>
      <c r="E16" s="146" t="s">
        <v>198</v>
      </c>
      <c r="F16" s="146" t="s">
        <v>2643</v>
      </c>
      <c r="G16" s="158"/>
      <c r="H16" s="212"/>
      <c r="I16" s="212"/>
      <c r="J16" s="212"/>
      <c r="K16" s="212"/>
      <c r="L16" s="212"/>
      <c r="M16" s="212"/>
      <c r="N16" s="152"/>
      <c r="O16" s="152"/>
      <c r="P16" s="152"/>
    </row>
    <row r="17" spans="1:16" ht="45" x14ac:dyDescent="0.3">
      <c r="A17" s="240" t="s">
        <v>1116</v>
      </c>
      <c r="B17" s="137" t="s">
        <v>5644</v>
      </c>
      <c r="C17" s="146" t="s">
        <v>2644</v>
      </c>
      <c r="D17" s="160">
        <v>1</v>
      </c>
      <c r="E17" s="146" t="s">
        <v>198</v>
      </c>
      <c r="F17" s="158"/>
      <c r="G17" s="158"/>
      <c r="H17" s="212"/>
      <c r="I17" s="212"/>
      <c r="J17" s="212"/>
      <c r="K17" s="212"/>
      <c r="L17" s="212"/>
      <c r="M17" s="212"/>
      <c r="N17" s="152"/>
      <c r="O17" s="152"/>
      <c r="P17" s="152"/>
    </row>
    <row r="18" spans="1:16" ht="45" x14ac:dyDescent="0.3">
      <c r="A18" s="240" t="s">
        <v>2645</v>
      </c>
      <c r="B18" s="137" t="s">
        <v>1119</v>
      </c>
      <c r="C18" s="146" t="s">
        <v>2646</v>
      </c>
      <c r="D18" s="160">
        <v>1</v>
      </c>
      <c r="E18" s="146" t="s">
        <v>198</v>
      </c>
      <c r="F18" s="158"/>
      <c r="G18" s="158"/>
      <c r="H18" s="212"/>
      <c r="I18" s="212"/>
      <c r="J18" s="212"/>
      <c r="K18" s="212"/>
      <c r="L18" s="212"/>
      <c r="M18" s="212"/>
      <c r="N18" s="152"/>
      <c r="O18" s="152"/>
      <c r="P18" s="152"/>
    </row>
    <row r="19" spans="1:16" ht="45" x14ac:dyDescent="0.3">
      <c r="A19" s="240" t="s">
        <v>1141</v>
      </c>
      <c r="B19" s="137" t="s">
        <v>6402</v>
      </c>
      <c r="C19" s="146" t="s">
        <v>2647</v>
      </c>
      <c r="D19" s="160">
        <v>1</v>
      </c>
      <c r="E19" s="158" t="s">
        <v>400</v>
      </c>
      <c r="F19" s="158"/>
      <c r="G19" s="161"/>
      <c r="H19" s="212"/>
      <c r="I19" s="212"/>
      <c r="J19" s="212"/>
      <c r="K19" s="212"/>
      <c r="L19" s="212"/>
      <c r="M19" s="212"/>
      <c r="N19" s="152"/>
      <c r="O19" s="152"/>
      <c r="P19" s="152"/>
    </row>
    <row r="20" spans="1:16" x14ac:dyDescent="0.3">
      <c r="A20" s="240" t="s">
        <v>27</v>
      </c>
      <c r="B20" s="1002" t="s">
        <v>28</v>
      </c>
      <c r="C20" s="998"/>
      <c r="D20" s="998"/>
      <c r="E20" s="998"/>
      <c r="F20" s="998"/>
      <c r="G20" s="999"/>
      <c r="H20" s="212">
        <f>SUM(D21)</f>
        <v>1</v>
      </c>
      <c r="I20" s="212">
        <f>COUNT(D21)*2</f>
        <v>2</v>
      </c>
      <c r="J20" s="212"/>
      <c r="K20" s="212"/>
      <c r="L20" s="212"/>
      <c r="M20" s="212"/>
      <c r="N20" s="152"/>
      <c r="O20" s="152"/>
      <c r="P20" s="152"/>
    </row>
    <row r="21" spans="1:16" ht="60" x14ac:dyDescent="0.3">
      <c r="A21" s="240" t="s">
        <v>2648</v>
      </c>
      <c r="B21" s="137" t="s">
        <v>219</v>
      </c>
      <c r="C21" s="146" t="s">
        <v>2649</v>
      </c>
      <c r="D21" s="157">
        <v>1</v>
      </c>
      <c r="E21" s="158" t="s">
        <v>400</v>
      </c>
      <c r="F21" s="158"/>
      <c r="G21" s="158"/>
      <c r="H21" s="212"/>
      <c r="I21" s="212"/>
      <c r="J21" s="212"/>
      <c r="K21" s="212"/>
      <c r="L21" s="212"/>
      <c r="M21" s="212"/>
      <c r="N21" s="152"/>
      <c r="O21" s="152"/>
      <c r="P21" s="152"/>
    </row>
    <row r="22" spans="1:16" x14ac:dyDescent="0.3">
      <c r="A22" s="244"/>
      <c r="B22" s="1003" t="s">
        <v>222</v>
      </c>
      <c r="C22" s="1004"/>
      <c r="D22" s="1004"/>
      <c r="E22" s="1004"/>
      <c r="F22" s="1004"/>
      <c r="G22" s="1005"/>
      <c r="H22" s="212">
        <f t="shared" ref="H22:I22" si="1">H23+H30+H33+H37+H40</f>
        <v>18</v>
      </c>
      <c r="I22" s="212">
        <f t="shared" si="1"/>
        <v>36</v>
      </c>
      <c r="J22" s="212"/>
      <c r="K22" s="212"/>
      <c r="L22" s="212"/>
      <c r="M22" s="212"/>
      <c r="N22" s="152"/>
      <c r="O22" s="152"/>
      <c r="P22" s="152"/>
    </row>
    <row r="23" spans="1:16" x14ac:dyDescent="0.3">
      <c r="A23" s="240" t="s">
        <v>30</v>
      </c>
      <c r="B23" s="997" t="s">
        <v>224</v>
      </c>
      <c r="C23" s="998"/>
      <c r="D23" s="998"/>
      <c r="E23" s="998"/>
      <c r="F23" s="998"/>
      <c r="G23" s="999"/>
      <c r="H23" s="212">
        <f>SUM(D24:D29)</f>
        <v>6</v>
      </c>
      <c r="I23" s="212">
        <f>COUNT(D24:D29)*2</f>
        <v>12</v>
      </c>
      <c r="J23" s="212"/>
      <c r="K23" s="212"/>
      <c r="L23" s="212"/>
      <c r="M23" s="212"/>
      <c r="N23" s="152"/>
      <c r="O23" s="152"/>
      <c r="P23" s="152"/>
    </row>
    <row r="24" spans="1:16" ht="30" x14ac:dyDescent="0.3">
      <c r="A24" s="240" t="s">
        <v>1153</v>
      </c>
      <c r="B24" s="139" t="s">
        <v>226</v>
      </c>
      <c r="C24" s="141" t="s">
        <v>2650</v>
      </c>
      <c r="D24" s="157">
        <v>1</v>
      </c>
      <c r="E24" s="158" t="s">
        <v>228</v>
      </c>
      <c r="F24" s="137" t="s">
        <v>2651</v>
      </c>
      <c r="G24" s="158"/>
      <c r="H24" s="212"/>
      <c r="I24" s="212"/>
      <c r="J24" s="212"/>
      <c r="K24" s="212"/>
      <c r="L24" s="212"/>
      <c r="M24" s="212"/>
      <c r="N24" s="152"/>
      <c r="O24" s="152"/>
      <c r="P24" s="152"/>
    </row>
    <row r="25" spans="1:16" ht="45" x14ac:dyDescent="0.3">
      <c r="A25" s="240" t="s">
        <v>1157</v>
      </c>
      <c r="B25" s="139" t="s">
        <v>234</v>
      </c>
      <c r="C25" s="137" t="s">
        <v>2652</v>
      </c>
      <c r="D25" s="157">
        <v>1</v>
      </c>
      <c r="E25" s="158" t="s">
        <v>228</v>
      </c>
      <c r="F25" s="158"/>
      <c r="G25" s="158"/>
      <c r="H25" s="212"/>
      <c r="I25" s="212"/>
      <c r="J25" s="212"/>
      <c r="K25" s="212"/>
      <c r="L25" s="212"/>
      <c r="M25" s="212"/>
      <c r="N25" s="152"/>
      <c r="O25" s="152"/>
      <c r="P25" s="152"/>
    </row>
    <row r="26" spans="1:16" ht="30" x14ac:dyDescent="0.3">
      <c r="A26" s="240"/>
      <c r="B26" s="139"/>
      <c r="C26" s="137" t="s">
        <v>2653</v>
      </c>
      <c r="D26" s="157">
        <v>1</v>
      </c>
      <c r="E26" s="158" t="s">
        <v>228</v>
      </c>
      <c r="F26" s="158"/>
      <c r="G26" s="158"/>
      <c r="H26" s="212"/>
      <c r="I26" s="212"/>
      <c r="J26" s="212"/>
      <c r="K26" s="212"/>
      <c r="L26" s="212"/>
      <c r="M26" s="212"/>
      <c r="N26" s="152"/>
      <c r="O26" s="152"/>
      <c r="P26" s="152"/>
    </row>
    <row r="27" spans="1:16" ht="30" x14ac:dyDescent="0.3">
      <c r="A27" s="240" t="s">
        <v>1166</v>
      </c>
      <c r="B27" s="139" t="s">
        <v>1167</v>
      </c>
      <c r="C27" s="141" t="s">
        <v>2654</v>
      </c>
      <c r="D27" s="157">
        <v>1</v>
      </c>
      <c r="E27" s="158" t="s">
        <v>228</v>
      </c>
      <c r="F27" s="158"/>
      <c r="G27" s="158"/>
      <c r="H27" s="212"/>
      <c r="I27" s="212"/>
      <c r="J27" s="212"/>
      <c r="K27" s="212"/>
      <c r="L27" s="212"/>
      <c r="M27" s="212"/>
      <c r="N27" s="152"/>
      <c r="O27" s="152"/>
      <c r="P27" s="152"/>
    </row>
    <row r="28" spans="1:16" ht="30" x14ac:dyDescent="0.3">
      <c r="A28" s="240" t="s">
        <v>1172</v>
      </c>
      <c r="B28" s="139" t="s">
        <v>240</v>
      </c>
      <c r="C28" s="141" t="s">
        <v>241</v>
      </c>
      <c r="D28" s="157">
        <v>1</v>
      </c>
      <c r="E28" s="158" t="s">
        <v>228</v>
      </c>
      <c r="F28" s="158"/>
      <c r="G28" s="158"/>
      <c r="H28" s="212"/>
      <c r="I28" s="212"/>
      <c r="J28" s="212"/>
      <c r="K28" s="212"/>
      <c r="L28" s="212"/>
      <c r="M28" s="212"/>
      <c r="N28" s="152"/>
      <c r="O28" s="152"/>
      <c r="P28" s="152"/>
    </row>
    <row r="29" spans="1:16" ht="45" x14ac:dyDescent="0.3">
      <c r="A29" s="240" t="s">
        <v>242</v>
      </c>
      <c r="B29" s="139" t="s">
        <v>243</v>
      </c>
      <c r="C29" s="141" t="s">
        <v>2655</v>
      </c>
      <c r="D29" s="157">
        <v>1</v>
      </c>
      <c r="E29" s="158" t="s">
        <v>228</v>
      </c>
      <c r="F29" s="158"/>
      <c r="G29" s="158"/>
      <c r="H29" s="212"/>
      <c r="I29" s="212"/>
      <c r="J29" s="212"/>
      <c r="K29" s="212"/>
      <c r="L29" s="212"/>
      <c r="M29" s="212"/>
      <c r="N29" s="152"/>
      <c r="O29" s="152"/>
      <c r="P29" s="152"/>
    </row>
    <row r="30" spans="1:16" ht="40.5" customHeight="1" x14ac:dyDescent="0.3">
      <c r="A30" s="240" t="s">
        <v>32</v>
      </c>
      <c r="B30" s="997" t="s">
        <v>1938</v>
      </c>
      <c r="C30" s="998"/>
      <c r="D30" s="998"/>
      <c r="E30" s="998"/>
      <c r="F30" s="998"/>
      <c r="G30" s="999"/>
      <c r="H30" s="212">
        <f>SUM(D31:D32)</f>
        <v>2</v>
      </c>
      <c r="I30" s="212">
        <f>COUNT(D31:D32)*2</f>
        <v>4</v>
      </c>
      <c r="J30" s="212"/>
      <c r="K30" s="212"/>
      <c r="L30" s="212"/>
      <c r="M30" s="212"/>
      <c r="N30" s="152"/>
      <c r="O30" s="152"/>
      <c r="P30" s="152"/>
    </row>
    <row r="31" spans="1:16" ht="30" x14ac:dyDescent="0.3">
      <c r="A31" s="240" t="s">
        <v>1178</v>
      </c>
      <c r="B31" s="137" t="s">
        <v>249</v>
      </c>
      <c r="C31" s="137" t="s">
        <v>2656</v>
      </c>
      <c r="D31" s="157">
        <v>1</v>
      </c>
      <c r="E31" s="158" t="s">
        <v>228</v>
      </c>
      <c r="F31" s="158"/>
      <c r="G31" s="158"/>
      <c r="H31" s="212"/>
      <c r="I31" s="212"/>
      <c r="J31" s="212"/>
      <c r="K31" s="212"/>
      <c r="L31" s="212"/>
      <c r="M31" s="212"/>
      <c r="N31" s="152"/>
      <c r="O31" s="152"/>
      <c r="P31" s="152"/>
    </row>
    <row r="32" spans="1:16" ht="45" x14ac:dyDescent="0.3">
      <c r="A32" s="240" t="s">
        <v>1183</v>
      </c>
      <c r="B32" s="140" t="s">
        <v>1184</v>
      </c>
      <c r="C32" s="137" t="s">
        <v>2657</v>
      </c>
      <c r="D32" s="157">
        <v>1</v>
      </c>
      <c r="E32" s="158" t="s">
        <v>228</v>
      </c>
      <c r="F32" s="158"/>
      <c r="G32" s="158"/>
      <c r="H32" s="212"/>
      <c r="I32" s="212"/>
      <c r="J32" s="212"/>
      <c r="K32" s="212"/>
      <c r="L32" s="212"/>
      <c r="M32" s="212"/>
      <c r="N32" s="152"/>
      <c r="O32" s="152"/>
      <c r="P32" s="152"/>
    </row>
    <row r="33" spans="1:16" x14ac:dyDescent="0.3">
      <c r="A33" s="240" t="s">
        <v>34</v>
      </c>
      <c r="B33" s="997" t="s">
        <v>267</v>
      </c>
      <c r="C33" s="998"/>
      <c r="D33" s="998"/>
      <c r="E33" s="998"/>
      <c r="F33" s="998"/>
      <c r="G33" s="999"/>
      <c r="H33" s="212">
        <f>SUM(D34:D36)</f>
        <v>3</v>
      </c>
      <c r="I33" s="212">
        <f>COUNT(D34:D36)*2</f>
        <v>6</v>
      </c>
      <c r="J33" s="212"/>
      <c r="K33" s="212"/>
      <c r="L33" s="212"/>
      <c r="M33" s="212"/>
      <c r="N33" s="152"/>
      <c r="O33" s="152"/>
      <c r="P33" s="152"/>
    </row>
    <row r="34" spans="1:16" ht="30" x14ac:dyDescent="0.3">
      <c r="A34" s="240" t="s">
        <v>1192</v>
      </c>
      <c r="B34" s="137" t="s">
        <v>273</v>
      </c>
      <c r="C34" s="137" t="s">
        <v>2658</v>
      </c>
      <c r="D34" s="157">
        <v>1</v>
      </c>
      <c r="E34" s="158" t="s">
        <v>163</v>
      </c>
      <c r="F34" s="137" t="s">
        <v>2659</v>
      </c>
      <c r="G34" s="158"/>
      <c r="H34" s="212"/>
      <c r="I34" s="212"/>
      <c r="J34" s="212"/>
      <c r="K34" s="212"/>
      <c r="L34" s="212"/>
      <c r="M34" s="212"/>
      <c r="N34" s="152"/>
      <c r="O34" s="152"/>
      <c r="P34" s="152"/>
    </row>
    <row r="35" spans="1:16" ht="45" x14ac:dyDescent="0.3">
      <c r="A35" s="240" t="s">
        <v>1194</v>
      </c>
      <c r="B35" s="137" t="s">
        <v>277</v>
      </c>
      <c r="C35" s="137" t="s">
        <v>278</v>
      </c>
      <c r="D35" s="157">
        <v>1</v>
      </c>
      <c r="E35" s="158" t="s">
        <v>532</v>
      </c>
      <c r="F35" s="158"/>
      <c r="G35" s="158"/>
      <c r="H35" s="212"/>
      <c r="I35" s="212"/>
      <c r="J35" s="212"/>
      <c r="K35" s="212"/>
      <c r="L35" s="212"/>
      <c r="M35" s="212"/>
      <c r="N35" s="152"/>
      <c r="O35" s="152"/>
      <c r="P35" s="152"/>
    </row>
    <row r="36" spans="1:16" ht="75" x14ac:dyDescent="0.3">
      <c r="A36" s="240" t="s">
        <v>1197</v>
      </c>
      <c r="B36" s="137" t="s">
        <v>281</v>
      </c>
      <c r="C36" s="141" t="s">
        <v>2660</v>
      </c>
      <c r="D36" s="157">
        <v>1</v>
      </c>
      <c r="E36" s="158" t="s">
        <v>163</v>
      </c>
      <c r="F36" s="158"/>
      <c r="G36" s="158"/>
      <c r="H36" s="212"/>
      <c r="I36" s="212"/>
      <c r="J36" s="212"/>
      <c r="K36" s="212"/>
      <c r="L36" s="212"/>
      <c r="M36" s="212"/>
      <c r="N36" s="152"/>
      <c r="O36" s="152"/>
      <c r="P36" s="152"/>
    </row>
    <row r="37" spans="1:16" x14ac:dyDescent="0.3">
      <c r="A37" s="240" t="s">
        <v>36</v>
      </c>
      <c r="B37" s="997" t="s">
        <v>37</v>
      </c>
      <c r="C37" s="998"/>
      <c r="D37" s="998"/>
      <c r="E37" s="998"/>
      <c r="F37" s="998"/>
      <c r="G37" s="999"/>
      <c r="H37" s="212">
        <f>SUM(D38:D39)</f>
        <v>2</v>
      </c>
      <c r="I37" s="212">
        <f>COUNT(D38:D39)*2</f>
        <v>4</v>
      </c>
      <c r="J37" s="212"/>
      <c r="K37" s="212"/>
      <c r="L37" s="212"/>
      <c r="M37" s="212"/>
      <c r="N37" s="152"/>
      <c r="O37" s="152"/>
      <c r="P37" s="152"/>
    </row>
    <row r="38" spans="1:16" ht="45" x14ac:dyDescent="0.3">
      <c r="A38" s="240" t="s">
        <v>1201</v>
      </c>
      <c r="B38" s="137" t="s">
        <v>285</v>
      </c>
      <c r="C38" s="141" t="s">
        <v>2661</v>
      </c>
      <c r="D38" s="157">
        <v>1</v>
      </c>
      <c r="E38" s="158" t="s">
        <v>186</v>
      </c>
      <c r="F38" s="141" t="s">
        <v>2662</v>
      </c>
      <c r="G38" s="158"/>
      <c r="H38" s="212"/>
      <c r="I38" s="212"/>
      <c r="J38" s="212"/>
      <c r="K38" s="212"/>
      <c r="L38" s="212"/>
      <c r="M38" s="212"/>
      <c r="N38" s="152"/>
      <c r="O38" s="152"/>
      <c r="P38" s="152"/>
    </row>
    <row r="39" spans="1:16" ht="45" x14ac:dyDescent="0.3">
      <c r="A39" s="240" t="s">
        <v>1208</v>
      </c>
      <c r="B39" s="137" t="s">
        <v>296</v>
      </c>
      <c r="C39" s="141" t="s">
        <v>2663</v>
      </c>
      <c r="D39" s="157">
        <v>1</v>
      </c>
      <c r="E39" s="158" t="s">
        <v>1225</v>
      </c>
      <c r="F39" s="158"/>
      <c r="G39" s="158"/>
      <c r="H39" s="212"/>
      <c r="I39" s="212"/>
      <c r="J39" s="212"/>
      <c r="K39" s="212"/>
      <c r="L39" s="212"/>
      <c r="M39" s="212"/>
      <c r="N39" s="152"/>
      <c r="O39" s="152"/>
      <c r="P39" s="152"/>
    </row>
    <row r="40" spans="1:16" x14ac:dyDescent="0.3">
      <c r="A40" s="240" t="s">
        <v>38</v>
      </c>
      <c r="B40" s="997" t="s">
        <v>2664</v>
      </c>
      <c r="C40" s="998"/>
      <c r="D40" s="998"/>
      <c r="E40" s="998"/>
      <c r="F40" s="998"/>
      <c r="G40" s="999"/>
      <c r="H40" s="212">
        <f>SUM(D41:D45)</f>
        <v>5</v>
      </c>
      <c r="I40" s="212">
        <f>COUNT(D41:D45)*2</f>
        <v>10</v>
      </c>
      <c r="J40" s="212"/>
      <c r="K40" s="212"/>
      <c r="L40" s="212"/>
      <c r="M40" s="212"/>
      <c r="N40" s="152"/>
      <c r="O40" s="152"/>
      <c r="P40" s="152"/>
    </row>
    <row r="41" spans="1:16" ht="60" x14ac:dyDescent="0.3">
      <c r="A41" s="240" t="s">
        <v>305</v>
      </c>
      <c r="B41" s="137" t="s">
        <v>306</v>
      </c>
      <c r="C41" s="141" t="s">
        <v>2665</v>
      </c>
      <c r="D41" s="157">
        <v>1</v>
      </c>
      <c r="E41" s="158" t="s">
        <v>308</v>
      </c>
      <c r="F41" s="158"/>
      <c r="G41" s="158"/>
      <c r="H41" s="212"/>
      <c r="I41" s="212"/>
      <c r="J41" s="212"/>
      <c r="K41" s="212"/>
      <c r="L41" s="212"/>
      <c r="M41" s="212"/>
      <c r="N41" s="152"/>
      <c r="O41" s="152"/>
      <c r="P41" s="152"/>
    </row>
    <row r="42" spans="1:16" ht="45" x14ac:dyDescent="0.3">
      <c r="A42" s="240" t="s">
        <v>1217</v>
      </c>
      <c r="B42" s="137" t="s">
        <v>310</v>
      </c>
      <c r="C42" s="137" t="s">
        <v>2666</v>
      </c>
      <c r="D42" s="157">
        <v>1</v>
      </c>
      <c r="E42" s="158" t="s">
        <v>308</v>
      </c>
      <c r="F42" s="158"/>
      <c r="G42" s="158"/>
      <c r="H42" s="212"/>
      <c r="I42" s="212"/>
      <c r="J42" s="212"/>
      <c r="K42" s="212"/>
      <c r="L42" s="212"/>
      <c r="M42" s="212"/>
      <c r="N42" s="152"/>
      <c r="O42" s="152"/>
      <c r="P42" s="152"/>
    </row>
    <row r="43" spans="1:16" ht="45" x14ac:dyDescent="0.3">
      <c r="A43" s="240" t="s">
        <v>1220</v>
      </c>
      <c r="B43" s="137" t="s">
        <v>313</v>
      </c>
      <c r="C43" s="137" t="s">
        <v>2667</v>
      </c>
      <c r="D43" s="157">
        <v>1</v>
      </c>
      <c r="E43" s="158" t="s">
        <v>308</v>
      </c>
      <c r="F43" s="158"/>
      <c r="G43" s="158"/>
      <c r="H43" s="212"/>
      <c r="I43" s="212"/>
      <c r="J43" s="212"/>
      <c r="K43" s="212"/>
      <c r="L43" s="212"/>
      <c r="M43" s="212"/>
      <c r="N43" s="152"/>
      <c r="O43" s="152"/>
      <c r="P43" s="152"/>
    </row>
    <row r="44" spans="1:16" ht="60" x14ac:dyDescent="0.3">
      <c r="A44" s="240" t="s">
        <v>1222</v>
      </c>
      <c r="B44" s="137" t="s">
        <v>2668</v>
      </c>
      <c r="C44" s="141" t="s">
        <v>2669</v>
      </c>
      <c r="D44" s="157">
        <v>1</v>
      </c>
      <c r="E44" s="158" t="s">
        <v>1225</v>
      </c>
      <c r="F44" s="158"/>
      <c r="G44" s="158"/>
      <c r="H44" s="212"/>
      <c r="I44" s="212"/>
      <c r="J44" s="212"/>
      <c r="K44" s="212"/>
      <c r="L44" s="212"/>
      <c r="M44" s="212"/>
      <c r="N44" s="152"/>
      <c r="O44" s="152"/>
      <c r="P44" s="152"/>
    </row>
    <row r="45" spans="1:16" ht="60" x14ac:dyDescent="0.3">
      <c r="A45" s="240" t="s">
        <v>1226</v>
      </c>
      <c r="B45" s="137" t="s">
        <v>1227</v>
      </c>
      <c r="C45" s="141" t="s">
        <v>2670</v>
      </c>
      <c r="D45" s="157">
        <v>1</v>
      </c>
      <c r="E45" s="158" t="s">
        <v>1225</v>
      </c>
      <c r="F45" s="158"/>
      <c r="G45" s="158"/>
      <c r="H45" s="212"/>
      <c r="I45" s="212"/>
      <c r="J45" s="212"/>
      <c r="K45" s="212"/>
      <c r="L45" s="212"/>
      <c r="M45" s="212"/>
      <c r="N45" s="152"/>
      <c r="O45" s="152"/>
      <c r="P45" s="152"/>
    </row>
    <row r="46" spans="1:16" x14ac:dyDescent="0.3">
      <c r="A46" s="244"/>
      <c r="B46" s="1003" t="s">
        <v>315</v>
      </c>
      <c r="C46" s="1004"/>
      <c r="D46" s="1004"/>
      <c r="E46" s="1004"/>
      <c r="F46" s="1004"/>
      <c r="G46" s="1005"/>
      <c r="H46" s="212">
        <f>H47+H58+H65+H70+H72+H76+H86</f>
        <v>48</v>
      </c>
      <c r="I46" s="212">
        <f>I47+I58+I65+I70+I72+I76+I86</f>
        <v>96</v>
      </c>
      <c r="J46" s="212"/>
      <c r="K46" s="212"/>
      <c r="L46" s="212"/>
      <c r="M46" s="212"/>
      <c r="N46" s="152"/>
      <c r="O46" s="152"/>
      <c r="P46" s="152"/>
    </row>
    <row r="47" spans="1:16" x14ac:dyDescent="0.3">
      <c r="A47" s="240" t="s">
        <v>41</v>
      </c>
      <c r="B47" s="1002" t="s">
        <v>42</v>
      </c>
      <c r="C47" s="998"/>
      <c r="D47" s="998"/>
      <c r="E47" s="998"/>
      <c r="F47" s="998"/>
      <c r="G47" s="999"/>
      <c r="H47" s="212">
        <f>SUM(D48:D57)</f>
        <v>10</v>
      </c>
      <c r="I47" s="212">
        <f>COUNT(D48:D57)*2</f>
        <v>20</v>
      </c>
      <c r="J47" s="212"/>
      <c r="K47" s="212"/>
      <c r="L47" s="212"/>
      <c r="M47" s="212"/>
      <c r="N47" s="152"/>
      <c r="O47" s="152"/>
      <c r="P47" s="152"/>
    </row>
    <row r="48" spans="1:16" ht="45" x14ac:dyDescent="0.3">
      <c r="A48" s="240" t="s">
        <v>1229</v>
      </c>
      <c r="B48" s="141" t="s">
        <v>318</v>
      </c>
      <c r="C48" s="146" t="s">
        <v>2671</v>
      </c>
      <c r="D48" s="157">
        <v>1</v>
      </c>
      <c r="E48" s="159" t="s">
        <v>228</v>
      </c>
      <c r="F48" s="137" t="s">
        <v>2672</v>
      </c>
      <c r="G48" s="158"/>
      <c r="H48" s="212"/>
      <c r="I48" s="212"/>
      <c r="J48" s="212"/>
      <c r="K48" s="212"/>
      <c r="L48" s="212"/>
      <c r="M48" s="212"/>
      <c r="N48" s="152"/>
      <c r="O48" s="152"/>
      <c r="P48" s="152"/>
    </row>
    <row r="49" spans="1:16" ht="30" x14ac:dyDescent="0.3">
      <c r="A49" s="240" t="s">
        <v>1234</v>
      </c>
      <c r="B49" s="142" t="s">
        <v>321</v>
      </c>
      <c r="C49" s="137" t="s">
        <v>2673</v>
      </c>
      <c r="D49" s="157">
        <v>1</v>
      </c>
      <c r="E49" s="159" t="s">
        <v>228</v>
      </c>
      <c r="F49" s="158"/>
      <c r="G49" s="158"/>
      <c r="H49" s="212"/>
      <c r="I49" s="212"/>
      <c r="J49" s="212"/>
      <c r="K49" s="212"/>
      <c r="L49" s="212"/>
      <c r="M49" s="212"/>
      <c r="N49" s="152"/>
      <c r="O49" s="152"/>
      <c r="P49" s="152"/>
    </row>
    <row r="50" spans="1:16" x14ac:dyDescent="0.3">
      <c r="A50" s="240"/>
      <c r="B50" s="142"/>
      <c r="C50" s="146" t="s">
        <v>324</v>
      </c>
      <c r="D50" s="157">
        <v>1</v>
      </c>
      <c r="E50" s="159" t="s">
        <v>228</v>
      </c>
      <c r="F50" s="158"/>
      <c r="G50" s="158"/>
      <c r="H50" s="212"/>
      <c r="I50" s="212"/>
      <c r="J50" s="212"/>
      <c r="K50" s="212"/>
      <c r="L50" s="212"/>
      <c r="M50" s="212"/>
      <c r="N50" s="152"/>
      <c r="O50" s="152"/>
      <c r="P50" s="152"/>
    </row>
    <row r="51" spans="1:16" ht="30" x14ac:dyDescent="0.3">
      <c r="A51" s="240"/>
      <c r="B51" s="142"/>
      <c r="C51" s="146" t="s">
        <v>2674</v>
      </c>
      <c r="D51" s="157">
        <v>1</v>
      </c>
      <c r="E51" s="159" t="s">
        <v>228</v>
      </c>
      <c r="F51" s="158"/>
      <c r="G51" s="158"/>
      <c r="H51" s="212"/>
      <c r="I51" s="212"/>
      <c r="J51" s="212"/>
      <c r="K51" s="212"/>
      <c r="L51" s="212"/>
      <c r="M51" s="212"/>
      <c r="N51" s="152"/>
      <c r="O51" s="152"/>
      <c r="P51" s="152"/>
    </row>
    <row r="52" spans="1:16" ht="30" x14ac:dyDescent="0.3">
      <c r="A52" s="240" t="s">
        <v>2675</v>
      </c>
      <c r="B52" s="141" t="s">
        <v>327</v>
      </c>
      <c r="C52" s="146" t="s">
        <v>2676</v>
      </c>
      <c r="D52" s="157">
        <v>1</v>
      </c>
      <c r="E52" s="159" t="s">
        <v>228</v>
      </c>
      <c r="F52" s="158"/>
      <c r="G52" s="158"/>
      <c r="H52" s="212"/>
      <c r="I52" s="212"/>
      <c r="J52" s="212"/>
      <c r="K52" s="212"/>
      <c r="L52" s="212"/>
      <c r="M52" s="212"/>
      <c r="N52" s="152"/>
      <c r="O52" s="152"/>
      <c r="P52" s="152"/>
    </row>
    <row r="53" spans="1:16" x14ac:dyDescent="0.3">
      <c r="A53" s="240"/>
      <c r="B53" s="141"/>
      <c r="C53" s="146" t="s">
        <v>2677</v>
      </c>
      <c r="D53" s="157">
        <v>1</v>
      </c>
      <c r="E53" s="159" t="s">
        <v>228</v>
      </c>
      <c r="F53" s="158"/>
      <c r="G53" s="158"/>
      <c r="H53" s="212"/>
      <c r="I53" s="212"/>
      <c r="J53" s="212"/>
      <c r="K53" s="212"/>
      <c r="L53" s="212"/>
      <c r="M53" s="212"/>
      <c r="N53" s="152"/>
      <c r="O53" s="152"/>
      <c r="P53" s="152"/>
    </row>
    <row r="54" spans="1:16" x14ac:dyDescent="0.3">
      <c r="A54" s="240"/>
      <c r="B54" s="141"/>
      <c r="C54" s="146" t="s">
        <v>2678</v>
      </c>
      <c r="D54" s="157">
        <v>1</v>
      </c>
      <c r="E54" s="159" t="s">
        <v>228</v>
      </c>
      <c r="F54" s="158"/>
      <c r="G54" s="158"/>
      <c r="H54" s="212"/>
      <c r="I54" s="212"/>
      <c r="J54" s="212"/>
      <c r="K54" s="212"/>
      <c r="L54" s="212"/>
      <c r="M54" s="212"/>
      <c r="N54" s="152"/>
      <c r="O54" s="152"/>
      <c r="P54" s="152"/>
    </row>
    <row r="55" spans="1:16" ht="30" x14ac:dyDescent="0.3">
      <c r="A55" s="240"/>
      <c r="B55" s="141"/>
      <c r="C55" s="146" t="s">
        <v>2679</v>
      </c>
      <c r="D55" s="157">
        <v>1</v>
      </c>
      <c r="E55" s="159" t="s">
        <v>228</v>
      </c>
      <c r="F55" s="158"/>
      <c r="G55" s="158"/>
      <c r="H55" s="212"/>
      <c r="I55" s="212"/>
      <c r="J55" s="212"/>
      <c r="K55" s="212"/>
      <c r="L55" s="212"/>
      <c r="M55" s="212"/>
      <c r="N55" s="152"/>
      <c r="O55" s="152"/>
      <c r="P55" s="152"/>
    </row>
    <row r="56" spans="1:16" ht="45" x14ac:dyDescent="0.3">
      <c r="A56" s="240" t="s">
        <v>2680</v>
      </c>
      <c r="B56" s="141" t="s">
        <v>349</v>
      </c>
      <c r="C56" s="146" t="s">
        <v>1253</v>
      </c>
      <c r="D56" s="157">
        <v>1</v>
      </c>
      <c r="E56" s="159" t="s">
        <v>228</v>
      </c>
      <c r="F56" s="158"/>
      <c r="G56" s="158"/>
      <c r="H56" s="212"/>
      <c r="I56" s="212"/>
      <c r="J56" s="212"/>
      <c r="K56" s="212"/>
      <c r="L56" s="212"/>
      <c r="M56" s="212"/>
      <c r="N56" s="152"/>
      <c r="O56" s="152"/>
      <c r="P56" s="152"/>
    </row>
    <row r="57" spans="1:16" ht="75" x14ac:dyDescent="0.3">
      <c r="A57" s="240" t="s">
        <v>2681</v>
      </c>
      <c r="B57" s="141" t="s">
        <v>357</v>
      </c>
      <c r="C57" s="137" t="s">
        <v>2682</v>
      </c>
      <c r="D57" s="157">
        <v>1</v>
      </c>
      <c r="E57" s="159" t="s">
        <v>228</v>
      </c>
      <c r="F57" s="146" t="s">
        <v>2683</v>
      </c>
      <c r="G57" s="158"/>
      <c r="H57" s="212"/>
      <c r="I57" s="212"/>
      <c r="J57" s="212"/>
      <c r="K57" s="212"/>
      <c r="L57" s="212"/>
      <c r="M57" s="212"/>
      <c r="N57" s="152"/>
      <c r="O57" s="152"/>
      <c r="P57" s="152"/>
    </row>
    <row r="58" spans="1:16" x14ac:dyDescent="0.3">
      <c r="A58" s="526" t="s">
        <v>2684</v>
      </c>
      <c r="B58" s="1002" t="s">
        <v>363</v>
      </c>
      <c r="C58" s="998"/>
      <c r="D58" s="998"/>
      <c r="E58" s="998"/>
      <c r="F58" s="998"/>
      <c r="G58" s="999"/>
      <c r="H58" s="212">
        <f>SUM(D59:D69)</f>
        <v>10</v>
      </c>
      <c r="I58" s="212">
        <f>COUNT(D59:D69)*2</f>
        <v>20</v>
      </c>
      <c r="J58" s="212"/>
      <c r="K58" s="212"/>
      <c r="L58" s="212"/>
      <c r="M58" s="212"/>
      <c r="N58" s="152"/>
      <c r="O58" s="152"/>
      <c r="P58" s="152"/>
    </row>
    <row r="59" spans="1:16" ht="45" x14ac:dyDescent="0.3">
      <c r="A59" s="240" t="s">
        <v>364</v>
      </c>
      <c r="B59" s="142" t="s">
        <v>365</v>
      </c>
      <c r="C59" s="137" t="s">
        <v>366</v>
      </c>
      <c r="D59" s="157">
        <v>1</v>
      </c>
      <c r="E59" s="158" t="s">
        <v>228</v>
      </c>
      <c r="F59" s="137" t="s">
        <v>367</v>
      </c>
      <c r="G59" s="158"/>
      <c r="H59" s="212"/>
      <c r="I59" s="212"/>
      <c r="J59" s="212"/>
      <c r="K59" s="212"/>
      <c r="L59" s="212"/>
      <c r="M59" s="212"/>
      <c r="N59" s="152"/>
      <c r="O59" s="152"/>
      <c r="P59" s="152"/>
    </row>
    <row r="60" spans="1:16" ht="30" x14ac:dyDescent="0.3">
      <c r="A60" s="240" t="s">
        <v>1263</v>
      </c>
      <c r="B60" s="142" t="s">
        <v>369</v>
      </c>
      <c r="C60" s="141" t="s">
        <v>2685</v>
      </c>
      <c r="D60" s="157">
        <v>1</v>
      </c>
      <c r="E60" s="158" t="s">
        <v>228</v>
      </c>
      <c r="F60" s="158"/>
      <c r="G60" s="158"/>
      <c r="H60" s="212"/>
      <c r="I60" s="212"/>
      <c r="J60" s="212"/>
      <c r="K60" s="212"/>
      <c r="L60" s="212"/>
      <c r="M60" s="212"/>
      <c r="N60" s="152"/>
      <c r="O60" s="152"/>
      <c r="P60" s="152"/>
    </row>
    <row r="61" spans="1:16" ht="45" x14ac:dyDescent="0.3">
      <c r="A61" s="527"/>
      <c r="B61" s="143"/>
      <c r="C61" s="145" t="s">
        <v>2686</v>
      </c>
      <c r="D61" s="157">
        <v>1</v>
      </c>
      <c r="E61" s="158" t="s">
        <v>254</v>
      </c>
      <c r="F61" s="158"/>
      <c r="G61" s="158"/>
      <c r="H61" s="212"/>
      <c r="I61" s="212"/>
      <c r="J61" s="212"/>
      <c r="K61" s="212"/>
      <c r="L61" s="212"/>
      <c r="M61" s="212"/>
      <c r="N61" s="152"/>
      <c r="O61" s="152"/>
      <c r="P61" s="152"/>
    </row>
    <row r="62" spans="1:16" ht="30" x14ac:dyDescent="0.3">
      <c r="A62" s="528" t="s">
        <v>371</v>
      </c>
      <c r="B62" s="143" t="s">
        <v>372</v>
      </c>
      <c r="C62" s="137" t="s">
        <v>2687</v>
      </c>
      <c r="D62" s="157">
        <v>1</v>
      </c>
      <c r="E62" s="158" t="s">
        <v>228</v>
      </c>
      <c r="F62" s="158"/>
      <c r="G62" s="158"/>
      <c r="H62" s="212"/>
      <c r="I62" s="212"/>
      <c r="J62" s="212"/>
      <c r="K62" s="212"/>
      <c r="L62" s="212"/>
      <c r="M62" s="212"/>
      <c r="N62" s="152"/>
      <c r="O62" s="152"/>
      <c r="P62" s="152"/>
    </row>
    <row r="63" spans="1:16" ht="30" x14ac:dyDescent="0.3">
      <c r="A63" s="526"/>
      <c r="B63" s="139"/>
      <c r="C63" s="156" t="s">
        <v>2688</v>
      </c>
      <c r="D63" s="157">
        <v>1</v>
      </c>
      <c r="E63" s="158" t="s">
        <v>228</v>
      </c>
      <c r="F63" s="158"/>
      <c r="G63" s="158"/>
      <c r="H63" s="212"/>
      <c r="I63" s="212"/>
      <c r="J63" s="212"/>
      <c r="K63" s="212"/>
      <c r="L63" s="212"/>
      <c r="M63" s="212"/>
      <c r="N63" s="152"/>
      <c r="O63" s="152"/>
      <c r="P63" s="152"/>
    </row>
    <row r="64" spans="1:16" x14ac:dyDescent="0.3">
      <c r="A64" s="526"/>
      <c r="B64" s="139"/>
      <c r="C64" s="146" t="s">
        <v>1267</v>
      </c>
      <c r="D64" s="157">
        <v>1</v>
      </c>
      <c r="E64" s="158" t="s">
        <v>228</v>
      </c>
      <c r="F64" s="158"/>
      <c r="G64" s="158"/>
      <c r="H64" s="212"/>
      <c r="I64" s="212"/>
      <c r="J64" s="212"/>
      <c r="K64" s="212"/>
      <c r="L64" s="212"/>
      <c r="M64" s="212"/>
      <c r="N64" s="152"/>
      <c r="O64" s="152"/>
      <c r="P64" s="152"/>
    </row>
    <row r="65" spans="1:16" x14ac:dyDescent="0.3">
      <c r="A65" s="529" t="s">
        <v>44</v>
      </c>
      <c r="B65" s="1053" t="s">
        <v>5620</v>
      </c>
      <c r="C65" s="1054"/>
      <c r="D65" s="1054"/>
      <c r="E65" s="1054"/>
      <c r="F65" s="1054"/>
      <c r="G65" s="1055"/>
      <c r="H65" s="212">
        <f>SUM(D66:D69)</f>
        <v>4</v>
      </c>
      <c r="I65" s="212">
        <f>COUNT(D66:D69)*2</f>
        <v>8</v>
      </c>
      <c r="J65" s="212"/>
      <c r="K65" s="212"/>
      <c r="L65" s="212"/>
      <c r="M65" s="212"/>
      <c r="N65" s="152"/>
      <c r="O65" s="152"/>
      <c r="P65" s="152"/>
    </row>
    <row r="66" spans="1:16" ht="45" x14ac:dyDescent="0.3">
      <c r="A66" s="240" t="s">
        <v>383</v>
      </c>
      <c r="B66" s="142" t="s">
        <v>375</v>
      </c>
      <c r="C66" s="137" t="s">
        <v>2689</v>
      </c>
      <c r="D66" s="157">
        <v>1</v>
      </c>
      <c r="E66" s="158" t="s">
        <v>256</v>
      </c>
      <c r="F66" s="158"/>
      <c r="G66" s="158"/>
      <c r="H66" s="212"/>
      <c r="I66" s="212"/>
      <c r="J66" s="212"/>
      <c r="K66" s="212"/>
      <c r="L66" s="212"/>
      <c r="M66" s="212"/>
      <c r="N66" s="152"/>
      <c r="O66" s="152"/>
      <c r="P66" s="152"/>
    </row>
    <row r="67" spans="1:16" ht="30" x14ac:dyDescent="0.3">
      <c r="A67" s="240" t="s">
        <v>2004</v>
      </c>
      <c r="B67" s="144" t="s">
        <v>377</v>
      </c>
      <c r="C67" s="137" t="s">
        <v>2690</v>
      </c>
      <c r="D67" s="157">
        <v>1</v>
      </c>
      <c r="E67" s="158" t="s">
        <v>254</v>
      </c>
      <c r="F67" s="158"/>
      <c r="G67" s="158"/>
      <c r="H67" s="212"/>
      <c r="I67" s="212"/>
      <c r="J67" s="212"/>
      <c r="K67" s="212"/>
      <c r="L67" s="212"/>
      <c r="M67" s="212"/>
      <c r="N67" s="152"/>
      <c r="O67" s="152"/>
      <c r="P67" s="152"/>
    </row>
    <row r="68" spans="1:16" ht="60" x14ac:dyDescent="0.3">
      <c r="A68" s="240"/>
      <c r="B68" s="144"/>
      <c r="C68" s="137" t="s">
        <v>2691</v>
      </c>
      <c r="D68" s="157">
        <v>1</v>
      </c>
      <c r="E68" s="158" t="s">
        <v>254</v>
      </c>
      <c r="F68" s="158"/>
      <c r="G68" s="158"/>
      <c r="H68" s="212"/>
      <c r="I68" s="212"/>
      <c r="J68" s="212"/>
      <c r="K68" s="212"/>
      <c r="L68" s="212"/>
      <c r="M68" s="212"/>
      <c r="N68" s="152"/>
      <c r="O68" s="152"/>
      <c r="P68" s="152"/>
    </row>
    <row r="69" spans="1:16" ht="60" x14ac:dyDescent="0.3">
      <c r="A69" s="530" t="s">
        <v>1755</v>
      </c>
      <c r="B69" s="142" t="s">
        <v>380</v>
      </c>
      <c r="C69" s="137" t="s">
        <v>381</v>
      </c>
      <c r="D69" s="157">
        <v>1</v>
      </c>
      <c r="E69" s="158" t="s">
        <v>186</v>
      </c>
      <c r="F69" s="158"/>
      <c r="G69" s="158"/>
      <c r="H69" s="212"/>
      <c r="I69" s="212"/>
      <c r="J69" s="212"/>
      <c r="K69" s="212"/>
      <c r="L69" s="212"/>
      <c r="M69" s="212"/>
      <c r="N69" s="152"/>
      <c r="O69" s="152"/>
      <c r="P69" s="152"/>
    </row>
    <row r="70" spans="1:16" x14ac:dyDescent="0.3">
      <c r="A70" s="240" t="s">
        <v>46</v>
      </c>
      <c r="B70" s="1002" t="s">
        <v>382</v>
      </c>
      <c r="C70" s="998"/>
      <c r="D70" s="998"/>
      <c r="E70" s="998"/>
      <c r="F70" s="998"/>
      <c r="G70" s="999"/>
      <c r="H70" s="212">
        <f>SUM(D71:D71)</f>
        <v>1</v>
      </c>
      <c r="I70" s="212">
        <f>COUNT(D71:D71)*2</f>
        <v>2</v>
      </c>
      <c r="J70" s="212"/>
      <c r="K70" s="212"/>
      <c r="L70" s="212"/>
      <c r="M70" s="212"/>
      <c r="N70" s="152"/>
      <c r="O70" s="152"/>
      <c r="P70" s="152"/>
    </row>
    <row r="71" spans="1:16" ht="45" x14ac:dyDescent="0.3">
      <c r="A71" s="240" t="s">
        <v>4179</v>
      </c>
      <c r="B71" s="141" t="s">
        <v>394</v>
      </c>
      <c r="C71" s="146" t="s">
        <v>2692</v>
      </c>
      <c r="D71" s="157">
        <v>1</v>
      </c>
      <c r="E71" s="159" t="s">
        <v>254</v>
      </c>
      <c r="F71" s="146" t="s">
        <v>2693</v>
      </c>
      <c r="G71" s="158"/>
      <c r="H71" s="212"/>
      <c r="I71" s="212"/>
      <c r="J71" s="212"/>
      <c r="K71" s="212"/>
      <c r="L71" s="212"/>
      <c r="M71" s="212"/>
      <c r="N71" s="152"/>
      <c r="O71" s="152"/>
      <c r="P71" s="152"/>
    </row>
    <row r="72" spans="1:16" x14ac:dyDescent="0.3">
      <c r="A72" s="240" t="s">
        <v>48</v>
      </c>
      <c r="B72" s="1002" t="s">
        <v>404</v>
      </c>
      <c r="C72" s="998"/>
      <c r="D72" s="998"/>
      <c r="E72" s="998"/>
      <c r="F72" s="998"/>
      <c r="G72" s="999"/>
      <c r="H72" s="212">
        <f>SUM(D73:D75)</f>
        <v>3</v>
      </c>
      <c r="I72" s="212">
        <f>COUNT(D73:D75)*2</f>
        <v>6</v>
      </c>
      <c r="J72" s="212"/>
      <c r="K72" s="212"/>
      <c r="L72" s="212"/>
      <c r="M72" s="212"/>
      <c r="N72" s="152"/>
      <c r="O72" s="152"/>
      <c r="P72" s="152"/>
    </row>
    <row r="73" spans="1:16" ht="45" x14ac:dyDescent="0.3">
      <c r="A73" s="240" t="s">
        <v>1307</v>
      </c>
      <c r="B73" s="141" t="s">
        <v>426</v>
      </c>
      <c r="C73" s="160" t="s">
        <v>2697</v>
      </c>
      <c r="D73" s="157">
        <v>1</v>
      </c>
      <c r="E73" s="158" t="s">
        <v>408</v>
      </c>
      <c r="F73" s="146" t="s">
        <v>2698</v>
      </c>
      <c r="G73" s="158"/>
      <c r="H73" s="212"/>
      <c r="I73" s="212"/>
      <c r="J73" s="212"/>
      <c r="K73" s="212"/>
      <c r="L73" s="212"/>
      <c r="M73" s="212"/>
      <c r="N73" s="152"/>
      <c r="O73" s="152"/>
      <c r="P73" s="152"/>
    </row>
    <row r="74" spans="1:16" ht="30" x14ac:dyDescent="0.3">
      <c r="A74" s="240"/>
      <c r="B74" s="141"/>
      <c r="C74" s="146" t="s">
        <v>2699</v>
      </c>
      <c r="D74" s="157">
        <v>1</v>
      </c>
      <c r="E74" s="158" t="s">
        <v>408</v>
      </c>
      <c r="F74" s="146" t="s">
        <v>2700</v>
      </c>
      <c r="G74" s="158"/>
      <c r="H74" s="212"/>
      <c r="I74" s="212"/>
      <c r="J74" s="212"/>
      <c r="K74" s="212"/>
      <c r="L74" s="212"/>
      <c r="M74" s="212"/>
      <c r="N74" s="152"/>
      <c r="O74" s="152"/>
      <c r="P74" s="152"/>
    </row>
    <row r="75" spans="1:16" ht="45" x14ac:dyDescent="0.3">
      <c r="A75" s="240" t="s">
        <v>1772</v>
      </c>
      <c r="B75" s="142" t="s">
        <v>433</v>
      </c>
      <c r="C75" s="137" t="s">
        <v>1765</v>
      </c>
      <c r="D75" s="157">
        <v>1</v>
      </c>
      <c r="E75" s="158" t="s">
        <v>408</v>
      </c>
      <c r="F75" s="158"/>
      <c r="G75" s="158"/>
      <c r="H75" s="212"/>
      <c r="I75" s="212"/>
      <c r="J75" s="212"/>
      <c r="K75" s="212"/>
      <c r="L75" s="212"/>
      <c r="M75" s="212"/>
      <c r="N75" s="152"/>
      <c r="O75" s="152"/>
      <c r="P75" s="152"/>
    </row>
    <row r="76" spans="1:16" x14ac:dyDescent="0.3">
      <c r="A76" s="240" t="s">
        <v>4181</v>
      </c>
      <c r="B76" s="1002" t="s">
        <v>49</v>
      </c>
      <c r="C76" s="998"/>
      <c r="D76" s="998"/>
      <c r="E76" s="998"/>
      <c r="F76" s="998"/>
      <c r="G76" s="999"/>
      <c r="H76" s="212">
        <f>SUM(D77:D85)</f>
        <v>9</v>
      </c>
      <c r="I76" s="212">
        <f>COUNT(D77:D85)*2</f>
        <v>18</v>
      </c>
      <c r="J76" s="212"/>
      <c r="K76" s="212"/>
      <c r="L76" s="212"/>
      <c r="M76" s="212"/>
      <c r="N76" s="152"/>
      <c r="O76" s="152"/>
      <c r="P76" s="152"/>
    </row>
    <row r="77" spans="1:16" ht="45" x14ac:dyDescent="0.3">
      <c r="A77" s="240" t="s">
        <v>5660</v>
      </c>
      <c r="B77" s="141" t="s">
        <v>437</v>
      </c>
      <c r="C77" s="137" t="s">
        <v>1305</v>
      </c>
      <c r="D77" s="157">
        <v>1</v>
      </c>
      <c r="E77" s="158" t="s">
        <v>228</v>
      </c>
      <c r="F77" s="137" t="s">
        <v>2701</v>
      </c>
      <c r="G77" s="158"/>
      <c r="H77" s="212"/>
      <c r="I77" s="212"/>
      <c r="J77" s="212"/>
      <c r="K77" s="212"/>
      <c r="L77" s="212"/>
      <c r="M77" s="212"/>
      <c r="N77" s="152"/>
      <c r="O77" s="152"/>
      <c r="P77" s="152"/>
    </row>
    <row r="78" spans="1:16" ht="45" x14ac:dyDescent="0.3">
      <c r="A78" s="240" t="s">
        <v>4184</v>
      </c>
      <c r="B78" s="141" t="s">
        <v>448</v>
      </c>
      <c r="C78" s="137" t="s">
        <v>2702</v>
      </c>
      <c r="D78" s="157">
        <v>1</v>
      </c>
      <c r="E78" s="159" t="s">
        <v>228</v>
      </c>
      <c r="F78" s="146" t="s">
        <v>2703</v>
      </c>
      <c r="G78" s="158"/>
      <c r="H78" s="212"/>
      <c r="I78" s="212"/>
      <c r="J78" s="212"/>
      <c r="K78" s="212"/>
      <c r="L78" s="212"/>
      <c r="M78" s="212"/>
      <c r="N78" s="152"/>
      <c r="O78" s="152"/>
      <c r="P78" s="152"/>
    </row>
    <row r="79" spans="1:16" ht="45" x14ac:dyDescent="0.3">
      <c r="A79" s="240"/>
      <c r="B79" s="137"/>
      <c r="C79" s="137" t="s">
        <v>2704</v>
      </c>
      <c r="D79" s="157">
        <v>1</v>
      </c>
      <c r="E79" s="158" t="s">
        <v>228</v>
      </c>
      <c r="F79" s="137" t="s">
        <v>2705</v>
      </c>
      <c r="G79" s="158"/>
      <c r="H79" s="212"/>
      <c r="I79" s="212"/>
      <c r="J79" s="212"/>
      <c r="K79" s="212"/>
      <c r="L79" s="212"/>
      <c r="M79" s="212"/>
      <c r="N79" s="152"/>
      <c r="O79" s="152"/>
      <c r="P79" s="152"/>
    </row>
    <row r="80" spans="1:16" ht="30" x14ac:dyDescent="0.3">
      <c r="A80" s="240"/>
      <c r="B80" s="141"/>
      <c r="C80" s="137" t="s">
        <v>2706</v>
      </c>
      <c r="D80" s="157">
        <v>1</v>
      </c>
      <c r="E80" s="159" t="s">
        <v>228</v>
      </c>
      <c r="F80" s="146" t="s">
        <v>2707</v>
      </c>
      <c r="G80" s="158"/>
      <c r="H80" s="212"/>
      <c r="I80" s="212"/>
      <c r="J80" s="212"/>
      <c r="K80" s="212"/>
      <c r="L80" s="212"/>
      <c r="M80" s="212"/>
      <c r="N80" s="152"/>
      <c r="O80" s="152"/>
      <c r="P80" s="152"/>
    </row>
    <row r="81" spans="1:16" ht="30" x14ac:dyDescent="0.3">
      <c r="A81" s="240"/>
      <c r="B81" s="141"/>
      <c r="C81" s="137" t="s">
        <v>2708</v>
      </c>
      <c r="D81" s="157">
        <v>1</v>
      </c>
      <c r="E81" s="159"/>
      <c r="F81" s="146" t="s">
        <v>2709</v>
      </c>
      <c r="G81" s="158"/>
      <c r="H81" s="212"/>
      <c r="I81" s="212"/>
      <c r="J81" s="212"/>
      <c r="K81" s="212"/>
      <c r="L81" s="212"/>
      <c r="M81" s="212"/>
      <c r="N81" s="152"/>
      <c r="O81" s="152"/>
      <c r="P81" s="152"/>
    </row>
    <row r="82" spans="1:16" ht="30" x14ac:dyDescent="0.3">
      <c r="A82" s="240" t="s">
        <v>4187</v>
      </c>
      <c r="B82" s="141" t="s">
        <v>457</v>
      </c>
      <c r="C82" s="137" t="s">
        <v>1315</v>
      </c>
      <c r="D82" s="157">
        <v>1</v>
      </c>
      <c r="E82" s="158" t="s">
        <v>228</v>
      </c>
      <c r="F82" s="137" t="s">
        <v>1316</v>
      </c>
      <c r="G82" s="158"/>
      <c r="H82" s="212"/>
      <c r="I82" s="212"/>
      <c r="J82" s="212"/>
      <c r="K82" s="212"/>
      <c r="L82" s="212"/>
      <c r="M82" s="212"/>
      <c r="N82" s="152"/>
      <c r="O82" s="152"/>
      <c r="P82" s="152"/>
    </row>
    <row r="83" spans="1:16" ht="30" x14ac:dyDescent="0.3">
      <c r="A83" s="240"/>
      <c r="B83" s="141"/>
      <c r="C83" s="137" t="s">
        <v>458</v>
      </c>
      <c r="D83" s="157">
        <v>1</v>
      </c>
      <c r="E83" s="158" t="s">
        <v>228</v>
      </c>
      <c r="F83" s="137" t="s">
        <v>2710</v>
      </c>
      <c r="G83" s="158"/>
      <c r="H83" s="212"/>
      <c r="I83" s="212"/>
      <c r="J83" s="212"/>
      <c r="K83" s="212"/>
      <c r="L83" s="212"/>
      <c r="M83" s="212"/>
      <c r="N83" s="152"/>
      <c r="O83" s="152"/>
      <c r="P83" s="152"/>
    </row>
    <row r="84" spans="1:16" ht="45" x14ac:dyDescent="0.3">
      <c r="A84" s="240" t="s">
        <v>4188</v>
      </c>
      <c r="B84" s="141" t="s">
        <v>2711</v>
      </c>
      <c r="C84" s="146" t="s">
        <v>2712</v>
      </c>
      <c r="D84" s="157">
        <v>1</v>
      </c>
      <c r="E84" s="158" t="s">
        <v>228</v>
      </c>
      <c r="F84" s="145" t="s">
        <v>2713</v>
      </c>
      <c r="G84" s="162"/>
      <c r="H84" s="212"/>
      <c r="I84" s="212"/>
      <c r="J84" s="212"/>
      <c r="K84" s="212"/>
      <c r="L84" s="212"/>
      <c r="M84" s="212"/>
      <c r="N84" s="152"/>
      <c r="O84" s="152"/>
      <c r="P84" s="152"/>
    </row>
    <row r="85" spans="1:16" ht="30" x14ac:dyDescent="0.3">
      <c r="A85" s="239"/>
      <c r="B85" s="158"/>
      <c r="C85" s="146" t="s">
        <v>2714</v>
      </c>
      <c r="D85" s="157">
        <v>1</v>
      </c>
      <c r="E85" s="158" t="s">
        <v>228</v>
      </c>
      <c r="F85" s="146" t="s">
        <v>2715</v>
      </c>
      <c r="G85" s="158"/>
      <c r="H85" s="212"/>
      <c r="I85" s="212"/>
      <c r="J85" s="212"/>
      <c r="K85" s="212"/>
      <c r="L85" s="212"/>
      <c r="M85" s="212"/>
      <c r="N85" s="152"/>
      <c r="O85" s="152"/>
      <c r="P85" s="152"/>
    </row>
    <row r="86" spans="1:16" x14ac:dyDescent="0.3">
      <c r="A86" s="205" t="s">
        <v>4189</v>
      </c>
      <c r="B86" s="859" t="s">
        <v>6177</v>
      </c>
      <c r="C86" s="860"/>
      <c r="D86" s="860"/>
      <c r="E86" s="860"/>
      <c r="F86" s="860"/>
      <c r="G86" s="861"/>
      <c r="H86" s="212">
        <f>SUM(D87:D97)</f>
        <v>11</v>
      </c>
      <c r="I86" s="212">
        <f>COUNT(D87:D97)*2</f>
        <v>22</v>
      </c>
      <c r="J86" s="212"/>
      <c r="K86" s="212"/>
      <c r="L86" s="212"/>
      <c r="M86" s="212"/>
      <c r="N86" s="152"/>
      <c r="O86" s="152"/>
      <c r="P86" s="152"/>
    </row>
    <row r="87" spans="1:16" ht="75" x14ac:dyDescent="0.3">
      <c r="A87" s="205" t="s">
        <v>4190</v>
      </c>
      <c r="B87" s="148" t="s">
        <v>4345</v>
      </c>
      <c r="C87" s="148" t="s">
        <v>4346</v>
      </c>
      <c r="D87" s="157">
        <v>1</v>
      </c>
      <c r="E87" s="210" t="s">
        <v>400</v>
      </c>
      <c r="F87" s="148" t="s">
        <v>6197</v>
      </c>
      <c r="G87" s="271"/>
      <c r="H87" s="212"/>
      <c r="I87" s="212"/>
      <c r="J87" s="212"/>
      <c r="K87" s="212"/>
      <c r="L87" s="212"/>
      <c r="M87" s="212"/>
      <c r="N87" s="152"/>
      <c r="O87" s="152"/>
      <c r="P87" s="152"/>
    </row>
    <row r="88" spans="1:16" ht="60" x14ac:dyDescent="0.3">
      <c r="A88" s="205" t="s">
        <v>4191</v>
      </c>
      <c r="B88" s="148" t="s">
        <v>4347</v>
      </c>
      <c r="C88" s="148" t="s">
        <v>4348</v>
      </c>
      <c r="D88" s="157">
        <v>1</v>
      </c>
      <c r="E88" s="210" t="s">
        <v>400</v>
      </c>
      <c r="F88" s="148" t="s">
        <v>4800</v>
      </c>
      <c r="G88" s="271"/>
      <c r="H88" s="212"/>
      <c r="I88" s="212"/>
      <c r="J88" s="212"/>
      <c r="K88" s="212"/>
      <c r="L88" s="212"/>
      <c r="M88" s="212"/>
      <c r="N88" s="152"/>
      <c r="O88" s="152"/>
      <c r="P88" s="152"/>
    </row>
    <row r="89" spans="1:16" ht="45" x14ac:dyDescent="0.3">
      <c r="A89" s="204" t="s">
        <v>5791</v>
      </c>
      <c r="B89" s="148" t="s">
        <v>4350</v>
      </c>
      <c r="C89" s="148" t="s">
        <v>6220</v>
      </c>
      <c r="D89" s="157">
        <v>1</v>
      </c>
      <c r="E89" s="210" t="s">
        <v>186</v>
      </c>
      <c r="F89" s="148"/>
      <c r="G89" s="271"/>
      <c r="H89" s="212"/>
      <c r="I89" s="212"/>
      <c r="J89" s="212"/>
      <c r="K89" s="212"/>
      <c r="L89" s="212"/>
      <c r="M89" s="212"/>
      <c r="N89" s="152"/>
      <c r="O89" s="152"/>
      <c r="P89" s="152"/>
    </row>
    <row r="90" spans="1:16" ht="30" x14ac:dyDescent="0.3">
      <c r="A90" s="247"/>
      <c r="B90" s="148"/>
      <c r="C90" s="148" t="s">
        <v>6179</v>
      </c>
      <c r="D90" s="157">
        <v>1</v>
      </c>
      <c r="E90" s="210" t="s">
        <v>400</v>
      </c>
      <c r="F90" s="148" t="s">
        <v>6180</v>
      </c>
      <c r="G90" s="271"/>
      <c r="H90" s="212"/>
      <c r="I90" s="212"/>
      <c r="J90" s="212"/>
      <c r="K90" s="212"/>
      <c r="L90" s="212"/>
      <c r="M90" s="212"/>
      <c r="N90" s="152"/>
      <c r="O90" s="152"/>
      <c r="P90" s="152"/>
    </row>
    <row r="91" spans="1:16" ht="30" x14ac:dyDescent="0.3">
      <c r="A91" s="247"/>
      <c r="B91" s="148"/>
      <c r="C91" s="148" t="s">
        <v>2694</v>
      </c>
      <c r="D91" s="157">
        <v>1</v>
      </c>
      <c r="E91" s="210" t="s">
        <v>186</v>
      </c>
      <c r="F91" s="148"/>
      <c r="G91" s="271"/>
      <c r="H91" s="212"/>
      <c r="I91" s="212"/>
      <c r="J91" s="212"/>
      <c r="K91" s="212"/>
      <c r="L91" s="212"/>
      <c r="M91" s="212"/>
      <c r="N91" s="152"/>
      <c r="O91" s="152"/>
      <c r="P91" s="152"/>
    </row>
    <row r="92" spans="1:16" x14ac:dyDescent="0.3">
      <c r="A92" s="247"/>
      <c r="B92" s="148"/>
      <c r="C92" s="148" t="s">
        <v>2695</v>
      </c>
      <c r="D92" s="157">
        <v>1</v>
      </c>
      <c r="E92" s="210" t="s">
        <v>186</v>
      </c>
      <c r="F92" s="148"/>
      <c r="G92" s="271"/>
      <c r="H92" s="212"/>
      <c r="I92" s="212"/>
      <c r="J92" s="212"/>
      <c r="K92" s="212"/>
      <c r="L92" s="212"/>
      <c r="M92" s="212"/>
      <c r="N92" s="152"/>
      <c r="O92" s="152"/>
      <c r="P92" s="152"/>
    </row>
    <row r="93" spans="1:16" x14ac:dyDescent="0.3">
      <c r="A93" s="247"/>
      <c r="B93" s="249"/>
      <c r="C93" s="249" t="s">
        <v>402</v>
      </c>
      <c r="D93" s="157">
        <v>1</v>
      </c>
      <c r="E93" s="207" t="s">
        <v>186</v>
      </c>
      <c r="F93" s="249"/>
      <c r="G93" s="271"/>
      <c r="H93" s="212"/>
      <c r="I93" s="212"/>
      <c r="J93" s="212"/>
      <c r="K93" s="212"/>
      <c r="L93" s="212"/>
      <c r="M93" s="212"/>
      <c r="N93" s="152"/>
      <c r="O93" s="152"/>
      <c r="P93" s="152"/>
    </row>
    <row r="94" spans="1:16" x14ac:dyDescent="0.3">
      <c r="A94" s="247"/>
      <c r="B94" s="249"/>
      <c r="C94" s="249" t="s">
        <v>6198</v>
      </c>
      <c r="D94" s="157">
        <v>1</v>
      </c>
      <c r="E94" s="207" t="s">
        <v>400</v>
      </c>
      <c r="F94" s="249"/>
      <c r="G94" s="271"/>
      <c r="H94" s="212"/>
      <c r="I94" s="212"/>
      <c r="J94" s="212"/>
      <c r="K94" s="212"/>
      <c r="L94" s="212"/>
      <c r="M94" s="212"/>
      <c r="N94" s="152"/>
      <c r="O94" s="152"/>
      <c r="P94" s="152"/>
    </row>
    <row r="95" spans="1:16" ht="30" x14ac:dyDescent="0.3">
      <c r="A95" s="247"/>
      <c r="B95" s="249"/>
      <c r="C95" s="148" t="s">
        <v>6106</v>
      </c>
      <c r="D95" s="157">
        <v>1</v>
      </c>
      <c r="E95" s="210" t="s">
        <v>186</v>
      </c>
      <c r="F95" s="148" t="s">
        <v>5796</v>
      </c>
      <c r="G95" s="271"/>
      <c r="H95" s="212"/>
      <c r="I95" s="212"/>
      <c r="J95" s="212"/>
      <c r="K95" s="212"/>
      <c r="L95" s="212"/>
      <c r="M95" s="212"/>
      <c r="N95" s="152"/>
      <c r="O95" s="152"/>
      <c r="P95" s="152"/>
    </row>
    <row r="96" spans="1:16" ht="60" x14ac:dyDescent="0.3">
      <c r="A96" s="205" t="s">
        <v>5792</v>
      </c>
      <c r="B96" s="148" t="s">
        <v>4357</v>
      </c>
      <c r="C96" s="148" t="s">
        <v>6221</v>
      </c>
      <c r="D96" s="157">
        <v>1</v>
      </c>
      <c r="E96" s="210" t="s">
        <v>186</v>
      </c>
      <c r="F96" s="148" t="s">
        <v>6181</v>
      </c>
      <c r="G96" s="271"/>
      <c r="H96" s="212"/>
      <c r="I96" s="212"/>
      <c r="J96" s="212"/>
      <c r="K96" s="212"/>
      <c r="L96" s="212"/>
      <c r="M96" s="212"/>
      <c r="N96" s="152"/>
      <c r="O96" s="152"/>
      <c r="P96" s="152"/>
    </row>
    <row r="97" spans="1:16" ht="60" x14ac:dyDescent="0.3">
      <c r="A97" s="247"/>
      <c r="B97" s="210"/>
      <c r="C97" s="148" t="s">
        <v>2696</v>
      </c>
      <c r="D97" s="157">
        <v>1</v>
      </c>
      <c r="E97" s="210" t="s">
        <v>186</v>
      </c>
      <c r="F97" s="148" t="s">
        <v>6181</v>
      </c>
      <c r="G97" s="210"/>
      <c r="H97" s="212"/>
      <c r="I97" s="212"/>
      <c r="J97" s="212"/>
      <c r="K97" s="212"/>
      <c r="L97" s="212"/>
      <c r="M97" s="212"/>
      <c r="N97" s="152"/>
      <c r="O97" s="152"/>
      <c r="P97" s="152"/>
    </row>
    <row r="98" spans="1:16" x14ac:dyDescent="0.3">
      <c r="A98" s="244"/>
      <c r="B98" s="1003" t="s">
        <v>468</v>
      </c>
      <c r="C98" s="1004"/>
      <c r="D98" s="1004"/>
      <c r="E98" s="1004"/>
      <c r="F98" s="1004"/>
      <c r="G98" s="1005"/>
      <c r="H98" s="212">
        <f>H99+H110+H119+H124+H131+H134+H136</f>
        <v>34</v>
      </c>
      <c r="I98" s="212">
        <f>I99+I110+I119+I124+I131+I134+I136</f>
        <v>68</v>
      </c>
      <c r="J98" s="212"/>
      <c r="K98" s="212"/>
      <c r="L98" s="212"/>
      <c r="M98" s="212"/>
      <c r="N98" s="152"/>
      <c r="O98" s="152"/>
      <c r="P98" s="152"/>
    </row>
    <row r="99" spans="1:16" x14ac:dyDescent="0.3">
      <c r="A99" s="240" t="s">
        <v>51</v>
      </c>
      <c r="B99" s="1002" t="s">
        <v>52</v>
      </c>
      <c r="C99" s="998"/>
      <c r="D99" s="998"/>
      <c r="E99" s="998"/>
      <c r="F99" s="998"/>
      <c r="G99" s="999"/>
      <c r="H99" s="212">
        <f>SUM(D100:D109)</f>
        <v>10</v>
      </c>
      <c r="I99" s="212">
        <f>COUNT(D100:D109)*2</f>
        <v>20</v>
      </c>
      <c r="J99" s="212"/>
      <c r="K99" s="212"/>
      <c r="L99" s="212"/>
      <c r="M99" s="212"/>
      <c r="N99" s="152"/>
      <c r="O99" s="152"/>
      <c r="P99" s="152"/>
    </row>
    <row r="100" spans="1:16" ht="30" x14ac:dyDescent="0.3">
      <c r="A100" s="240" t="s">
        <v>2716</v>
      </c>
      <c r="B100" s="139" t="s">
        <v>471</v>
      </c>
      <c r="C100" s="137" t="s">
        <v>2439</v>
      </c>
      <c r="D100" s="157">
        <v>1</v>
      </c>
      <c r="E100" s="158" t="s">
        <v>400</v>
      </c>
      <c r="F100" s="137" t="s">
        <v>2717</v>
      </c>
      <c r="G100" s="158"/>
      <c r="H100" s="212"/>
      <c r="I100" s="212"/>
      <c r="J100" s="212"/>
      <c r="K100" s="212"/>
      <c r="L100" s="212"/>
      <c r="M100" s="212"/>
      <c r="N100" s="152"/>
      <c r="O100" s="152"/>
      <c r="P100" s="152"/>
    </row>
    <row r="101" spans="1:16" ht="30" x14ac:dyDescent="0.3">
      <c r="A101" s="240"/>
      <c r="B101" s="139"/>
      <c r="C101" s="146" t="s">
        <v>2718</v>
      </c>
      <c r="D101" s="157">
        <v>1</v>
      </c>
      <c r="E101" s="158" t="s">
        <v>400</v>
      </c>
      <c r="F101" s="137"/>
      <c r="G101" s="158"/>
      <c r="H101" s="212"/>
      <c r="I101" s="212"/>
      <c r="J101" s="212"/>
      <c r="K101" s="212"/>
      <c r="L101" s="212"/>
      <c r="M101" s="212"/>
      <c r="N101" s="152"/>
      <c r="O101" s="152"/>
      <c r="P101" s="152"/>
    </row>
    <row r="102" spans="1:16" ht="45" x14ac:dyDescent="0.3">
      <c r="A102" s="240"/>
      <c r="B102" s="139"/>
      <c r="C102" s="137" t="s">
        <v>2719</v>
      </c>
      <c r="D102" s="157">
        <v>1</v>
      </c>
      <c r="E102" s="159" t="s">
        <v>254</v>
      </c>
      <c r="F102" s="137"/>
      <c r="G102" s="158"/>
      <c r="H102" s="212"/>
      <c r="I102" s="212"/>
      <c r="J102" s="212"/>
      <c r="K102" s="212"/>
      <c r="L102" s="212"/>
      <c r="M102" s="212"/>
      <c r="N102" s="152"/>
      <c r="O102" s="152"/>
      <c r="P102" s="152"/>
    </row>
    <row r="103" spans="1:16" ht="30" x14ac:dyDescent="0.3">
      <c r="A103" s="240"/>
      <c r="B103" s="139"/>
      <c r="C103" s="137" t="s">
        <v>474</v>
      </c>
      <c r="D103" s="157">
        <v>1</v>
      </c>
      <c r="E103" s="158" t="s">
        <v>400</v>
      </c>
      <c r="F103" s="137"/>
      <c r="G103" s="158"/>
      <c r="H103" s="212"/>
      <c r="I103" s="212"/>
      <c r="J103" s="212"/>
      <c r="K103" s="212"/>
      <c r="L103" s="212"/>
      <c r="M103" s="212"/>
      <c r="N103" s="152"/>
      <c r="O103" s="152"/>
      <c r="P103" s="152"/>
    </row>
    <row r="104" spans="1:16" ht="45" x14ac:dyDescent="0.3">
      <c r="A104" s="240"/>
      <c r="B104" s="139"/>
      <c r="C104" s="137" t="s">
        <v>2442</v>
      </c>
      <c r="D104" s="157">
        <v>1</v>
      </c>
      <c r="E104" s="158" t="s">
        <v>400</v>
      </c>
      <c r="F104" s="137"/>
      <c r="G104" s="158"/>
      <c r="H104" s="212"/>
      <c r="I104" s="212"/>
      <c r="J104" s="212"/>
      <c r="K104" s="212"/>
      <c r="L104" s="212"/>
      <c r="M104" s="212"/>
      <c r="N104" s="152"/>
      <c r="O104" s="152"/>
      <c r="P104" s="152"/>
    </row>
    <row r="105" spans="1:16" ht="45" x14ac:dyDescent="0.3">
      <c r="A105" s="240" t="s">
        <v>1323</v>
      </c>
      <c r="B105" s="137" t="s">
        <v>476</v>
      </c>
      <c r="C105" s="137" t="s">
        <v>477</v>
      </c>
      <c r="D105" s="157">
        <v>1</v>
      </c>
      <c r="E105" s="158" t="s">
        <v>478</v>
      </c>
      <c r="F105" s="158"/>
      <c r="G105" s="158"/>
      <c r="H105" s="212"/>
      <c r="I105" s="212"/>
      <c r="J105" s="212"/>
      <c r="K105" s="212"/>
      <c r="L105" s="212"/>
      <c r="M105" s="212"/>
      <c r="N105" s="152"/>
      <c r="O105" s="152"/>
      <c r="P105" s="152"/>
    </row>
    <row r="106" spans="1:16" ht="60" x14ac:dyDescent="0.3">
      <c r="A106" s="240"/>
      <c r="B106" s="137"/>
      <c r="C106" s="146" t="s">
        <v>2444</v>
      </c>
      <c r="D106" s="157">
        <v>1</v>
      </c>
      <c r="E106" s="158" t="s">
        <v>478</v>
      </c>
      <c r="F106" s="158"/>
      <c r="G106" s="158"/>
      <c r="H106" s="212"/>
      <c r="I106" s="212"/>
      <c r="J106" s="212"/>
      <c r="K106" s="212"/>
      <c r="L106" s="212"/>
      <c r="M106" s="212"/>
      <c r="N106" s="152"/>
      <c r="O106" s="152"/>
      <c r="P106" s="152"/>
    </row>
    <row r="107" spans="1:16" ht="45" x14ac:dyDescent="0.3">
      <c r="A107" s="240"/>
      <c r="B107" s="137"/>
      <c r="C107" s="137" t="s">
        <v>2720</v>
      </c>
      <c r="D107" s="157">
        <v>1</v>
      </c>
      <c r="E107" s="158" t="s">
        <v>400</v>
      </c>
      <c r="F107" s="158"/>
      <c r="G107" s="158"/>
      <c r="H107" s="212"/>
      <c r="I107" s="212"/>
      <c r="J107" s="212"/>
      <c r="K107" s="212"/>
      <c r="L107" s="212"/>
      <c r="M107" s="212"/>
      <c r="N107" s="152"/>
      <c r="O107" s="152"/>
      <c r="P107" s="152"/>
    </row>
    <row r="108" spans="1:16" ht="60" x14ac:dyDescent="0.3">
      <c r="A108" s="240"/>
      <c r="B108" s="137"/>
      <c r="C108" s="137" t="s">
        <v>2721</v>
      </c>
      <c r="D108" s="157">
        <v>1</v>
      </c>
      <c r="E108" s="158" t="s">
        <v>400</v>
      </c>
      <c r="F108" s="158"/>
      <c r="G108" s="158"/>
      <c r="H108" s="212"/>
      <c r="I108" s="212"/>
      <c r="J108" s="212"/>
      <c r="K108" s="212"/>
      <c r="L108" s="212"/>
      <c r="M108" s="212"/>
      <c r="N108" s="152"/>
      <c r="O108" s="152"/>
      <c r="P108" s="152"/>
    </row>
    <row r="109" spans="1:16" ht="45" x14ac:dyDescent="0.3">
      <c r="A109" s="240" t="s">
        <v>1775</v>
      </c>
      <c r="B109" s="137" t="s">
        <v>481</v>
      </c>
      <c r="C109" s="146" t="s">
        <v>482</v>
      </c>
      <c r="D109" s="157">
        <v>1</v>
      </c>
      <c r="E109" s="158" t="s">
        <v>256</v>
      </c>
      <c r="F109" s="158"/>
      <c r="G109" s="158"/>
      <c r="H109" s="212"/>
      <c r="I109" s="212"/>
      <c r="J109" s="212"/>
      <c r="K109" s="212"/>
      <c r="L109" s="212"/>
      <c r="M109" s="212"/>
      <c r="N109" s="152"/>
      <c r="O109" s="152"/>
      <c r="P109" s="152"/>
    </row>
    <row r="110" spans="1:16" x14ac:dyDescent="0.3">
      <c r="A110" s="240" t="s">
        <v>53</v>
      </c>
      <c r="B110" s="1002" t="s">
        <v>485</v>
      </c>
      <c r="C110" s="998"/>
      <c r="D110" s="998"/>
      <c r="E110" s="998"/>
      <c r="F110" s="998"/>
      <c r="G110" s="999"/>
      <c r="H110" s="212">
        <f>SUM(D111:D118)</f>
        <v>8</v>
      </c>
      <c r="I110" s="212">
        <f>COUNT(D111:D118)*2</f>
        <v>16</v>
      </c>
      <c r="J110" s="212"/>
      <c r="K110" s="212"/>
      <c r="L110" s="212"/>
      <c r="M110" s="212"/>
      <c r="N110" s="152"/>
      <c r="O110" s="152"/>
      <c r="P110" s="152"/>
    </row>
    <row r="111" spans="1:16" ht="45" x14ac:dyDescent="0.3">
      <c r="A111" s="240" t="s">
        <v>1325</v>
      </c>
      <c r="B111" s="137" t="s">
        <v>2722</v>
      </c>
      <c r="C111" s="146" t="s">
        <v>2723</v>
      </c>
      <c r="D111" s="157">
        <v>1</v>
      </c>
      <c r="E111" s="158" t="s">
        <v>400</v>
      </c>
      <c r="F111" s="146" t="s">
        <v>1778</v>
      </c>
      <c r="G111" s="158"/>
      <c r="H111" s="212"/>
      <c r="I111" s="212"/>
      <c r="J111" s="212"/>
      <c r="K111" s="212"/>
      <c r="L111" s="212"/>
      <c r="M111" s="212"/>
      <c r="N111" s="152"/>
      <c r="O111" s="152"/>
      <c r="P111" s="152"/>
    </row>
    <row r="112" spans="1:16" ht="45" x14ac:dyDescent="0.3">
      <c r="A112" s="240" t="s">
        <v>1329</v>
      </c>
      <c r="B112" s="137" t="s">
        <v>487</v>
      </c>
      <c r="C112" s="137" t="s">
        <v>2724</v>
      </c>
      <c r="D112" s="157">
        <v>1</v>
      </c>
      <c r="E112" s="159" t="s">
        <v>254</v>
      </c>
      <c r="F112" s="158"/>
      <c r="G112" s="158"/>
      <c r="H112" s="212"/>
      <c r="I112" s="212"/>
      <c r="J112" s="212"/>
      <c r="K112" s="212"/>
      <c r="L112" s="212"/>
      <c r="M112" s="212"/>
      <c r="N112" s="152"/>
      <c r="O112" s="152"/>
      <c r="P112" s="152"/>
    </row>
    <row r="113" spans="1:16" ht="45" x14ac:dyDescent="0.3">
      <c r="A113" s="240"/>
      <c r="B113" s="137"/>
      <c r="C113" s="137" t="s">
        <v>2725</v>
      </c>
      <c r="D113" s="157">
        <v>1</v>
      </c>
      <c r="E113" s="159" t="s">
        <v>254</v>
      </c>
      <c r="F113" s="137" t="s">
        <v>2726</v>
      </c>
      <c r="G113" s="158"/>
      <c r="H113" s="212"/>
      <c r="I113" s="212"/>
      <c r="J113" s="212"/>
      <c r="K113" s="212"/>
      <c r="L113" s="212"/>
      <c r="M113" s="212"/>
      <c r="N113" s="152"/>
      <c r="O113" s="152"/>
      <c r="P113" s="152"/>
    </row>
    <row r="114" spans="1:16" ht="30" x14ac:dyDescent="0.3">
      <c r="A114" s="240" t="s">
        <v>1331</v>
      </c>
      <c r="B114" s="137" t="s">
        <v>491</v>
      </c>
      <c r="C114" s="159" t="s">
        <v>2727</v>
      </c>
      <c r="D114" s="157">
        <v>1</v>
      </c>
      <c r="E114" s="158" t="s">
        <v>254</v>
      </c>
      <c r="F114" s="158"/>
      <c r="G114" s="158"/>
      <c r="H114" s="212"/>
      <c r="I114" s="212"/>
      <c r="J114" s="212"/>
      <c r="K114" s="212"/>
      <c r="L114" s="212"/>
      <c r="M114" s="212"/>
      <c r="N114" s="152"/>
      <c r="O114" s="152"/>
      <c r="P114" s="152"/>
    </row>
    <row r="115" spans="1:16" ht="30" x14ac:dyDescent="0.3">
      <c r="A115" s="240" t="s">
        <v>1334</v>
      </c>
      <c r="B115" s="139" t="s">
        <v>495</v>
      </c>
      <c r="C115" s="137" t="s">
        <v>2728</v>
      </c>
      <c r="D115" s="157">
        <v>1</v>
      </c>
      <c r="E115" s="158" t="s">
        <v>258</v>
      </c>
      <c r="F115" s="137"/>
      <c r="G115" s="158"/>
      <c r="H115" s="212"/>
      <c r="I115" s="212"/>
      <c r="J115" s="212"/>
      <c r="K115" s="212"/>
      <c r="L115" s="212"/>
      <c r="M115" s="212"/>
      <c r="N115" s="152"/>
      <c r="O115" s="152"/>
      <c r="P115" s="152"/>
    </row>
    <row r="116" spans="1:16" x14ac:dyDescent="0.3">
      <c r="A116" s="240"/>
      <c r="B116" s="137"/>
      <c r="C116" s="137" t="s">
        <v>2729</v>
      </c>
      <c r="D116" s="157">
        <v>1</v>
      </c>
      <c r="E116" s="158" t="s">
        <v>501</v>
      </c>
      <c r="F116" s="166"/>
      <c r="G116" s="158"/>
      <c r="H116" s="212"/>
      <c r="I116" s="212"/>
      <c r="J116" s="212"/>
      <c r="K116" s="212"/>
      <c r="L116" s="212"/>
      <c r="M116" s="212"/>
      <c r="N116" s="152"/>
      <c r="O116" s="152"/>
      <c r="P116" s="152"/>
    </row>
    <row r="117" spans="1:16" ht="45" x14ac:dyDescent="0.3">
      <c r="A117" s="240" t="s">
        <v>1339</v>
      </c>
      <c r="B117" s="137" t="s">
        <v>504</v>
      </c>
      <c r="C117" s="146" t="s">
        <v>505</v>
      </c>
      <c r="D117" s="157">
        <v>1</v>
      </c>
      <c r="E117" s="158" t="s">
        <v>254</v>
      </c>
      <c r="F117" s="137" t="s">
        <v>2730</v>
      </c>
      <c r="G117" s="158"/>
      <c r="H117" s="212"/>
      <c r="I117" s="212"/>
      <c r="J117" s="212"/>
      <c r="K117" s="212"/>
      <c r="L117" s="212"/>
      <c r="M117" s="212"/>
      <c r="N117" s="152"/>
      <c r="O117" s="152"/>
      <c r="P117" s="152"/>
    </row>
    <row r="118" spans="1:16" x14ac:dyDescent="0.3">
      <c r="A118" s="240"/>
      <c r="B118" s="137"/>
      <c r="C118" s="137" t="s">
        <v>2731</v>
      </c>
      <c r="D118" s="157">
        <v>1</v>
      </c>
      <c r="E118" s="158" t="s">
        <v>400</v>
      </c>
      <c r="F118" s="158"/>
      <c r="G118" s="158"/>
      <c r="H118" s="212"/>
      <c r="I118" s="212"/>
      <c r="J118" s="212"/>
      <c r="K118" s="212"/>
      <c r="L118" s="212"/>
      <c r="M118" s="212"/>
      <c r="N118" s="152"/>
      <c r="O118" s="152"/>
      <c r="P118" s="152"/>
    </row>
    <row r="119" spans="1:16" ht="30" customHeight="1" x14ac:dyDescent="0.3">
      <c r="A119" s="240" t="s">
        <v>55</v>
      </c>
      <c r="B119" s="1056" t="s">
        <v>4199</v>
      </c>
      <c r="C119" s="1057"/>
      <c r="D119" s="1057"/>
      <c r="E119" s="1057"/>
      <c r="F119" s="1057"/>
      <c r="G119" s="1058"/>
      <c r="H119" s="212">
        <f>SUM(D120:D123)</f>
        <v>4</v>
      </c>
      <c r="I119" s="212">
        <f>COUNT(D120:D123)*2</f>
        <v>8</v>
      </c>
      <c r="J119" s="212"/>
      <c r="K119" s="212"/>
      <c r="L119" s="212"/>
      <c r="M119" s="212"/>
      <c r="N119" s="152"/>
      <c r="O119" s="152"/>
      <c r="P119" s="152"/>
    </row>
    <row r="120" spans="1:16" ht="30" x14ac:dyDescent="0.3">
      <c r="A120" s="240" t="s">
        <v>1343</v>
      </c>
      <c r="B120" s="137" t="s">
        <v>524</v>
      </c>
      <c r="C120" s="141" t="s">
        <v>2735</v>
      </c>
      <c r="D120" s="157">
        <v>1</v>
      </c>
      <c r="E120" s="158" t="s">
        <v>228</v>
      </c>
      <c r="F120" s="158"/>
      <c r="G120" s="167"/>
      <c r="H120" s="212"/>
      <c r="I120" s="212"/>
      <c r="J120" s="212"/>
      <c r="K120" s="212"/>
      <c r="L120" s="212"/>
      <c r="M120" s="212"/>
      <c r="N120" s="152"/>
      <c r="O120" s="152"/>
      <c r="P120" s="152"/>
    </row>
    <row r="121" spans="1:16" ht="45" x14ac:dyDescent="0.3">
      <c r="A121" s="240" t="s">
        <v>515</v>
      </c>
      <c r="B121" s="137" t="s">
        <v>530</v>
      </c>
      <c r="C121" s="137" t="s">
        <v>2736</v>
      </c>
      <c r="D121" s="157">
        <v>1</v>
      </c>
      <c r="E121" s="159" t="s">
        <v>400</v>
      </c>
      <c r="F121" s="137" t="s">
        <v>533</v>
      </c>
      <c r="G121" s="167"/>
      <c r="H121" s="212"/>
      <c r="I121" s="212"/>
      <c r="J121" s="212"/>
      <c r="K121" s="212"/>
      <c r="L121" s="212"/>
      <c r="M121" s="212"/>
      <c r="N121" s="152"/>
      <c r="O121" s="152"/>
      <c r="P121" s="152"/>
    </row>
    <row r="122" spans="1:16" x14ac:dyDescent="0.3">
      <c r="A122" s="240"/>
      <c r="B122" s="137"/>
      <c r="C122" s="137" t="s">
        <v>2737</v>
      </c>
      <c r="D122" s="157">
        <v>1</v>
      </c>
      <c r="E122" s="158" t="s">
        <v>228</v>
      </c>
      <c r="F122" s="158"/>
      <c r="G122" s="167"/>
      <c r="H122" s="212"/>
      <c r="I122" s="212"/>
      <c r="J122" s="212"/>
      <c r="K122" s="212"/>
      <c r="L122" s="212"/>
      <c r="M122" s="212"/>
      <c r="N122" s="152"/>
      <c r="O122" s="152"/>
      <c r="P122" s="152"/>
    </row>
    <row r="123" spans="1:16" ht="30" x14ac:dyDescent="0.3">
      <c r="A123" s="240" t="s">
        <v>1352</v>
      </c>
      <c r="B123" s="139" t="s">
        <v>538</v>
      </c>
      <c r="C123" s="137" t="s">
        <v>1785</v>
      </c>
      <c r="D123" s="157">
        <v>1</v>
      </c>
      <c r="E123" s="158" t="s">
        <v>294</v>
      </c>
      <c r="F123" s="158"/>
      <c r="G123" s="167"/>
      <c r="H123" s="212"/>
      <c r="I123" s="212"/>
      <c r="J123" s="212"/>
      <c r="K123" s="212"/>
      <c r="L123" s="212"/>
      <c r="M123" s="212"/>
      <c r="N123" s="152"/>
      <c r="O123" s="152"/>
      <c r="P123" s="152"/>
    </row>
    <row r="124" spans="1:16" x14ac:dyDescent="0.3">
      <c r="A124" s="240" t="s">
        <v>56</v>
      </c>
      <c r="B124" s="1002" t="s">
        <v>5661</v>
      </c>
      <c r="C124" s="998"/>
      <c r="D124" s="998"/>
      <c r="E124" s="998"/>
      <c r="F124" s="998"/>
      <c r="G124" s="999"/>
      <c r="H124" s="212">
        <f>SUM(D125:D130)</f>
        <v>6</v>
      </c>
      <c r="I124" s="212">
        <f>COUNT(D125:D130)*2</f>
        <v>12</v>
      </c>
      <c r="J124" s="212"/>
      <c r="K124" s="212"/>
      <c r="L124" s="212"/>
      <c r="M124" s="212"/>
      <c r="N124" s="152"/>
      <c r="O124" s="152"/>
      <c r="P124" s="152"/>
    </row>
    <row r="125" spans="1:16" ht="30" x14ac:dyDescent="0.3">
      <c r="A125" s="240" t="s">
        <v>1363</v>
      </c>
      <c r="B125" s="137" t="s">
        <v>516</v>
      </c>
      <c r="C125" s="168" t="s">
        <v>511</v>
      </c>
      <c r="D125" s="157">
        <v>1</v>
      </c>
      <c r="E125" s="158" t="s">
        <v>228</v>
      </c>
      <c r="F125" s="158"/>
      <c r="G125" s="158"/>
      <c r="H125" s="212"/>
      <c r="I125" s="212"/>
      <c r="J125" s="212"/>
      <c r="K125" s="212"/>
      <c r="L125" s="212"/>
      <c r="M125" s="212"/>
      <c r="N125" s="152"/>
      <c r="O125" s="152"/>
      <c r="P125" s="152"/>
    </row>
    <row r="126" spans="1:16" ht="30" x14ac:dyDescent="0.3">
      <c r="A126" s="240"/>
      <c r="B126" s="137"/>
      <c r="C126" s="146" t="s">
        <v>512</v>
      </c>
      <c r="D126" s="157">
        <v>1</v>
      </c>
      <c r="E126" s="158" t="s">
        <v>228</v>
      </c>
      <c r="F126" s="158"/>
      <c r="G126" s="158"/>
      <c r="H126" s="212"/>
      <c r="I126" s="212"/>
      <c r="J126" s="212"/>
      <c r="K126" s="212"/>
      <c r="L126" s="212"/>
      <c r="M126" s="212"/>
      <c r="N126" s="152"/>
      <c r="O126" s="152"/>
      <c r="P126" s="152"/>
    </row>
    <row r="127" spans="1:16" ht="45" x14ac:dyDescent="0.3">
      <c r="A127" s="240" t="s">
        <v>548</v>
      </c>
      <c r="B127" s="139" t="s">
        <v>2732</v>
      </c>
      <c r="C127" s="146" t="s">
        <v>2033</v>
      </c>
      <c r="D127" s="157">
        <v>1</v>
      </c>
      <c r="E127" s="158" t="s">
        <v>228</v>
      </c>
      <c r="F127" s="146" t="s">
        <v>518</v>
      </c>
      <c r="G127" s="158"/>
      <c r="H127" s="212"/>
      <c r="I127" s="212"/>
      <c r="J127" s="212"/>
      <c r="K127" s="212"/>
      <c r="L127" s="212"/>
      <c r="M127" s="212"/>
      <c r="N127" s="152"/>
      <c r="O127" s="152"/>
      <c r="P127" s="152"/>
    </row>
    <row r="128" spans="1:16" x14ac:dyDescent="0.3">
      <c r="A128" s="240"/>
      <c r="B128" s="139"/>
      <c r="C128" s="137" t="s">
        <v>519</v>
      </c>
      <c r="D128" s="157">
        <v>1</v>
      </c>
      <c r="E128" s="158" t="s">
        <v>228</v>
      </c>
      <c r="F128" s="137"/>
      <c r="G128" s="158"/>
      <c r="H128" s="212"/>
      <c r="I128" s="212"/>
      <c r="J128" s="212"/>
      <c r="K128" s="212"/>
      <c r="L128" s="212"/>
      <c r="M128" s="212"/>
      <c r="N128" s="152"/>
      <c r="O128" s="152"/>
      <c r="P128" s="152"/>
    </row>
    <row r="129" spans="1:16" ht="30" x14ac:dyDescent="0.3">
      <c r="A129" s="240" t="s">
        <v>4204</v>
      </c>
      <c r="B129" s="137" t="s">
        <v>2733</v>
      </c>
      <c r="C129" s="137" t="s">
        <v>2734</v>
      </c>
      <c r="D129" s="157">
        <v>1</v>
      </c>
      <c r="E129" s="158" t="s">
        <v>228</v>
      </c>
      <c r="F129" s="158"/>
      <c r="G129" s="158"/>
      <c r="H129" s="212"/>
      <c r="I129" s="212"/>
      <c r="J129" s="212"/>
      <c r="K129" s="212"/>
      <c r="L129" s="212"/>
      <c r="M129" s="212"/>
      <c r="N129" s="152"/>
      <c r="O129" s="152"/>
      <c r="P129" s="152"/>
    </row>
    <row r="130" spans="1:16" ht="45" x14ac:dyDescent="0.3">
      <c r="A130" s="240" t="s">
        <v>4205</v>
      </c>
      <c r="B130" s="137" t="s">
        <v>522</v>
      </c>
      <c r="C130" s="146" t="s">
        <v>1353</v>
      </c>
      <c r="D130" s="157">
        <v>1</v>
      </c>
      <c r="E130" s="158" t="s">
        <v>228</v>
      </c>
      <c r="F130" s="158"/>
      <c r="G130" s="158"/>
      <c r="H130" s="212"/>
      <c r="I130" s="212"/>
      <c r="J130" s="212"/>
      <c r="K130" s="212"/>
      <c r="L130" s="212"/>
      <c r="M130" s="212"/>
      <c r="N130" s="152"/>
      <c r="O130" s="152"/>
      <c r="P130" s="152"/>
    </row>
    <row r="131" spans="1:16" x14ac:dyDescent="0.3">
      <c r="A131" s="240" t="s">
        <v>58</v>
      </c>
      <c r="B131" s="1002" t="s">
        <v>57</v>
      </c>
      <c r="C131" s="998"/>
      <c r="D131" s="998"/>
      <c r="E131" s="998"/>
      <c r="F131" s="998"/>
      <c r="G131" s="999"/>
      <c r="H131" s="212">
        <f>SUM(D132:D133)</f>
        <v>2</v>
      </c>
      <c r="I131" s="212">
        <f>COUNT(D132:D133)*2</f>
        <v>4</v>
      </c>
      <c r="J131" s="212"/>
      <c r="K131" s="212"/>
      <c r="L131" s="212"/>
      <c r="M131" s="212"/>
      <c r="N131" s="152"/>
      <c r="O131" s="152"/>
      <c r="P131" s="152"/>
    </row>
    <row r="132" spans="1:16" ht="45" x14ac:dyDescent="0.3">
      <c r="A132" s="240" t="s">
        <v>2047</v>
      </c>
      <c r="B132" s="137" t="s">
        <v>541</v>
      </c>
      <c r="C132" s="137" t="s">
        <v>2045</v>
      </c>
      <c r="D132" s="157">
        <v>1</v>
      </c>
      <c r="E132" s="158" t="s">
        <v>256</v>
      </c>
      <c r="F132" s="137"/>
      <c r="G132" s="158"/>
      <c r="H132" s="212"/>
      <c r="I132" s="212"/>
      <c r="J132" s="212"/>
      <c r="K132" s="212"/>
      <c r="L132" s="212"/>
      <c r="M132" s="212"/>
      <c r="N132" s="152"/>
      <c r="O132" s="152"/>
      <c r="P132" s="152"/>
    </row>
    <row r="133" spans="1:16" ht="45" x14ac:dyDescent="0.3">
      <c r="A133" s="240" t="s">
        <v>2050</v>
      </c>
      <c r="B133" s="137" t="s">
        <v>544</v>
      </c>
      <c r="C133" s="137" t="s">
        <v>2738</v>
      </c>
      <c r="D133" s="157">
        <v>1</v>
      </c>
      <c r="E133" s="158" t="s">
        <v>256</v>
      </c>
      <c r="F133" s="158"/>
      <c r="G133" s="158"/>
      <c r="H133" s="212"/>
      <c r="I133" s="212"/>
      <c r="J133" s="212"/>
      <c r="K133" s="212"/>
      <c r="L133" s="212"/>
      <c r="M133" s="212"/>
      <c r="N133" s="152"/>
      <c r="O133" s="152"/>
      <c r="P133" s="152"/>
    </row>
    <row r="134" spans="1:16" x14ac:dyDescent="0.3">
      <c r="A134" s="240" t="s">
        <v>67</v>
      </c>
      <c r="B134" s="1002" t="s">
        <v>555</v>
      </c>
      <c r="C134" s="998"/>
      <c r="D134" s="998"/>
      <c r="E134" s="998"/>
      <c r="F134" s="998"/>
      <c r="G134" s="999"/>
      <c r="H134" s="212">
        <f>SUM(D135)</f>
        <v>1</v>
      </c>
      <c r="I134" s="212">
        <f>COUNT(D135)*2</f>
        <v>2</v>
      </c>
      <c r="J134" s="212"/>
      <c r="K134" s="212"/>
      <c r="L134" s="212"/>
      <c r="M134" s="212"/>
      <c r="N134" s="152"/>
      <c r="O134" s="152"/>
      <c r="P134" s="152"/>
    </row>
    <row r="135" spans="1:16" ht="45" x14ac:dyDescent="0.3">
      <c r="A135" s="240" t="s">
        <v>4404</v>
      </c>
      <c r="B135" s="139" t="s">
        <v>2739</v>
      </c>
      <c r="C135" s="137" t="s">
        <v>2740</v>
      </c>
      <c r="D135" s="157">
        <v>1</v>
      </c>
      <c r="E135" s="158" t="s">
        <v>258</v>
      </c>
      <c r="F135" s="158"/>
      <c r="G135" s="158"/>
      <c r="H135" s="212"/>
      <c r="I135" s="212"/>
      <c r="J135" s="212"/>
      <c r="K135" s="212"/>
      <c r="L135" s="212"/>
      <c r="M135" s="212"/>
      <c r="N135" s="152"/>
      <c r="O135" s="152"/>
      <c r="P135" s="152"/>
    </row>
    <row r="136" spans="1:16" x14ac:dyDescent="0.3">
      <c r="A136" s="240" t="s">
        <v>4209</v>
      </c>
      <c r="B136" s="1002" t="s">
        <v>560</v>
      </c>
      <c r="C136" s="998"/>
      <c r="D136" s="998"/>
      <c r="E136" s="998"/>
      <c r="F136" s="998"/>
      <c r="G136" s="999"/>
      <c r="H136" s="212">
        <f>SUM(D137:D139)</f>
        <v>3</v>
      </c>
      <c r="I136" s="212">
        <f>COUNT(D137:D139)*2</f>
        <v>6</v>
      </c>
      <c r="J136" s="212"/>
      <c r="K136" s="212"/>
      <c r="L136" s="212"/>
      <c r="M136" s="212"/>
      <c r="N136" s="152"/>
      <c r="O136" s="152"/>
      <c r="P136" s="152"/>
    </row>
    <row r="137" spans="1:16" ht="45" x14ac:dyDescent="0.3">
      <c r="A137" s="240" t="s">
        <v>4405</v>
      </c>
      <c r="B137" s="137" t="s">
        <v>562</v>
      </c>
      <c r="C137" s="137" t="s">
        <v>2741</v>
      </c>
      <c r="D137" s="157">
        <v>1</v>
      </c>
      <c r="E137" s="158" t="s">
        <v>294</v>
      </c>
      <c r="F137" s="158"/>
      <c r="G137" s="158"/>
      <c r="H137" s="212"/>
      <c r="I137" s="212"/>
      <c r="J137" s="212"/>
      <c r="K137" s="212"/>
      <c r="L137" s="212"/>
      <c r="M137" s="212"/>
      <c r="N137" s="152"/>
      <c r="O137" s="152"/>
      <c r="P137" s="152"/>
    </row>
    <row r="138" spans="1:16" ht="45" x14ac:dyDescent="0.3">
      <c r="A138" s="240" t="s">
        <v>4406</v>
      </c>
      <c r="B138" s="137" t="s">
        <v>565</v>
      </c>
      <c r="C138" s="137" t="s">
        <v>566</v>
      </c>
      <c r="D138" s="157">
        <v>1</v>
      </c>
      <c r="E138" s="158" t="s">
        <v>258</v>
      </c>
      <c r="F138" s="137" t="s">
        <v>2742</v>
      </c>
      <c r="G138" s="158"/>
      <c r="H138" s="212"/>
      <c r="I138" s="212"/>
      <c r="J138" s="212"/>
      <c r="K138" s="212"/>
      <c r="L138" s="212"/>
      <c r="M138" s="212"/>
      <c r="N138" s="152"/>
      <c r="O138" s="152"/>
      <c r="P138" s="152"/>
    </row>
    <row r="139" spans="1:16" ht="60" x14ac:dyDescent="0.3">
      <c r="A139" s="240" t="s">
        <v>4409</v>
      </c>
      <c r="B139" s="137" t="s">
        <v>2743</v>
      </c>
      <c r="C139" s="146" t="s">
        <v>2744</v>
      </c>
      <c r="D139" s="157">
        <v>1</v>
      </c>
      <c r="E139" s="158" t="s">
        <v>228</v>
      </c>
      <c r="F139" s="166"/>
      <c r="G139" s="158"/>
      <c r="H139" s="212"/>
      <c r="I139" s="212"/>
      <c r="J139" s="212"/>
      <c r="K139" s="212"/>
      <c r="L139" s="212"/>
      <c r="M139" s="212"/>
      <c r="N139" s="152"/>
      <c r="O139" s="152"/>
      <c r="P139" s="152"/>
    </row>
    <row r="140" spans="1:16" x14ac:dyDescent="0.3">
      <c r="A140" s="239"/>
      <c r="B140" s="1003" t="s">
        <v>570</v>
      </c>
      <c r="C140" s="1004"/>
      <c r="D140" s="1004"/>
      <c r="E140" s="1004"/>
      <c r="F140" s="1004"/>
      <c r="G140" s="1064"/>
      <c r="H140" s="212">
        <f>H141+H144+H147+H155+H159+H153</f>
        <v>27</v>
      </c>
      <c r="I140" s="212">
        <f>I141+I144+I147+I155+I159+I153</f>
        <v>54</v>
      </c>
      <c r="J140" s="212"/>
      <c r="K140" s="212"/>
      <c r="L140" s="212"/>
      <c r="M140" s="212"/>
      <c r="N140" s="152"/>
      <c r="O140" s="152"/>
      <c r="P140" s="152"/>
    </row>
    <row r="141" spans="1:16" x14ac:dyDescent="0.3">
      <c r="A141" s="240" t="s">
        <v>70</v>
      </c>
      <c r="B141" s="1002" t="s">
        <v>71</v>
      </c>
      <c r="C141" s="998"/>
      <c r="D141" s="998"/>
      <c r="E141" s="998"/>
      <c r="F141" s="998"/>
      <c r="G141" s="999"/>
      <c r="H141" s="212">
        <f>SUM(D142:D143)</f>
        <v>2</v>
      </c>
      <c r="I141" s="212">
        <f>COUNT(D142:D143)*2</f>
        <v>4</v>
      </c>
      <c r="J141" s="212"/>
      <c r="K141" s="212"/>
      <c r="L141" s="212"/>
      <c r="M141" s="212"/>
      <c r="N141" s="152"/>
      <c r="O141" s="152"/>
      <c r="P141" s="152"/>
    </row>
    <row r="142" spans="1:16" ht="30" x14ac:dyDescent="0.3">
      <c r="A142" s="240" t="s">
        <v>1367</v>
      </c>
      <c r="B142" s="137" t="s">
        <v>574</v>
      </c>
      <c r="C142" s="137" t="s">
        <v>2745</v>
      </c>
      <c r="D142" s="169">
        <v>1</v>
      </c>
      <c r="E142" s="158" t="s">
        <v>576</v>
      </c>
      <c r="F142" s="166"/>
      <c r="G142" s="158"/>
      <c r="H142" s="212"/>
      <c r="I142" s="212"/>
      <c r="J142" s="212"/>
      <c r="K142" s="212"/>
      <c r="L142" s="212"/>
      <c r="M142" s="212"/>
      <c r="N142" s="152"/>
      <c r="O142" s="152"/>
      <c r="P142" s="152"/>
    </row>
    <row r="143" spans="1:16" ht="30" x14ac:dyDescent="0.3">
      <c r="A143" s="240"/>
      <c r="B143" s="137"/>
      <c r="C143" s="137" t="s">
        <v>2746</v>
      </c>
      <c r="D143" s="157">
        <v>1</v>
      </c>
      <c r="E143" s="158" t="s">
        <v>576</v>
      </c>
      <c r="F143" s="137" t="s">
        <v>578</v>
      </c>
      <c r="G143" s="158"/>
      <c r="H143" s="212"/>
      <c r="I143" s="212"/>
      <c r="J143" s="212"/>
      <c r="K143" s="212"/>
      <c r="L143" s="212"/>
      <c r="M143" s="212"/>
      <c r="N143" s="152"/>
      <c r="O143" s="152"/>
      <c r="P143" s="152"/>
    </row>
    <row r="144" spans="1:16" x14ac:dyDescent="0.3">
      <c r="A144" s="240" t="s">
        <v>74</v>
      </c>
      <c r="B144" s="1002" t="s">
        <v>603</v>
      </c>
      <c r="C144" s="998"/>
      <c r="D144" s="998"/>
      <c r="E144" s="998"/>
      <c r="F144" s="998"/>
      <c r="G144" s="999"/>
      <c r="H144" s="212">
        <f>SUM(D145:D146)</f>
        <v>2</v>
      </c>
      <c r="I144" s="212">
        <f>COUNT(D145:D146)*2</f>
        <v>4</v>
      </c>
      <c r="J144" s="212"/>
      <c r="K144" s="212"/>
      <c r="L144" s="212"/>
      <c r="M144" s="212"/>
      <c r="N144" s="152"/>
      <c r="O144" s="152"/>
      <c r="P144" s="152"/>
    </row>
    <row r="145" spans="1:16" ht="60" x14ac:dyDescent="0.3">
      <c r="A145" s="240" t="s">
        <v>1386</v>
      </c>
      <c r="B145" s="137" t="s">
        <v>610</v>
      </c>
      <c r="C145" s="137" t="s">
        <v>2747</v>
      </c>
      <c r="D145" s="157">
        <v>1</v>
      </c>
      <c r="E145" s="158" t="s">
        <v>258</v>
      </c>
      <c r="F145" s="158"/>
      <c r="G145" s="158"/>
      <c r="H145" s="212"/>
      <c r="I145" s="212"/>
      <c r="J145" s="212"/>
      <c r="K145" s="212"/>
      <c r="L145" s="212"/>
      <c r="M145" s="212"/>
      <c r="N145" s="152"/>
      <c r="O145" s="152"/>
      <c r="P145" s="152"/>
    </row>
    <row r="146" spans="1:16" ht="30" x14ac:dyDescent="0.3">
      <c r="A146" s="240"/>
      <c r="B146" s="137"/>
      <c r="C146" s="137" t="s">
        <v>2748</v>
      </c>
      <c r="D146" s="157">
        <v>1</v>
      </c>
      <c r="E146" s="158" t="s">
        <v>258</v>
      </c>
      <c r="F146" s="137" t="s">
        <v>2749</v>
      </c>
      <c r="G146" s="158"/>
      <c r="H146" s="212"/>
      <c r="I146" s="212"/>
      <c r="J146" s="212"/>
      <c r="K146" s="212"/>
      <c r="L146" s="212"/>
      <c r="M146" s="212"/>
      <c r="N146" s="152"/>
      <c r="O146" s="152"/>
      <c r="P146" s="152"/>
    </row>
    <row r="147" spans="1:16" x14ac:dyDescent="0.3">
      <c r="A147" s="240" t="s">
        <v>83</v>
      </c>
      <c r="B147" s="1002" t="s">
        <v>697</v>
      </c>
      <c r="C147" s="998"/>
      <c r="D147" s="998"/>
      <c r="E147" s="998"/>
      <c r="F147" s="998"/>
      <c r="G147" s="999"/>
      <c r="H147" s="212">
        <f>SUM(D148:D152)</f>
        <v>5</v>
      </c>
      <c r="I147" s="212">
        <f>COUNT(D148:D152)*2</f>
        <v>10</v>
      </c>
      <c r="J147" s="212"/>
      <c r="K147" s="212"/>
      <c r="L147" s="212"/>
      <c r="M147" s="212"/>
      <c r="N147" s="152"/>
      <c r="O147" s="152"/>
      <c r="P147" s="152"/>
    </row>
    <row r="148" spans="1:16" ht="30" x14ac:dyDescent="0.3">
      <c r="A148" s="240" t="s">
        <v>1409</v>
      </c>
      <c r="B148" s="137" t="s">
        <v>715</v>
      </c>
      <c r="C148" s="146" t="s">
        <v>2294</v>
      </c>
      <c r="D148" s="157">
        <v>1</v>
      </c>
      <c r="E148" s="158" t="s">
        <v>245</v>
      </c>
      <c r="F148" s="137" t="s">
        <v>2750</v>
      </c>
      <c r="G148" s="158"/>
      <c r="H148" s="212"/>
      <c r="I148" s="212"/>
      <c r="J148" s="212"/>
      <c r="K148" s="212"/>
      <c r="L148" s="212"/>
      <c r="M148" s="212"/>
      <c r="N148" s="152"/>
      <c r="O148" s="152"/>
      <c r="P148" s="152"/>
    </row>
    <row r="149" spans="1:16" ht="30" x14ac:dyDescent="0.3">
      <c r="A149" s="240" t="s">
        <v>1411</v>
      </c>
      <c r="B149" s="137" t="s">
        <v>719</v>
      </c>
      <c r="C149" s="137" t="s">
        <v>2751</v>
      </c>
      <c r="D149" s="157">
        <v>1</v>
      </c>
      <c r="E149" s="158" t="s">
        <v>576</v>
      </c>
      <c r="F149" s="166"/>
      <c r="G149" s="158"/>
      <c r="H149" s="212"/>
      <c r="I149" s="212"/>
      <c r="J149" s="212"/>
      <c r="K149" s="212"/>
      <c r="L149" s="212"/>
      <c r="M149" s="212"/>
      <c r="N149" s="152"/>
      <c r="O149" s="152"/>
      <c r="P149" s="152"/>
    </row>
    <row r="150" spans="1:16" ht="30" x14ac:dyDescent="0.3">
      <c r="A150" s="240"/>
      <c r="B150" s="137"/>
      <c r="C150" s="137" t="s">
        <v>2752</v>
      </c>
      <c r="D150" s="157">
        <v>1</v>
      </c>
      <c r="E150" s="158" t="s">
        <v>576</v>
      </c>
      <c r="F150" s="137" t="s">
        <v>2753</v>
      </c>
      <c r="G150" s="158"/>
      <c r="H150" s="212"/>
      <c r="I150" s="212"/>
      <c r="J150" s="212"/>
      <c r="K150" s="212"/>
      <c r="L150" s="212"/>
      <c r="M150" s="212"/>
      <c r="N150" s="152"/>
      <c r="O150" s="152"/>
      <c r="P150" s="152"/>
    </row>
    <row r="151" spans="1:16" ht="45" x14ac:dyDescent="0.3">
      <c r="A151" s="240" t="s">
        <v>1414</v>
      </c>
      <c r="B151" s="137" t="s">
        <v>724</v>
      </c>
      <c r="C151" s="137" t="s">
        <v>2754</v>
      </c>
      <c r="D151" s="157">
        <v>1</v>
      </c>
      <c r="E151" s="158" t="s">
        <v>228</v>
      </c>
      <c r="F151" s="137"/>
      <c r="G151" s="158"/>
      <c r="H151" s="212"/>
      <c r="I151" s="212"/>
      <c r="J151" s="212"/>
      <c r="K151" s="212"/>
      <c r="L151" s="212"/>
      <c r="M151" s="212"/>
      <c r="N151" s="152"/>
      <c r="O151" s="152"/>
      <c r="P151" s="152"/>
    </row>
    <row r="152" spans="1:16" ht="30" x14ac:dyDescent="0.3">
      <c r="A152" s="240"/>
      <c r="B152" s="137"/>
      <c r="C152" s="137" t="s">
        <v>2755</v>
      </c>
      <c r="D152" s="157">
        <v>1</v>
      </c>
      <c r="E152" s="158" t="s">
        <v>228</v>
      </c>
      <c r="F152" s="137" t="s">
        <v>2756</v>
      </c>
      <c r="G152" s="158"/>
      <c r="H152" s="212"/>
      <c r="I152" s="212"/>
      <c r="J152" s="212"/>
      <c r="K152" s="212"/>
      <c r="L152" s="212"/>
      <c r="M152" s="212"/>
      <c r="N152" s="152"/>
      <c r="O152" s="152"/>
      <c r="P152" s="152"/>
    </row>
    <row r="153" spans="1:16" x14ac:dyDescent="0.3">
      <c r="A153" s="240" t="s">
        <v>87</v>
      </c>
      <c r="B153" s="1002" t="s">
        <v>1548</v>
      </c>
      <c r="C153" s="998"/>
      <c r="D153" s="998"/>
      <c r="E153" s="998"/>
      <c r="F153" s="998"/>
      <c r="G153" s="999"/>
      <c r="H153" s="212">
        <f>SUM(D154)</f>
        <v>1</v>
      </c>
      <c r="I153" s="212">
        <f>COUNT(D154)*2</f>
        <v>2</v>
      </c>
      <c r="J153" s="212"/>
      <c r="K153" s="212"/>
      <c r="L153" s="212"/>
      <c r="M153" s="212"/>
      <c r="N153" s="152"/>
      <c r="O153" s="152"/>
      <c r="P153" s="152"/>
    </row>
    <row r="154" spans="1:16" ht="45" x14ac:dyDescent="0.3">
      <c r="A154" s="240" t="s">
        <v>6408</v>
      </c>
      <c r="B154" s="137" t="s">
        <v>6403</v>
      </c>
      <c r="C154" s="156" t="s">
        <v>2781</v>
      </c>
      <c r="D154" s="171">
        <v>1</v>
      </c>
      <c r="E154" s="170" t="s">
        <v>400</v>
      </c>
      <c r="F154" s="158"/>
      <c r="G154" s="158"/>
      <c r="H154" s="212"/>
      <c r="I154" s="212"/>
      <c r="J154" s="212"/>
      <c r="K154" s="212"/>
      <c r="L154" s="212"/>
      <c r="M154" s="212"/>
      <c r="N154" s="152"/>
      <c r="O154" s="152"/>
      <c r="P154" s="152"/>
    </row>
    <row r="155" spans="1:16" x14ac:dyDescent="0.3">
      <c r="A155" s="240" t="s">
        <v>89</v>
      </c>
      <c r="B155" s="1002" t="s">
        <v>88</v>
      </c>
      <c r="C155" s="998"/>
      <c r="D155" s="998"/>
      <c r="E155" s="998"/>
      <c r="F155" s="998"/>
      <c r="G155" s="999"/>
      <c r="H155" s="212">
        <f>SUM(D156:D158)</f>
        <v>3</v>
      </c>
      <c r="I155" s="212">
        <f>COUNT(D156:D158)*2</f>
        <v>6</v>
      </c>
      <c r="J155" s="212"/>
      <c r="K155" s="212"/>
      <c r="L155" s="212"/>
      <c r="M155" s="212"/>
      <c r="N155" s="152"/>
      <c r="O155" s="152"/>
      <c r="P155" s="152"/>
    </row>
    <row r="156" spans="1:16" ht="30" x14ac:dyDescent="0.3">
      <c r="A156" s="240" t="s">
        <v>1420</v>
      </c>
      <c r="B156" s="137" t="s">
        <v>2757</v>
      </c>
      <c r="C156" s="137" t="s">
        <v>2758</v>
      </c>
      <c r="D156" s="157">
        <v>1</v>
      </c>
      <c r="E156" s="158" t="s">
        <v>400</v>
      </c>
      <c r="F156" s="158"/>
      <c r="G156" s="158"/>
      <c r="H156" s="212"/>
      <c r="I156" s="212"/>
      <c r="J156" s="212"/>
      <c r="K156" s="212"/>
      <c r="L156" s="212"/>
      <c r="M156" s="212"/>
      <c r="N156" s="152"/>
      <c r="O156" s="152"/>
      <c r="P156" s="152"/>
    </row>
    <row r="157" spans="1:16" ht="30" x14ac:dyDescent="0.3">
      <c r="A157" s="240"/>
      <c r="B157" s="137"/>
      <c r="C157" s="137" t="s">
        <v>2108</v>
      </c>
      <c r="D157" s="157">
        <v>1</v>
      </c>
      <c r="E157" s="158" t="s">
        <v>400</v>
      </c>
      <c r="F157" s="158"/>
      <c r="G157" s="158"/>
      <c r="H157" s="212"/>
      <c r="I157" s="212"/>
      <c r="J157" s="212"/>
      <c r="K157" s="212"/>
      <c r="L157" s="212"/>
      <c r="M157" s="212"/>
      <c r="N157" s="152"/>
      <c r="O157" s="152"/>
      <c r="P157" s="152"/>
    </row>
    <row r="158" spans="1:16" ht="45" x14ac:dyDescent="0.3">
      <c r="A158" s="240" t="s">
        <v>4463</v>
      </c>
      <c r="B158" s="137" t="s">
        <v>2759</v>
      </c>
      <c r="C158" s="137" t="s">
        <v>2760</v>
      </c>
      <c r="D158" s="157">
        <v>1</v>
      </c>
      <c r="E158" s="158" t="s">
        <v>400</v>
      </c>
      <c r="F158" s="137" t="s">
        <v>2761</v>
      </c>
      <c r="G158" s="158"/>
      <c r="H158" s="212"/>
      <c r="I158" s="212"/>
      <c r="J158" s="212"/>
      <c r="K158" s="212"/>
      <c r="L158" s="212"/>
      <c r="M158" s="212"/>
      <c r="N158" s="152"/>
      <c r="O158" s="152"/>
      <c r="P158" s="152"/>
    </row>
    <row r="159" spans="1:16" x14ac:dyDescent="0.3">
      <c r="A159" s="240" t="s">
        <v>91</v>
      </c>
      <c r="B159" s="1002" t="s">
        <v>90</v>
      </c>
      <c r="C159" s="998"/>
      <c r="D159" s="998"/>
      <c r="E159" s="998"/>
      <c r="F159" s="998"/>
      <c r="G159" s="999"/>
      <c r="H159" s="212">
        <f>SUM(D160:D173)</f>
        <v>14</v>
      </c>
      <c r="I159" s="212">
        <f>COUNT(D160:D173)*2</f>
        <v>28</v>
      </c>
      <c r="J159" s="212"/>
      <c r="K159" s="212"/>
      <c r="L159" s="212"/>
      <c r="M159" s="212"/>
      <c r="N159" s="152"/>
      <c r="O159" s="152"/>
      <c r="P159" s="152"/>
    </row>
    <row r="160" spans="1:16" ht="90" x14ac:dyDescent="0.3">
      <c r="A160" s="240" t="s">
        <v>4464</v>
      </c>
      <c r="B160" s="137" t="s">
        <v>784</v>
      </c>
      <c r="C160" s="137" t="s">
        <v>2762</v>
      </c>
      <c r="D160" s="157">
        <v>1</v>
      </c>
      <c r="E160" s="158" t="s">
        <v>245</v>
      </c>
      <c r="F160" s="137" t="s">
        <v>2763</v>
      </c>
      <c r="G160" s="158"/>
      <c r="H160" s="212"/>
      <c r="I160" s="212"/>
      <c r="J160" s="212"/>
      <c r="K160" s="212"/>
      <c r="L160" s="212"/>
      <c r="M160" s="212"/>
      <c r="N160" s="152"/>
      <c r="O160" s="152"/>
      <c r="P160" s="152"/>
    </row>
    <row r="161" spans="1:16" ht="45" x14ac:dyDescent="0.3">
      <c r="A161" s="240"/>
      <c r="B161" s="137"/>
      <c r="C161" s="137" t="s">
        <v>2764</v>
      </c>
      <c r="D161" s="157">
        <v>1</v>
      </c>
      <c r="E161" s="158" t="s">
        <v>258</v>
      </c>
      <c r="F161" s="139"/>
      <c r="G161" s="170"/>
      <c r="H161" s="212"/>
      <c r="I161" s="212"/>
      <c r="J161" s="212"/>
      <c r="K161" s="212"/>
      <c r="L161" s="212"/>
      <c r="M161" s="212"/>
      <c r="N161" s="152"/>
      <c r="O161" s="152"/>
      <c r="P161" s="152"/>
    </row>
    <row r="162" spans="1:16" ht="30" x14ac:dyDescent="0.3">
      <c r="A162" s="240"/>
      <c r="B162" s="137"/>
      <c r="C162" s="137" t="s">
        <v>2765</v>
      </c>
      <c r="D162" s="157">
        <v>1</v>
      </c>
      <c r="E162" s="158" t="s">
        <v>258</v>
      </c>
      <c r="F162" s="158"/>
      <c r="G162" s="158"/>
      <c r="H162" s="212"/>
      <c r="I162" s="212"/>
      <c r="J162" s="212"/>
      <c r="K162" s="212"/>
      <c r="L162" s="212"/>
      <c r="M162" s="212"/>
      <c r="N162" s="152"/>
      <c r="O162" s="152"/>
      <c r="P162" s="152"/>
    </row>
    <row r="163" spans="1:16" ht="30" x14ac:dyDescent="0.3">
      <c r="A163" s="240"/>
      <c r="B163" s="137"/>
      <c r="C163" s="137" t="s">
        <v>2766</v>
      </c>
      <c r="D163" s="157">
        <v>1</v>
      </c>
      <c r="E163" s="158" t="s">
        <v>258</v>
      </c>
      <c r="F163" s="158"/>
      <c r="G163" s="158"/>
      <c r="H163" s="212"/>
      <c r="I163" s="212"/>
      <c r="J163" s="212"/>
      <c r="K163" s="212"/>
      <c r="L163" s="212"/>
      <c r="M163" s="212"/>
      <c r="N163" s="152"/>
      <c r="O163" s="152"/>
      <c r="P163" s="152"/>
    </row>
    <row r="164" spans="1:16" ht="30" x14ac:dyDescent="0.3">
      <c r="A164" s="240"/>
      <c r="B164" s="137"/>
      <c r="C164" s="137" t="s">
        <v>2767</v>
      </c>
      <c r="D164" s="157">
        <v>1</v>
      </c>
      <c r="E164" s="158" t="s">
        <v>258</v>
      </c>
      <c r="F164" s="137" t="s">
        <v>2768</v>
      </c>
      <c r="G164" s="158"/>
      <c r="H164" s="212"/>
      <c r="I164" s="212"/>
      <c r="J164" s="212"/>
      <c r="K164" s="212"/>
      <c r="L164" s="212"/>
      <c r="M164" s="212"/>
      <c r="N164" s="152"/>
      <c r="O164" s="152"/>
      <c r="P164" s="152"/>
    </row>
    <row r="165" spans="1:16" ht="30" x14ac:dyDescent="0.3">
      <c r="A165" s="240" t="s">
        <v>4465</v>
      </c>
      <c r="B165" s="137" t="s">
        <v>2770</v>
      </c>
      <c r="C165" s="137" t="s">
        <v>2771</v>
      </c>
      <c r="D165" s="157">
        <v>1</v>
      </c>
      <c r="E165" s="158" t="s">
        <v>254</v>
      </c>
      <c r="F165" s="158"/>
      <c r="G165" s="158"/>
      <c r="H165" s="212"/>
      <c r="I165" s="212"/>
      <c r="J165" s="212"/>
      <c r="K165" s="212"/>
      <c r="L165" s="212"/>
      <c r="M165" s="212"/>
      <c r="N165" s="152"/>
      <c r="O165" s="152"/>
      <c r="P165" s="152"/>
    </row>
    <row r="166" spans="1:16" ht="45" x14ac:dyDescent="0.3">
      <c r="A166" s="240"/>
      <c r="B166" s="137"/>
      <c r="C166" s="137" t="s">
        <v>2772</v>
      </c>
      <c r="D166" s="157">
        <v>1</v>
      </c>
      <c r="E166" s="158" t="s">
        <v>254</v>
      </c>
      <c r="F166" s="158"/>
      <c r="G166" s="158"/>
      <c r="H166" s="212"/>
      <c r="I166" s="212"/>
      <c r="J166" s="212"/>
      <c r="K166" s="212"/>
      <c r="L166" s="212"/>
      <c r="M166" s="212"/>
      <c r="N166" s="152"/>
      <c r="O166" s="152"/>
      <c r="P166" s="152"/>
    </row>
    <row r="167" spans="1:16" ht="45" x14ac:dyDescent="0.3">
      <c r="A167" s="240"/>
      <c r="B167" s="137"/>
      <c r="C167" s="137" t="s">
        <v>2773</v>
      </c>
      <c r="D167" s="157">
        <v>1</v>
      </c>
      <c r="E167" s="158" t="s">
        <v>258</v>
      </c>
      <c r="F167" s="158"/>
      <c r="G167" s="158"/>
      <c r="H167" s="212"/>
      <c r="I167" s="212"/>
      <c r="J167" s="212"/>
      <c r="K167" s="212"/>
      <c r="L167" s="212"/>
      <c r="M167" s="212"/>
      <c r="N167" s="152"/>
      <c r="O167" s="152"/>
      <c r="P167" s="152"/>
    </row>
    <row r="168" spans="1:16" ht="45" x14ac:dyDescent="0.3">
      <c r="A168" s="240" t="s">
        <v>4466</v>
      </c>
      <c r="B168" s="137" t="s">
        <v>2774</v>
      </c>
      <c r="C168" s="137" t="s">
        <v>2775</v>
      </c>
      <c r="D168" s="157">
        <v>1</v>
      </c>
      <c r="E168" s="158" t="s">
        <v>258</v>
      </c>
      <c r="F168" s="158"/>
      <c r="G168" s="158"/>
      <c r="H168" s="212"/>
      <c r="I168" s="212"/>
      <c r="J168" s="212"/>
      <c r="K168" s="212"/>
      <c r="L168" s="212"/>
      <c r="M168" s="212"/>
      <c r="N168" s="152"/>
      <c r="O168" s="152"/>
      <c r="P168" s="152"/>
    </row>
    <row r="169" spans="1:16" ht="30" x14ac:dyDescent="0.3">
      <c r="A169" s="240"/>
      <c r="B169" s="137"/>
      <c r="C169" s="137" t="s">
        <v>2776</v>
      </c>
      <c r="D169" s="157">
        <v>1</v>
      </c>
      <c r="E169" s="158" t="s">
        <v>245</v>
      </c>
      <c r="F169" s="158"/>
      <c r="G169" s="158"/>
      <c r="H169" s="212"/>
      <c r="I169" s="212"/>
      <c r="J169" s="212"/>
      <c r="K169" s="212"/>
      <c r="L169" s="212"/>
      <c r="M169" s="212"/>
      <c r="N169" s="152"/>
      <c r="O169" s="152"/>
      <c r="P169" s="152"/>
    </row>
    <row r="170" spans="1:16" ht="45" x14ac:dyDescent="0.3">
      <c r="A170" s="240"/>
      <c r="B170" s="137"/>
      <c r="C170" s="137" t="s">
        <v>2777</v>
      </c>
      <c r="D170" s="157">
        <v>1</v>
      </c>
      <c r="E170" s="158" t="s">
        <v>258</v>
      </c>
      <c r="F170" s="158"/>
      <c r="G170" s="158"/>
      <c r="H170" s="212"/>
      <c r="I170" s="212"/>
      <c r="J170" s="212"/>
      <c r="K170" s="212"/>
      <c r="L170" s="212"/>
      <c r="M170" s="212"/>
      <c r="N170" s="152"/>
      <c r="O170" s="152"/>
      <c r="P170" s="152"/>
    </row>
    <row r="171" spans="1:16" ht="30" x14ac:dyDescent="0.3">
      <c r="A171" s="240"/>
      <c r="B171" s="137"/>
      <c r="C171" s="137" t="s">
        <v>2778</v>
      </c>
      <c r="D171" s="157">
        <v>1</v>
      </c>
      <c r="E171" s="158" t="s">
        <v>258</v>
      </c>
      <c r="F171" s="158"/>
      <c r="G171" s="158"/>
      <c r="H171" s="212"/>
      <c r="I171" s="212"/>
      <c r="J171" s="212"/>
      <c r="K171" s="212"/>
      <c r="L171" s="212"/>
      <c r="M171" s="212"/>
      <c r="N171" s="152"/>
      <c r="O171" s="152"/>
      <c r="P171" s="152"/>
    </row>
    <row r="172" spans="1:16" ht="30" x14ac:dyDescent="0.3">
      <c r="A172" s="240"/>
      <c r="B172" s="137"/>
      <c r="C172" s="137" t="s">
        <v>2779</v>
      </c>
      <c r="D172" s="157">
        <v>1</v>
      </c>
      <c r="E172" s="158" t="s">
        <v>258</v>
      </c>
      <c r="F172" s="158"/>
      <c r="G172" s="158"/>
      <c r="H172" s="212"/>
      <c r="I172" s="212"/>
      <c r="J172" s="212"/>
      <c r="K172" s="212"/>
      <c r="L172" s="212"/>
      <c r="M172" s="212"/>
      <c r="N172" s="152"/>
      <c r="O172" s="152"/>
      <c r="P172" s="152"/>
    </row>
    <row r="173" spans="1:16" ht="45" x14ac:dyDescent="0.3">
      <c r="A173" s="240"/>
      <c r="B173" s="137"/>
      <c r="C173" s="137" t="s">
        <v>2780</v>
      </c>
      <c r="D173" s="157">
        <v>1</v>
      </c>
      <c r="E173" s="158" t="s">
        <v>258</v>
      </c>
      <c r="F173" s="158"/>
      <c r="G173" s="158"/>
      <c r="H173" s="212"/>
      <c r="I173" s="212"/>
      <c r="J173" s="212"/>
      <c r="K173" s="212"/>
      <c r="L173" s="212"/>
      <c r="M173" s="212"/>
      <c r="N173" s="152"/>
      <c r="O173" s="152"/>
      <c r="P173" s="152"/>
    </row>
    <row r="174" spans="1:16" x14ac:dyDescent="0.3">
      <c r="A174" s="244"/>
      <c r="B174" s="1003" t="s">
        <v>813</v>
      </c>
      <c r="C174" s="1004"/>
      <c r="D174" s="1004"/>
      <c r="E174" s="1004"/>
      <c r="F174" s="1004"/>
      <c r="G174" s="1005"/>
      <c r="H174" s="212">
        <f t="shared" ref="H174:I174" si="2">H175+H179+H190+H195+H202+H211</f>
        <v>47</v>
      </c>
      <c r="I174" s="212">
        <f t="shared" si="2"/>
        <v>94</v>
      </c>
      <c r="J174" s="212"/>
      <c r="K174" s="212"/>
      <c r="L174" s="212"/>
      <c r="M174" s="212"/>
      <c r="N174" s="152"/>
      <c r="O174" s="152"/>
      <c r="P174" s="152"/>
    </row>
    <row r="175" spans="1:16" x14ac:dyDescent="0.3">
      <c r="A175" s="241" t="s">
        <v>114</v>
      </c>
      <c r="B175" s="1002" t="s">
        <v>815</v>
      </c>
      <c r="C175" s="998"/>
      <c r="D175" s="998"/>
      <c r="E175" s="998"/>
      <c r="F175" s="998"/>
      <c r="G175" s="999"/>
      <c r="H175" s="212">
        <f>SUM(D176:D178)</f>
        <v>3</v>
      </c>
      <c r="I175" s="212">
        <f>COUNT(D176:D178)*2</f>
        <v>6</v>
      </c>
      <c r="J175" s="212"/>
      <c r="K175" s="212"/>
      <c r="L175" s="212"/>
      <c r="M175" s="212"/>
      <c r="N175" s="152"/>
      <c r="O175" s="152"/>
      <c r="P175" s="152"/>
    </row>
    <row r="176" spans="1:16" ht="30" x14ac:dyDescent="0.3">
      <c r="A176" s="241" t="s">
        <v>1598</v>
      </c>
      <c r="B176" s="137" t="s">
        <v>817</v>
      </c>
      <c r="C176" s="137" t="s">
        <v>2555</v>
      </c>
      <c r="D176" s="157">
        <v>1</v>
      </c>
      <c r="E176" s="159" t="s">
        <v>400</v>
      </c>
      <c r="F176" s="146" t="s">
        <v>1599</v>
      </c>
      <c r="G176" s="172"/>
      <c r="H176" s="212"/>
      <c r="I176" s="212"/>
      <c r="J176" s="212"/>
      <c r="K176" s="212"/>
      <c r="L176" s="212"/>
      <c r="M176" s="212"/>
      <c r="N176" s="152"/>
      <c r="O176" s="152"/>
      <c r="P176" s="152"/>
    </row>
    <row r="177" spans="1:16" ht="30" x14ac:dyDescent="0.3">
      <c r="A177" s="241"/>
      <c r="B177" s="137"/>
      <c r="C177" s="137" t="s">
        <v>2782</v>
      </c>
      <c r="D177" s="157">
        <v>1</v>
      </c>
      <c r="E177" s="159" t="s">
        <v>400</v>
      </c>
      <c r="F177" s="159"/>
      <c r="G177" s="172"/>
      <c r="H177" s="212"/>
      <c r="I177" s="212"/>
      <c r="J177" s="212"/>
      <c r="K177" s="212"/>
      <c r="L177" s="212"/>
      <c r="M177" s="212"/>
      <c r="N177" s="152"/>
      <c r="O177" s="152"/>
      <c r="P177" s="152"/>
    </row>
    <row r="178" spans="1:16" ht="45" x14ac:dyDescent="0.3">
      <c r="A178" s="241" t="s">
        <v>1601</v>
      </c>
      <c r="B178" s="137" t="s">
        <v>822</v>
      </c>
      <c r="C178" s="140" t="s">
        <v>823</v>
      </c>
      <c r="D178" s="157">
        <v>1</v>
      </c>
      <c r="E178" s="159" t="s">
        <v>400</v>
      </c>
      <c r="F178" s="137" t="s">
        <v>1602</v>
      </c>
      <c r="G178" s="172"/>
      <c r="H178" s="212"/>
      <c r="I178" s="212"/>
      <c r="J178" s="212"/>
      <c r="K178" s="212"/>
      <c r="L178" s="212"/>
      <c r="M178" s="212"/>
      <c r="N178" s="152"/>
      <c r="O178" s="152"/>
      <c r="P178" s="152"/>
    </row>
    <row r="179" spans="1:16" x14ac:dyDescent="0.3">
      <c r="A179" s="241" t="s">
        <v>116</v>
      </c>
      <c r="B179" s="1002" t="s">
        <v>829</v>
      </c>
      <c r="C179" s="998"/>
      <c r="D179" s="998"/>
      <c r="E179" s="998"/>
      <c r="F179" s="998"/>
      <c r="G179" s="999"/>
      <c r="H179" s="212">
        <f>SUM(D180:D189)</f>
        <v>10</v>
      </c>
      <c r="I179" s="212">
        <f>COUNT(D180:D189)*2</f>
        <v>20</v>
      </c>
      <c r="J179" s="212"/>
      <c r="K179" s="212"/>
      <c r="L179" s="212"/>
      <c r="M179" s="212"/>
      <c r="N179" s="152"/>
      <c r="O179" s="152"/>
      <c r="P179" s="152"/>
    </row>
    <row r="180" spans="1:16" ht="30" x14ac:dyDescent="0.3">
      <c r="A180" s="241" t="s">
        <v>1603</v>
      </c>
      <c r="B180" s="137" t="s">
        <v>831</v>
      </c>
      <c r="C180" s="137" t="s">
        <v>832</v>
      </c>
      <c r="D180" s="157">
        <v>1</v>
      </c>
      <c r="E180" s="159" t="s">
        <v>228</v>
      </c>
      <c r="F180" s="146" t="s">
        <v>1604</v>
      </c>
      <c r="G180" s="172"/>
      <c r="H180" s="212"/>
      <c r="I180" s="212"/>
      <c r="J180" s="212"/>
      <c r="K180" s="212"/>
      <c r="L180" s="212"/>
      <c r="M180" s="212"/>
      <c r="N180" s="152"/>
      <c r="O180" s="152"/>
      <c r="P180" s="152"/>
    </row>
    <row r="181" spans="1:16" x14ac:dyDescent="0.3">
      <c r="A181" s="240"/>
      <c r="B181" s="137"/>
      <c r="C181" s="137" t="s">
        <v>833</v>
      </c>
      <c r="D181" s="157">
        <v>1</v>
      </c>
      <c r="E181" s="159" t="s">
        <v>256</v>
      </c>
      <c r="F181" s="146" t="s">
        <v>834</v>
      </c>
      <c r="G181" s="172"/>
      <c r="H181" s="212"/>
      <c r="I181" s="212"/>
      <c r="J181" s="212"/>
      <c r="K181" s="212"/>
      <c r="L181" s="212"/>
      <c r="M181" s="212"/>
      <c r="N181" s="152"/>
      <c r="O181" s="152"/>
      <c r="P181" s="152"/>
    </row>
    <row r="182" spans="1:16" ht="30" x14ac:dyDescent="0.3">
      <c r="A182" s="240"/>
      <c r="B182" s="137"/>
      <c r="C182" s="137" t="s">
        <v>835</v>
      </c>
      <c r="D182" s="157">
        <v>1</v>
      </c>
      <c r="E182" s="159" t="s">
        <v>256</v>
      </c>
      <c r="F182" s="146" t="s">
        <v>836</v>
      </c>
      <c r="G182" s="172"/>
      <c r="H182" s="212"/>
      <c r="I182" s="212"/>
      <c r="J182" s="212"/>
      <c r="K182" s="212"/>
      <c r="L182" s="212"/>
      <c r="M182" s="212"/>
      <c r="N182" s="152"/>
      <c r="O182" s="152"/>
      <c r="P182" s="152"/>
    </row>
    <row r="183" spans="1:16" ht="30" x14ac:dyDescent="0.3">
      <c r="A183" s="240"/>
      <c r="B183" s="137"/>
      <c r="C183" s="137" t="s">
        <v>839</v>
      </c>
      <c r="D183" s="157">
        <v>1</v>
      </c>
      <c r="E183" s="159" t="s">
        <v>228</v>
      </c>
      <c r="F183" s="146" t="s">
        <v>840</v>
      </c>
      <c r="G183" s="172"/>
      <c r="H183" s="212"/>
      <c r="I183" s="212"/>
      <c r="J183" s="212"/>
      <c r="K183" s="212"/>
      <c r="L183" s="212"/>
      <c r="M183" s="212"/>
      <c r="N183" s="152"/>
      <c r="O183" s="152"/>
      <c r="P183" s="152"/>
    </row>
    <row r="184" spans="1:16" x14ac:dyDescent="0.3">
      <c r="A184" s="240"/>
      <c r="B184" s="137"/>
      <c r="C184" s="146" t="s">
        <v>1867</v>
      </c>
      <c r="D184" s="157">
        <v>1</v>
      </c>
      <c r="E184" s="159" t="s">
        <v>228</v>
      </c>
      <c r="F184" s="159"/>
      <c r="G184" s="172"/>
      <c r="H184" s="212"/>
      <c r="I184" s="212"/>
      <c r="J184" s="212"/>
      <c r="K184" s="212"/>
      <c r="L184" s="212"/>
      <c r="M184" s="212"/>
      <c r="N184" s="152"/>
      <c r="O184" s="152"/>
      <c r="P184" s="152"/>
    </row>
    <row r="185" spans="1:16" ht="45" x14ac:dyDescent="0.3">
      <c r="A185" s="240"/>
      <c r="B185" s="137"/>
      <c r="C185" s="146" t="s">
        <v>1868</v>
      </c>
      <c r="D185" s="157">
        <v>1</v>
      </c>
      <c r="E185" s="159" t="s">
        <v>228</v>
      </c>
      <c r="F185" s="159"/>
      <c r="G185" s="172"/>
      <c r="H185" s="212"/>
      <c r="I185" s="212"/>
      <c r="J185" s="212"/>
      <c r="K185" s="212"/>
      <c r="L185" s="212"/>
      <c r="M185" s="212"/>
      <c r="N185" s="152"/>
      <c r="O185" s="152"/>
      <c r="P185" s="152"/>
    </row>
    <row r="186" spans="1:16" ht="30" x14ac:dyDescent="0.3">
      <c r="A186" s="241" t="s">
        <v>1607</v>
      </c>
      <c r="B186" s="137" t="s">
        <v>842</v>
      </c>
      <c r="C186" s="137" t="s">
        <v>843</v>
      </c>
      <c r="D186" s="157">
        <v>1</v>
      </c>
      <c r="E186" s="159" t="s">
        <v>198</v>
      </c>
      <c r="F186" s="146" t="s">
        <v>1869</v>
      </c>
      <c r="G186" s="172"/>
      <c r="H186" s="212"/>
      <c r="I186" s="212"/>
      <c r="J186" s="212"/>
      <c r="K186" s="212"/>
      <c r="L186" s="212"/>
      <c r="M186" s="212"/>
      <c r="N186" s="152"/>
      <c r="O186" s="152"/>
      <c r="P186" s="152"/>
    </row>
    <row r="187" spans="1:16" x14ac:dyDescent="0.3">
      <c r="A187" s="241"/>
      <c r="B187" s="137"/>
      <c r="C187" s="137" t="s">
        <v>2783</v>
      </c>
      <c r="D187" s="157">
        <v>1</v>
      </c>
      <c r="E187" s="159" t="s">
        <v>294</v>
      </c>
      <c r="F187" s="159"/>
      <c r="G187" s="172"/>
      <c r="H187" s="212"/>
      <c r="I187" s="212"/>
      <c r="J187" s="212"/>
      <c r="K187" s="212"/>
      <c r="L187" s="212"/>
      <c r="M187" s="212"/>
      <c r="N187" s="152"/>
      <c r="O187" s="152"/>
      <c r="P187" s="152"/>
    </row>
    <row r="188" spans="1:16" ht="30" x14ac:dyDescent="0.3">
      <c r="A188" s="531" t="s">
        <v>1609</v>
      </c>
      <c r="B188" s="145" t="s">
        <v>847</v>
      </c>
      <c r="C188" s="145" t="s">
        <v>848</v>
      </c>
      <c r="D188" s="157">
        <v>1</v>
      </c>
      <c r="E188" s="159" t="s">
        <v>228</v>
      </c>
      <c r="F188" s="173"/>
      <c r="G188" s="174"/>
      <c r="H188" s="212"/>
      <c r="I188" s="212"/>
      <c r="J188" s="212"/>
      <c r="K188" s="212"/>
      <c r="L188" s="212"/>
      <c r="M188" s="212"/>
      <c r="N188" s="152"/>
      <c r="O188" s="152"/>
      <c r="P188" s="152"/>
    </row>
    <row r="189" spans="1:16" ht="30" x14ac:dyDescent="0.3">
      <c r="A189" s="241"/>
      <c r="B189" s="137"/>
      <c r="C189" s="137" t="s">
        <v>2784</v>
      </c>
      <c r="D189" s="157">
        <v>1</v>
      </c>
      <c r="E189" s="159" t="s">
        <v>256</v>
      </c>
      <c r="F189" s="146" t="s">
        <v>2785</v>
      </c>
      <c r="G189" s="172"/>
      <c r="H189" s="212"/>
      <c r="I189" s="212"/>
      <c r="J189" s="212"/>
      <c r="K189" s="212"/>
      <c r="L189" s="212"/>
      <c r="M189" s="212"/>
      <c r="N189" s="152"/>
      <c r="O189" s="152"/>
      <c r="P189" s="152"/>
    </row>
    <row r="190" spans="1:16" x14ac:dyDescent="0.3">
      <c r="A190" s="532" t="s">
        <v>118</v>
      </c>
      <c r="B190" s="1059" t="s">
        <v>852</v>
      </c>
      <c r="C190" s="1060"/>
      <c r="D190" s="1060"/>
      <c r="E190" s="1060"/>
      <c r="F190" s="1060"/>
      <c r="G190" s="1061"/>
      <c r="H190" s="212">
        <f>SUM(D191:D194)</f>
        <v>4</v>
      </c>
      <c r="I190" s="212">
        <f>COUNT(D191:D194)*2</f>
        <v>8</v>
      </c>
      <c r="J190" s="212"/>
      <c r="K190" s="212"/>
      <c r="L190" s="212"/>
      <c r="M190" s="212"/>
      <c r="N190" s="152"/>
      <c r="O190" s="152"/>
      <c r="P190" s="152"/>
    </row>
    <row r="191" spans="1:16" ht="45" x14ac:dyDescent="0.3">
      <c r="A191" s="241" t="s">
        <v>1610</v>
      </c>
      <c r="B191" s="146" t="s">
        <v>854</v>
      </c>
      <c r="C191" s="137" t="s">
        <v>855</v>
      </c>
      <c r="D191" s="157">
        <v>1</v>
      </c>
      <c r="E191" s="159" t="s">
        <v>256</v>
      </c>
      <c r="F191" s="159"/>
      <c r="G191" s="172"/>
      <c r="H191" s="212"/>
      <c r="I191" s="212"/>
      <c r="J191" s="212"/>
      <c r="K191" s="212"/>
      <c r="L191" s="212"/>
      <c r="M191" s="212"/>
      <c r="N191" s="152"/>
      <c r="O191" s="152"/>
      <c r="P191" s="152"/>
    </row>
    <row r="192" spans="1:16" x14ac:dyDescent="0.3">
      <c r="A192" s="241"/>
      <c r="B192" s="146"/>
      <c r="C192" s="137" t="s">
        <v>2786</v>
      </c>
      <c r="D192" s="157">
        <v>1</v>
      </c>
      <c r="E192" s="159" t="s">
        <v>256</v>
      </c>
      <c r="F192" s="159"/>
      <c r="G192" s="172"/>
      <c r="H192" s="212"/>
      <c r="I192" s="212"/>
      <c r="J192" s="212"/>
      <c r="K192" s="212"/>
      <c r="L192" s="212"/>
      <c r="M192" s="212"/>
      <c r="N192" s="152"/>
      <c r="O192" s="152"/>
      <c r="P192" s="152"/>
    </row>
    <row r="193" spans="1:16" x14ac:dyDescent="0.3">
      <c r="A193" s="241"/>
      <c r="B193" s="146"/>
      <c r="C193" s="137" t="s">
        <v>856</v>
      </c>
      <c r="D193" s="157">
        <v>1</v>
      </c>
      <c r="E193" s="159" t="s">
        <v>256</v>
      </c>
      <c r="F193" s="159"/>
      <c r="G193" s="172"/>
      <c r="H193" s="212"/>
      <c r="I193" s="212"/>
      <c r="J193" s="212"/>
      <c r="K193" s="212"/>
      <c r="L193" s="212"/>
      <c r="M193" s="212"/>
      <c r="N193" s="152"/>
      <c r="O193" s="152"/>
      <c r="P193" s="152"/>
    </row>
    <row r="194" spans="1:16" ht="30" x14ac:dyDescent="0.3">
      <c r="A194" s="241" t="s">
        <v>1611</v>
      </c>
      <c r="B194" s="137" t="s">
        <v>2787</v>
      </c>
      <c r="C194" s="137" t="s">
        <v>2788</v>
      </c>
      <c r="D194" s="157">
        <v>1</v>
      </c>
      <c r="E194" s="159" t="s">
        <v>256</v>
      </c>
      <c r="F194" s="159"/>
      <c r="G194" s="172"/>
      <c r="H194" s="212"/>
      <c r="I194" s="212"/>
      <c r="J194" s="212"/>
      <c r="K194" s="212"/>
      <c r="L194" s="212"/>
      <c r="M194" s="212"/>
      <c r="N194" s="152"/>
      <c r="O194" s="152"/>
      <c r="P194" s="152"/>
    </row>
    <row r="195" spans="1:16" x14ac:dyDescent="0.3">
      <c r="A195" s="241" t="s">
        <v>119</v>
      </c>
      <c r="B195" s="1002" t="s">
        <v>863</v>
      </c>
      <c r="C195" s="998"/>
      <c r="D195" s="998"/>
      <c r="E195" s="998"/>
      <c r="F195" s="998"/>
      <c r="G195" s="999"/>
      <c r="H195" s="212">
        <f>SUM(D196:D201)</f>
        <v>6</v>
      </c>
      <c r="I195" s="212">
        <f>COUNT(D196:D201)*2</f>
        <v>12</v>
      </c>
      <c r="J195" s="212"/>
      <c r="K195" s="212"/>
      <c r="L195" s="212"/>
      <c r="M195" s="212"/>
      <c r="N195" s="152"/>
      <c r="O195" s="152"/>
      <c r="P195" s="152"/>
    </row>
    <row r="196" spans="1:16" ht="60" x14ac:dyDescent="0.3">
      <c r="A196" s="241" t="s">
        <v>1612</v>
      </c>
      <c r="B196" s="146" t="s">
        <v>2789</v>
      </c>
      <c r="C196" s="146" t="s">
        <v>866</v>
      </c>
      <c r="D196" s="157">
        <v>1</v>
      </c>
      <c r="E196" s="159" t="s">
        <v>198</v>
      </c>
      <c r="F196" s="146" t="s">
        <v>867</v>
      </c>
      <c r="G196" s="172"/>
      <c r="H196" s="212"/>
      <c r="I196" s="212"/>
      <c r="J196" s="212"/>
      <c r="K196" s="212"/>
      <c r="L196" s="212"/>
      <c r="M196" s="212"/>
      <c r="N196" s="152"/>
      <c r="O196" s="152"/>
      <c r="P196" s="152"/>
    </row>
    <row r="197" spans="1:16" ht="45" x14ac:dyDescent="0.3">
      <c r="A197" s="240"/>
      <c r="B197" s="146"/>
      <c r="C197" s="137" t="s">
        <v>868</v>
      </c>
      <c r="D197" s="157">
        <v>1</v>
      </c>
      <c r="E197" s="159" t="s">
        <v>198</v>
      </c>
      <c r="F197" s="137" t="s">
        <v>869</v>
      </c>
      <c r="G197" s="172"/>
      <c r="H197" s="212"/>
      <c r="I197" s="212"/>
      <c r="J197" s="212"/>
      <c r="K197" s="212"/>
      <c r="L197" s="212"/>
      <c r="M197" s="212"/>
      <c r="N197" s="152"/>
      <c r="O197" s="152"/>
      <c r="P197" s="152"/>
    </row>
    <row r="198" spans="1:16" ht="30" x14ac:dyDescent="0.3">
      <c r="A198" s="240"/>
      <c r="B198" s="146"/>
      <c r="C198" s="137" t="s">
        <v>870</v>
      </c>
      <c r="D198" s="157">
        <v>1</v>
      </c>
      <c r="E198" s="159" t="s">
        <v>198</v>
      </c>
      <c r="F198" s="158" t="s">
        <v>871</v>
      </c>
      <c r="G198" s="172"/>
      <c r="H198" s="212"/>
      <c r="I198" s="212"/>
      <c r="J198" s="212"/>
      <c r="K198" s="212"/>
      <c r="L198" s="212"/>
      <c r="M198" s="212"/>
      <c r="N198" s="152"/>
      <c r="O198" s="152"/>
      <c r="P198" s="152"/>
    </row>
    <row r="199" spans="1:16" ht="30" x14ac:dyDescent="0.3">
      <c r="A199" s="240"/>
      <c r="B199" s="146"/>
      <c r="C199" s="137" t="s">
        <v>872</v>
      </c>
      <c r="D199" s="157">
        <v>1</v>
      </c>
      <c r="E199" s="159" t="s">
        <v>198</v>
      </c>
      <c r="F199" s="146" t="s">
        <v>873</v>
      </c>
      <c r="G199" s="172"/>
      <c r="H199" s="212"/>
      <c r="I199" s="212"/>
      <c r="J199" s="212"/>
      <c r="K199" s="212"/>
      <c r="L199" s="212"/>
      <c r="M199" s="212"/>
      <c r="N199" s="152"/>
      <c r="O199" s="152"/>
      <c r="P199" s="152"/>
    </row>
    <row r="200" spans="1:16" ht="30" x14ac:dyDescent="0.3">
      <c r="A200" s="240"/>
      <c r="B200" s="146"/>
      <c r="C200" s="146" t="s">
        <v>876</v>
      </c>
      <c r="D200" s="157">
        <v>1</v>
      </c>
      <c r="E200" s="159" t="s">
        <v>198</v>
      </c>
      <c r="F200" s="146"/>
      <c r="G200" s="172"/>
      <c r="H200" s="212"/>
      <c r="I200" s="212"/>
      <c r="J200" s="212"/>
      <c r="K200" s="212"/>
      <c r="L200" s="212"/>
      <c r="M200" s="212"/>
      <c r="N200" s="152"/>
      <c r="O200" s="152"/>
      <c r="P200" s="152"/>
    </row>
    <row r="201" spans="1:16" ht="60" x14ac:dyDescent="0.3">
      <c r="A201" s="241" t="s">
        <v>1618</v>
      </c>
      <c r="B201" s="146" t="s">
        <v>2790</v>
      </c>
      <c r="C201" s="137" t="s">
        <v>2791</v>
      </c>
      <c r="D201" s="157">
        <v>1</v>
      </c>
      <c r="E201" s="159" t="s">
        <v>198</v>
      </c>
      <c r="F201" s="137" t="s">
        <v>2792</v>
      </c>
      <c r="G201" s="172"/>
      <c r="H201" s="212"/>
      <c r="I201" s="212"/>
      <c r="J201" s="212"/>
      <c r="K201" s="212"/>
      <c r="L201" s="212"/>
      <c r="M201" s="212"/>
      <c r="N201" s="152"/>
      <c r="O201" s="152"/>
      <c r="P201" s="152"/>
    </row>
    <row r="202" spans="1:16" x14ac:dyDescent="0.3">
      <c r="A202" s="287" t="s">
        <v>121</v>
      </c>
      <c r="B202" s="1002" t="s">
        <v>887</v>
      </c>
      <c r="C202" s="998"/>
      <c r="D202" s="998"/>
      <c r="E202" s="998"/>
      <c r="F202" s="998"/>
      <c r="G202" s="999"/>
      <c r="H202" s="212">
        <f>SUM(D203:D210)</f>
        <v>8</v>
      </c>
      <c r="I202" s="212">
        <f>COUNT(D203:D210)*2</f>
        <v>16</v>
      </c>
      <c r="J202" s="212"/>
      <c r="K202" s="212"/>
      <c r="L202" s="212"/>
      <c r="M202" s="212"/>
      <c r="N202" s="152"/>
      <c r="O202" s="152"/>
      <c r="P202" s="152"/>
    </row>
    <row r="203" spans="1:16" ht="45" x14ac:dyDescent="0.3">
      <c r="A203" s="241" t="s">
        <v>1623</v>
      </c>
      <c r="B203" s="146" t="s">
        <v>2793</v>
      </c>
      <c r="C203" s="137" t="s">
        <v>893</v>
      </c>
      <c r="D203" s="157">
        <v>1</v>
      </c>
      <c r="E203" s="159" t="s">
        <v>256</v>
      </c>
      <c r="F203" s="146" t="s">
        <v>2794</v>
      </c>
      <c r="G203" s="172"/>
      <c r="H203" s="212"/>
      <c r="I203" s="212"/>
      <c r="J203" s="212"/>
      <c r="K203" s="212"/>
      <c r="L203" s="212"/>
      <c r="M203" s="212"/>
      <c r="N203" s="152"/>
      <c r="O203" s="152"/>
      <c r="P203" s="152"/>
    </row>
    <row r="204" spans="1:16" ht="30" x14ac:dyDescent="0.3">
      <c r="A204" s="241"/>
      <c r="B204" s="146"/>
      <c r="C204" s="137" t="s">
        <v>895</v>
      </c>
      <c r="D204" s="157">
        <v>1</v>
      </c>
      <c r="E204" s="159" t="s">
        <v>256</v>
      </c>
      <c r="F204" s="146" t="s">
        <v>896</v>
      </c>
      <c r="G204" s="172"/>
      <c r="H204" s="212"/>
      <c r="I204" s="212"/>
      <c r="J204" s="212"/>
      <c r="K204" s="212"/>
      <c r="L204" s="212"/>
      <c r="M204" s="212"/>
      <c r="N204" s="152"/>
      <c r="O204" s="152"/>
      <c r="P204" s="152"/>
    </row>
    <row r="205" spans="1:16" ht="45" x14ac:dyDescent="0.3">
      <c r="A205" s="241" t="s">
        <v>1625</v>
      </c>
      <c r="B205" s="146" t="s">
        <v>898</v>
      </c>
      <c r="C205" s="137" t="s">
        <v>1626</v>
      </c>
      <c r="D205" s="157">
        <v>1</v>
      </c>
      <c r="E205" s="159" t="s">
        <v>400</v>
      </c>
      <c r="F205" s="159"/>
      <c r="G205" s="172"/>
      <c r="H205" s="212"/>
      <c r="I205" s="212"/>
      <c r="J205" s="212"/>
      <c r="K205" s="212"/>
      <c r="L205" s="212"/>
      <c r="M205" s="212"/>
      <c r="N205" s="152"/>
      <c r="O205" s="152"/>
      <c r="P205" s="152"/>
    </row>
    <row r="206" spans="1:16" ht="30" x14ac:dyDescent="0.3">
      <c r="A206" s="241"/>
      <c r="B206" s="146"/>
      <c r="C206" s="137" t="s">
        <v>1628</v>
      </c>
      <c r="D206" s="157">
        <v>1</v>
      </c>
      <c r="E206" s="159" t="s">
        <v>400</v>
      </c>
      <c r="F206" s="159"/>
      <c r="G206" s="172"/>
      <c r="H206" s="212"/>
      <c r="I206" s="212"/>
      <c r="J206" s="212"/>
      <c r="K206" s="212"/>
      <c r="L206" s="212"/>
      <c r="M206" s="212"/>
      <c r="N206" s="152"/>
      <c r="O206" s="152"/>
      <c r="P206" s="152"/>
    </row>
    <row r="207" spans="1:16" ht="30" x14ac:dyDescent="0.3">
      <c r="A207" s="241"/>
      <c r="B207" s="146"/>
      <c r="C207" s="137" t="s">
        <v>1629</v>
      </c>
      <c r="D207" s="157">
        <v>1</v>
      </c>
      <c r="E207" s="159" t="s">
        <v>400</v>
      </c>
      <c r="F207" s="159"/>
      <c r="G207" s="172"/>
      <c r="H207" s="212"/>
      <c r="I207" s="212"/>
      <c r="J207" s="212"/>
      <c r="K207" s="212"/>
      <c r="L207" s="212"/>
      <c r="M207" s="212"/>
      <c r="N207" s="152"/>
      <c r="O207" s="152"/>
      <c r="P207" s="152"/>
    </row>
    <row r="208" spans="1:16" ht="30" x14ac:dyDescent="0.3">
      <c r="A208" s="241"/>
      <c r="B208" s="146"/>
      <c r="C208" s="137" t="s">
        <v>902</v>
      </c>
      <c r="D208" s="157">
        <v>1</v>
      </c>
      <c r="E208" s="159" t="s">
        <v>256</v>
      </c>
      <c r="F208" s="146" t="s">
        <v>903</v>
      </c>
      <c r="G208" s="172"/>
      <c r="H208" s="212"/>
      <c r="I208" s="212"/>
      <c r="J208" s="212"/>
      <c r="K208" s="212"/>
      <c r="L208" s="212"/>
      <c r="M208" s="212"/>
      <c r="N208" s="152"/>
      <c r="O208" s="152"/>
      <c r="P208" s="152"/>
    </row>
    <row r="209" spans="1:16" ht="30" x14ac:dyDescent="0.3">
      <c r="A209" s="241"/>
      <c r="B209" s="146"/>
      <c r="C209" s="137" t="s">
        <v>2795</v>
      </c>
      <c r="D209" s="157">
        <v>1</v>
      </c>
      <c r="E209" s="159" t="s">
        <v>256</v>
      </c>
      <c r="F209" s="146" t="s">
        <v>905</v>
      </c>
      <c r="G209" s="172"/>
      <c r="H209" s="212"/>
      <c r="I209" s="212"/>
      <c r="J209" s="212"/>
      <c r="K209" s="212"/>
      <c r="L209" s="212"/>
      <c r="M209" s="212"/>
      <c r="N209" s="152"/>
      <c r="O209" s="152"/>
      <c r="P209" s="152"/>
    </row>
    <row r="210" spans="1:16" ht="30" x14ac:dyDescent="0.3">
      <c r="A210" s="241" t="s">
        <v>1891</v>
      </c>
      <c r="B210" s="137" t="s">
        <v>907</v>
      </c>
      <c r="C210" s="137" t="s">
        <v>2796</v>
      </c>
      <c r="D210" s="157">
        <v>1</v>
      </c>
      <c r="E210" s="159" t="s">
        <v>256</v>
      </c>
      <c r="F210" s="159"/>
      <c r="G210" s="172"/>
      <c r="H210" s="212"/>
      <c r="I210" s="212"/>
      <c r="J210" s="212"/>
      <c r="K210" s="212"/>
      <c r="L210" s="212"/>
      <c r="M210" s="212"/>
      <c r="N210" s="152"/>
      <c r="O210" s="152"/>
      <c r="P210" s="152"/>
    </row>
    <row r="211" spans="1:16" x14ac:dyDescent="0.3">
      <c r="A211" s="240" t="s">
        <v>123</v>
      </c>
      <c r="B211" s="1002" t="s">
        <v>911</v>
      </c>
      <c r="C211" s="998"/>
      <c r="D211" s="998"/>
      <c r="E211" s="998"/>
      <c r="F211" s="998"/>
      <c r="G211" s="999"/>
      <c r="H211" s="212">
        <f>SUM(D212:D227)</f>
        <v>16</v>
      </c>
      <c r="I211" s="212">
        <f>COUNT(D212:D227)*2</f>
        <v>32</v>
      </c>
      <c r="J211" s="212"/>
      <c r="K211" s="212"/>
      <c r="L211" s="212"/>
      <c r="M211" s="212"/>
      <c r="N211" s="152"/>
      <c r="O211" s="152"/>
      <c r="P211" s="152"/>
    </row>
    <row r="212" spans="1:16" ht="60" x14ac:dyDescent="0.3">
      <c r="A212" s="241" t="s">
        <v>1630</v>
      </c>
      <c r="B212" s="70" t="s">
        <v>1894</v>
      </c>
      <c r="C212" s="137" t="s">
        <v>913</v>
      </c>
      <c r="D212" s="157">
        <v>1</v>
      </c>
      <c r="E212" s="159" t="s">
        <v>228</v>
      </c>
      <c r="F212" s="159"/>
      <c r="G212" s="172"/>
      <c r="H212" s="212"/>
      <c r="I212" s="212"/>
      <c r="J212" s="212"/>
      <c r="K212" s="212"/>
      <c r="L212" s="212"/>
      <c r="M212" s="212"/>
      <c r="N212" s="152"/>
      <c r="O212" s="152"/>
      <c r="P212" s="152"/>
    </row>
    <row r="213" spans="1:16" ht="30" x14ac:dyDescent="0.3">
      <c r="A213" s="240"/>
      <c r="B213" s="146"/>
      <c r="C213" s="137" t="s">
        <v>914</v>
      </c>
      <c r="D213" s="157">
        <v>1</v>
      </c>
      <c r="E213" s="159" t="s">
        <v>228</v>
      </c>
      <c r="F213" s="159"/>
      <c r="G213" s="172"/>
      <c r="H213" s="212"/>
      <c r="I213" s="212"/>
      <c r="J213" s="212"/>
      <c r="K213" s="212"/>
      <c r="L213" s="212"/>
      <c r="M213" s="212"/>
      <c r="N213" s="152"/>
      <c r="O213" s="152"/>
      <c r="P213" s="152"/>
    </row>
    <row r="214" spans="1:16" ht="30" x14ac:dyDescent="0.3">
      <c r="A214" s="240"/>
      <c r="B214" s="146"/>
      <c r="C214" s="137" t="s">
        <v>915</v>
      </c>
      <c r="D214" s="157">
        <v>1</v>
      </c>
      <c r="E214" s="159" t="s">
        <v>256</v>
      </c>
      <c r="F214" s="159"/>
      <c r="G214" s="172"/>
      <c r="H214" s="212"/>
      <c r="I214" s="212"/>
      <c r="J214" s="212"/>
      <c r="K214" s="212"/>
      <c r="L214" s="212"/>
      <c r="M214" s="212"/>
      <c r="N214" s="152"/>
      <c r="O214" s="152"/>
      <c r="P214" s="152"/>
    </row>
    <row r="215" spans="1:16" ht="45" x14ac:dyDescent="0.3">
      <c r="A215" s="240"/>
      <c r="B215" s="146"/>
      <c r="C215" s="137" t="s">
        <v>916</v>
      </c>
      <c r="D215" s="157">
        <v>1</v>
      </c>
      <c r="E215" s="159" t="s">
        <v>228</v>
      </c>
      <c r="F215" s="159"/>
      <c r="G215" s="172"/>
      <c r="H215" s="212"/>
      <c r="I215" s="212"/>
      <c r="J215" s="212"/>
      <c r="K215" s="212"/>
      <c r="L215" s="212"/>
      <c r="M215" s="212"/>
      <c r="N215" s="152"/>
      <c r="O215" s="152"/>
      <c r="P215" s="152"/>
    </row>
    <row r="216" spans="1:16" ht="30" x14ac:dyDescent="0.3">
      <c r="A216" s="240"/>
      <c r="B216" s="146"/>
      <c r="C216" s="137" t="s">
        <v>917</v>
      </c>
      <c r="D216" s="157">
        <v>1</v>
      </c>
      <c r="E216" s="159" t="s">
        <v>228</v>
      </c>
      <c r="F216" s="159"/>
      <c r="G216" s="172"/>
      <c r="H216" s="212"/>
      <c r="I216" s="212"/>
      <c r="J216" s="212"/>
      <c r="K216" s="212"/>
      <c r="L216" s="212"/>
      <c r="M216" s="212"/>
      <c r="N216" s="152"/>
      <c r="O216" s="152"/>
      <c r="P216" s="152"/>
    </row>
    <row r="217" spans="1:16" ht="30" x14ac:dyDescent="0.3">
      <c r="A217" s="241" t="s">
        <v>1631</v>
      </c>
      <c r="B217" s="146" t="s">
        <v>919</v>
      </c>
      <c r="C217" s="137" t="s">
        <v>920</v>
      </c>
      <c r="D217" s="157">
        <v>1</v>
      </c>
      <c r="E217" s="159" t="s">
        <v>228</v>
      </c>
      <c r="F217" s="146" t="s">
        <v>1632</v>
      </c>
      <c r="G217" s="172"/>
      <c r="H217" s="212"/>
      <c r="I217" s="212"/>
      <c r="J217" s="212"/>
      <c r="K217" s="212"/>
      <c r="L217" s="212"/>
      <c r="M217" s="212"/>
      <c r="N217" s="152"/>
      <c r="O217" s="152"/>
      <c r="P217" s="152"/>
    </row>
    <row r="218" spans="1:16" ht="30" x14ac:dyDescent="0.3">
      <c r="A218" s="240"/>
      <c r="B218" s="146"/>
      <c r="C218" s="137" t="s">
        <v>922</v>
      </c>
      <c r="D218" s="157">
        <v>1</v>
      </c>
      <c r="E218" s="159" t="s">
        <v>228</v>
      </c>
      <c r="F218" s="146" t="s">
        <v>923</v>
      </c>
      <c r="G218" s="172"/>
      <c r="H218" s="212"/>
      <c r="I218" s="212"/>
      <c r="J218" s="212"/>
      <c r="K218" s="212"/>
      <c r="L218" s="212"/>
      <c r="M218" s="212"/>
      <c r="N218" s="152"/>
      <c r="O218" s="152"/>
      <c r="P218" s="152"/>
    </row>
    <row r="219" spans="1:16" x14ac:dyDescent="0.3">
      <c r="A219" s="240"/>
      <c r="B219" s="146"/>
      <c r="C219" s="137" t="s">
        <v>924</v>
      </c>
      <c r="D219" s="157">
        <v>1</v>
      </c>
      <c r="E219" s="159" t="s">
        <v>256</v>
      </c>
      <c r="F219" s="137" t="s">
        <v>925</v>
      </c>
      <c r="G219" s="172"/>
      <c r="H219" s="212"/>
      <c r="I219" s="212"/>
      <c r="J219" s="212"/>
      <c r="K219" s="212"/>
      <c r="L219" s="212"/>
      <c r="M219" s="212"/>
      <c r="N219" s="152"/>
      <c r="O219" s="152"/>
      <c r="P219" s="152"/>
    </row>
    <row r="220" spans="1:16" ht="30" x14ac:dyDescent="0.3">
      <c r="A220" s="240"/>
      <c r="B220" s="146"/>
      <c r="C220" s="156" t="s">
        <v>926</v>
      </c>
      <c r="D220" s="157">
        <v>1</v>
      </c>
      <c r="E220" s="159" t="s">
        <v>294</v>
      </c>
      <c r="F220" s="137"/>
      <c r="G220" s="172"/>
      <c r="H220" s="212"/>
      <c r="I220" s="212"/>
      <c r="J220" s="212"/>
      <c r="K220" s="212"/>
      <c r="L220" s="212"/>
      <c r="M220" s="212"/>
      <c r="N220" s="152"/>
      <c r="O220" s="152"/>
      <c r="P220" s="152"/>
    </row>
    <row r="221" spans="1:16" ht="30" x14ac:dyDescent="0.3">
      <c r="A221" s="240"/>
      <c r="B221" s="146"/>
      <c r="C221" s="137" t="s">
        <v>927</v>
      </c>
      <c r="D221" s="157">
        <v>1</v>
      </c>
      <c r="E221" s="159" t="s">
        <v>256</v>
      </c>
      <c r="F221" s="146" t="s">
        <v>928</v>
      </c>
      <c r="G221" s="172"/>
      <c r="H221" s="212"/>
      <c r="I221" s="212"/>
      <c r="J221" s="212"/>
      <c r="K221" s="212"/>
      <c r="L221" s="212"/>
      <c r="M221" s="212"/>
      <c r="N221" s="152"/>
      <c r="O221" s="152"/>
      <c r="P221" s="152"/>
    </row>
    <row r="222" spans="1:16" ht="30" x14ac:dyDescent="0.3">
      <c r="A222" s="240"/>
      <c r="B222" s="146"/>
      <c r="C222" s="137" t="s">
        <v>1633</v>
      </c>
      <c r="D222" s="157">
        <v>1</v>
      </c>
      <c r="E222" s="159" t="s">
        <v>294</v>
      </c>
      <c r="F222" s="146" t="s">
        <v>2588</v>
      </c>
      <c r="G222" s="172"/>
      <c r="H222" s="212"/>
      <c r="I222" s="212"/>
      <c r="J222" s="212"/>
      <c r="K222" s="212"/>
      <c r="L222" s="212"/>
      <c r="M222" s="212"/>
      <c r="N222" s="152"/>
      <c r="O222" s="152"/>
      <c r="P222" s="152"/>
    </row>
    <row r="223" spans="1:16" ht="30" x14ac:dyDescent="0.3">
      <c r="A223" s="241" t="s">
        <v>1635</v>
      </c>
      <c r="B223" s="146" t="s">
        <v>932</v>
      </c>
      <c r="C223" s="137" t="s">
        <v>934</v>
      </c>
      <c r="D223" s="157">
        <v>1</v>
      </c>
      <c r="E223" s="173" t="s">
        <v>198</v>
      </c>
      <c r="F223" s="159"/>
      <c r="G223" s="172"/>
      <c r="H223" s="212"/>
      <c r="I223" s="212"/>
      <c r="J223" s="212"/>
      <c r="K223" s="212"/>
      <c r="L223" s="212"/>
      <c r="M223" s="212"/>
      <c r="N223" s="152"/>
      <c r="O223" s="152"/>
      <c r="P223" s="152"/>
    </row>
    <row r="224" spans="1:16" x14ac:dyDescent="0.3">
      <c r="A224" s="241"/>
      <c r="B224" s="146"/>
      <c r="C224" s="137" t="s">
        <v>2797</v>
      </c>
      <c r="D224" s="157">
        <v>1</v>
      </c>
      <c r="E224" s="173" t="s">
        <v>198</v>
      </c>
      <c r="F224" s="159"/>
      <c r="G224" s="172"/>
      <c r="H224" s="212"/>
      <c r="I224" s="212"/>
      <c r="J224" s="212"/>
      <c r="K224" s="212"/>
      <c r="L224" s="212"/>
      <c r="M224" s="212"/>
      <c r="N224" s="152"/>
      <c r="O224" s="152"/>
      <c r="P224" s="152"/>
    </row>
    <row r="225" spans="1:16" x14ac:dyDescent="0.3">
      <c r="A225" s="241"/>
      <c r="B225" s="146"/>
      <c r="C225" s="175" t="s">
        <v>933</v>
      </c>
      <c r="D225" s="157">
        <v>1</v>
      </c>
      <c r="E225" s="159" t="s">
        <v>294</v>
      </c>
      <c r="F225" s="159"/>
      <c r="G225" s="172"/>
      <c r="H225" s="212"/>
      <c r="I225" s="212"/>
      <c r="J225" s="212"/>
      <c r="K225" s="212"/>
      <c r="L225" s="212"/>
      <c r="M225" s="212"/>
      <c r="N225" s="152"/>
      <c r="O225" s="152"/>
      <c r="P225" s="152"/>
    </row>
    <row r="226" spans="1:16" ht="30" x14ac:dyDescent="0.3">
      <c r="A226" s="241"/>
      <c r="B226" s="147"/>
      <c r="C226" s="137" t="s">
        <v>935</v>
      </c>
      <c r="D226" s="157">
        <v>1</v>
      </c>
      <c r="E226" s="159" t="s">
        <v>198</v>
      </c>
      <c r="F226" s="159"/>
      <c r="G226" s="172"/>
      <c r="H226" s="212"/>
      <c r="I226" s="212"/>
      <c r="J226" s="212"/>
      <c r="K226" s="212"/>
      <c r="L226" s="212"/>
      <c r="M226" s="212"/>
      <c r="N226" s="152"/>
      <c r="O226" s="152"/>
      <c r="P226" s="152"/>
    </row>
    <row r="227" spans="1:16" x14ac:dyDescent="0.3">
      <c r="A227" s="533"/>
      <c r="B227" s="147"/>
      <c r="C227" s="145" t="s">
        <v>1636</v>
      </c>
      <c r="D227" s="157">
        <v>1</v>
      </c>
      <c r="E227" s="159" t="s">
        <v>400</v>
      </c>
      <c r="F227" s="159"/>
      <c r="G227" s="172"/>
      <c r="H227" s="212"/>
      <c r="I227" s="212"/>
      <c r="J227" s="212"/>
      <c r="K227" s="212"/>
      <c r="L227" s="212"/>
      <c r="M227" s="212"/>
      <c r="N227" s="152"/>
      <c r="O227" s="152"/>
      <c r="P227" s="152"/>
    </row>
    <row r="228" spans="1:16" x14ac:dyDescent="0.3">
      <c r="A228" s="239"/>
      <c r="B228" s="1003" t="s">
        <v>1637</v>
      </c>
      <c r="C228" s="1004"/>
      <c r="D228" s="1004"/>
      <c r="E228" s="1004"/>
      <c r="F228" s="1004"/>
      <c r="G228" s="1005"/>
      <c r="H228" s="212">
        <f>H229+H231+H250+H276+H285+H289+H297+H280</f>
        <v>63</v>
      </c>
      <c r="I228" s="212">
        <f>I229+I231+I250+I276+I285+I289+I297+I280</f>
        <v>126</v>
      </c>
      <c r="J228" s="212"/>
      <c r="K228" s="212"/>
      <c r="L228" s="212"/>
      <c r="M228" s="212"/>
      <c r="N228" s="152"/>
      <c r="O228" s="152"/>
      <c r="P228" s="152"/>
    </row>
    <row r="229" spans="1:16" x14ac:dyDescent="0.3">
      <c r="A229" s="240" t="s">
        <v>126</v>
      </c>
      <c r="B229" s="1002" t="s">
        <v>127</v>
      </c>
      <c r="C229" s="998"/>
      <c r="D229" s="998"/>
      <c r="E229" s="998"/>
      <c r="F229" s="998"/>
      <c r="G229" s="999"/>
      <c r="H229" s="212">
        <f>SUM(D230)</f>
        <v>1</v>
      </c>
      <c r="I229" s="212">
        <f>COUNT(D230)*2</f>
        <v>2</v>
      </c>
      <c r="J229" s="212"/>
      <c r="K229" s="212"/>
      <c r="L229" s="212"/>
      <c r="M229" s="212"/>
      <c r="N229" s="152"/>
      <c r="O229" s="152"/>
      <c r="P229" s="152"/>
    </row>
    <row r="230" spans="1:16" ht="45" x14ac:dyDescent="0.3">
      <c r="A230" s="240" t="s">
        <v>1638</v>
      </c>
      <c r="B230" s="137" t="s">
        <v>1639</v>
      </c>
      <c r="C230" s="146" t="s">
        <v>1640</v>
      </c>
      <c r="D230" s="157">
        <v>1</v>
      </c>
      <c r="E230" s="158" t="s">
        <v>400</v>
      </c>
      <c r="F230" s="158"/>
      <c r="G230" s="158"/>
      <c r="H230" s="212"/>
      <c r="I230" s="212"/>
      <c r="J230" s="212"/>
      <c r="K230" s="212"/>
      <c r="L230" s="212"/>
      <c r="M230" s="212"/>
      <c r="N230" s="152"/>
      <c r="O230" s="152"/>
      <c r="P230" s="152"/>
    </row>
    <row r="231" spans="1:16" ht="15" customHeight="1" x14ac:dyDescent="0.3">
      <c r="A231" s="307" t="s">
        <v>130</v>
      </c>
      <c r="B231" s="859" t="s">
        <v>938</v>
      </c>
      <c r="C231" s="860"/>
      <c r="D231" s="860"/>
      <c r="E231" s="860"/>
      <c r="F231" s="860"/>
      <c r="G231" s="861"/>
      <c r="H231" s="212">
        <f>SUM(D232:D249)</f>
        <v>18</v>
      </c>
      <c r="I231" s="212">
        <f>COUNT(D232:D249)*2</f>
        <v>36</v>
      </c>
      <c r="J231" s="212"/>
      <c r="K231" s="212"/>
      <c r="L231" s="212"/>
      <c r="M231" s="212"/>
      <c r="N231" s="152"/>
      <c r="O231" s="152"/>
      <c r="P231" s="152"/>
    </row>
    <row r="232" spans="1:16" ht="45" x14ac:dyDescent="0.3">
      <c r="A232" s="204" t="s">
        <v>1646</v>
      </c>
      <c r="B232" s="148" t="s">
        <v>940</v>
      </c>
      <c r="C232" s="148" t="s">
        <v>2799</v>
      </c>
      <c r="D232" s="157">
        <v>1</v>
      </c>
      <c r="E232" s="210" t="s">
        <v>400</v>
      </c>
      <c r="F232" s="210"/>
      <c r="G232" s="207"/>
      <c r="H232" s="212"/>
      <c r="I232" s="212"/>
      <c r="J232" s="212"/>
      <c r="K232" s="212"/>
      <c r="L232" s="212"/>
      <c r="M232" s="212"/>
      <c r="N232" s="152"/>
      <c r="O232" s="152"/>
      <c r="P232" s="152"/>
    </row>
    <row r="233" spans="1:16" x14ac:dyDescent="0.3">
      <c r="A233" s="312"/>
      <c r="B233" s="148"/>
      <c r="C233" s="148" t="s">
        <v>2800</v>
      </c>
      <c r="D233" s="157">
        <v>1</v>
      </c>
      <c r="E233" s="210" t="s">
        <v>400</v>
      </c>
      <c r="F233" s="210"/>
      <c r="G233" s="207"/>
      <c r="H233" s="212"/>
      <c r="I233" s="212"/>
      <c r="J233" s="212"/>
      <c r="K233" s="212"/>
      <c r="L233" s="212"/>
      <c r="M233" s="212"/>
      <c r="N233" s="152"/>
      <c r="O233" s="152"/>
      <c r="P233" s="152"/>
    </row>
    <row r="234" spans="1:16" ht="30" x14ac:dyDescent="0.3">
      <c r="A234" s="312"/>
      <c r="B234" s="148"/>
      <c r="C234" s="148" t="s">
        <v>2801</v>
      </c>
      <c r="D234" s="157">
        <v>1</v>
      </c>
      <c r="E234" s="210" t="s">
        <v>400</v>
      </c>
      <c r="F234" s="210"/>
      <c r="G234" s="207"/>
      <c r="H234" s="212"/>
      <c r="I234" s="212"/>
      <c r="J234" s="212"/>
      <c r="K234" s="212"/>
      <c r="L234" s="212"/>
      <c r="M234" s="212"/>
      <c r="N234" s="152"/>
      <c r="O234" s="152"/>
      <c r="P234" s="152"/>
    </row>
    <row r="235" spans="1:16" ht="30" x14ac:dyDescent="0.3">
      <c r="A235" s="312"/>
      <c r="B235" s="148"/>
      <c r="C235" s="148" t="s">
        <v>6202</v>
      </c>
      <c r="D235" s="157">
        <v>1</v>
      </c>
      <c r="E235" s="210" t="s">
        <v>400</v>
      </c>
      <c r="F235" s="210"/>
      <c r="G235" s="207"/>
      <c r="H235" s="212"/>
      <c r="I235" s="212"/>
      <c r="J235" s="212"/>
      <c r="K235" s="212"/>
      <c r="L235" s="212"/>
      <c r="M235" s="212"/>
      <c r="N235" s="152"/>
      <c r="O235" s="152"/>
      <c r="P235" s="152"/>
    </row>
    <row r="236" spans="1:16" ht="60" customHeight="1" x14ac:dyDescent="0.3">
      <c r="A236" s="312"/>
      <c r="B236" s="148"/>
      <c r="C236" s="148" t="s">
        <v>6222</v>
      </c>
      <c r="D236" s="157">
        <v>1</v>
      </c>
      <c r="E236" s="210" t="s">
        <v>400</v>
      </c>
      <c r="F236" s="148" t="s">
        <v>6223</v>
      </c>
      <c r="G236" s="245"/>
      <c r="H236" s="212"/>
      <c r="I236" s="212"/>
      <c r="J236" s="212"/>
      <c r="K236" s="212"/>
      <c r="L236" s="212"/>
      <c r="M236" s="212"/>
      <c r="N236" s="152"/>
      <c r="O236" s="152"/>
      <c r="P236" s="152"/>
    </row>
    <row r="237" spans="1:16" ht="60" customHeight="1" x14ac:dyDescent="0.3">
      <c r="A237" s="312"/>
      <c r="B237" s="148"/>
      <c r="C237" s="146" t="s">
        <v>2798</v>
      </c>
      <c r="D237" s="157">
        <v>1</v>
      </c>
      <c r="E237" s="158" t="s">
        <v>576</v>
      </c>
      <c r="F237" s="148"/>
      <c r="G237" s="245"/>
      <c r="H237" s="212"/>
      <c r="I237" s="212"/>
      <c r="J237" s="212"/>
      <c r="K237" s="212"/>
      <c r="L237" s="212"/>
      <c r="M237" s="212"/>
      <c r="N237" s="152"/>
      <c r="O237" s="152"/>
      <c r="P237" s="152"/>
    </row>
    <row r="238" spans="1:16" ht="45" x14ac:dyDescent="0.3">
      <c r="A238" s="204" t="s">
        <v>1647</v>
      </c>
      <c r="B238" s="148" t="s">
        <v>944</v>
      </c>
      <c r="C238" s="148" t="s">
        <v>6224</v>
      </c>
      <c r="D238" s="157">
        <v>1</v>
      </c>
      <c r="E238" s="210" t="s">
        <v>400</v>
      </c>
      <c r="F238" s="150" t="s">
        <v>6225</v>
      </c>
      <c r="G238" s="207"/>
      <c r="H238" s="212"/>
      <c r="I238" s="212"/>
      <c r="J238" s="212"/>
      <c r="K238" s="212"/>
      <c r="L238" s="212"/>
      <c r="M238" s="212"/>
      <c r="N238" s="152"/>
      <c r="O238" s="152"/>
      <c r="P238" s="152"/>
    </row>
    <row r="239" spans="1:16" x14ac:dyDescent="0.3">
      <c r="A239" s="312"/>
      <c r="B239" s="148"/>
      <c r="C239" s="148" t="s">
        <v>6226</v>
      </c>
      <c r="D239" s="157">
        <v>1</v>
      </c>
      <c r="E239" s="210" t="s">
        <v>400</v>
      </c>
      <c r="F239" s="150" t="s">
        <v>6227</v>
      </c>
      <c r="G239" s="207"/>
      <c r="H239" s="212"/>
      <c r="I239" s="212"/>
      <c r="J239" s="212"/>
      <c r="K239" s="212"/>
      <c r="L239" s="212"/>
      <c r="M239" s="212"/>
      <c r="N239" s="152"/>
      <c r="O239" s="152"/>
      <c r="P239" s="152"/>
    </row>
    <row r="240" spans="1:16" ht="75" customHeight="1" x14ac:dyDescent="0.3">
      <c r="A240" s="312"/>
      <c r="B240" s="148"/>
      <c r="C240" s="148" t="s">
        <v>6228</v>
      </c>
      <c r="D240" s="157">
        <v>1</v>
      </c>
      <c r="E240" s="210"/>
      <c r="F240" s="150" t="s">
        <v>6229</v>
      </c>
      <c r="G240" s="210"/>
      <c r="H240" s="212"/>
      <c r="I240" s="212"/>
      <c r="J240" s="212"/>
      <c r="K240" s="212"/>
      <c r="L240" s="212"/>
      <c r="M240" s="212"/>
      <c r="N240" s="152"/>
      <c r="O240" s="152"/>
      <c r="P240" s="152"/>
    </row>
    <row r="241" spans="1:16" ht="30" x14ac:dyDescent="0.3">
      <c r="A241" s="312"/>
      <c r="B241" s="148"/>
      <c r="C241" s="148" t="s">
        <v>6230</v>
      </c>
      <c r="D241" s="157">
        <v>1</v>
      </c>
      <c r="E241" s="210" t="s">
        <v>400</v>
      </c>
      <c r="F241" s="148"/>
      <c r="G241" s="210"/>
      <c r="H241" s="212"/>
      <c r="I241" s="212"/>
      <c r="J241" s="212"/>
      <c r="K241" s="212"/>
      <c r="L241" s="212"/>
      <c r="M241" s="212"/>
      <c r="N241" s="152"/>
      <c r="O241" s="152"/>
      <c r="P241" s="152"/>
    </row>
    <row r="242" spans="1:16" ht="30" x14ac:dyDescent="0.3">
      <c r="A242" s="312"/>
      <c r="B242" s="249"/>
      <c r="C242" s="249" t="s">
        <v>6231</v>
      </c>
      <c r="D242" s="157">
        <v>1</v>
      </c>
      <c r="E242" s="207" t="s">
        <v>400</v>
      </c>
      <c r="F242" s="249" t="s">
        <v>2803</v>
      </c>
      <c r="G242" s="210"/>
      <c r="H242" s="212"/>
      <c r="I242" s="212"/>
      <c r="J242" s="212"/>
      <c r="K242" s="212"/>
      <c r="L242" s="212"/>
      <c r="M242" s="212"/>
      <c r="N242" s="152"/>
      <c r="O242" s="152"/>
      <c r="P242" s="152"/>
    </row>
    <row r="243" spans="1:16" ht="30" x14ac:dyDescent="0.3">
      <c r="A243" s="312"/>
      <c r="B243" s="148"/>
      <c r="C243" s="148" t="s">
        <v>6232</v>
      </c>
      <c r="D243" s="157">
        <v>1</v>
      </c>
      <c r="E243" s="210" t="s">
        <v>400</v>
      </c>
      <c r="F243" s="148"/>
      <c r="G243" s="210"/>
      <c r="H243" s="212"/>
      <c r="I243" s="212"/>
      <c r="J243" s="212"/>
      <c r="K243" s="212"/>
      <c r="L243" s="212"/>
      <c r="M243" s="212"/>
      <c r="N243" s="152"/>
      <c r="O243" s="152"/>
      <c r="P243" s="152"/>
    </row>
    <row r="244" spans="1:16" x14ac:dyDescent="0.3">
      <c r="A244" s="312"/>
      <c r="B244" s="148"/>
      <c r="C244" s="148" t="s">
        <v>2804</v>
      </c>
      <c r="D244" s="157">
        <v>1</v>
      </c>
      <c r="E244" s="210" t="s">
        <v>400</v>
      </c>
      <c r="F244" s="148"/>
      <c r="G244" s="210"/>
      <c r="H244" s="212"/>
      <c r="I244" s="212"/>
      <c r="J244" s="212"/>
      <c r="K244" s="212"/>
      <c r="L244" s="212"/>
      <c r="M244" s="212"/>
      <c r="N244" s="152"/>
      <c r="O244" s="152"/>
      <c r="P244" s="152"/>
    </row>
    <row r="245" spans="1:16" ht="45" x14ac:dyDescent="0.3">
      <c r="A245" s="312" t="s">
        <v>1649</v>
      </c>
      <c r="B245" s="245" t="s">
        <v>947</v>
      </c>
      <c r="C245" s="245" t="s">
        <v>6132</v>
      </c>
      <c r="D245" s="157">
        <v>1</v>
      </c>
      <c r="E245" s="207" t="s">
        <v>258</v>
      </c>
      <c r="F245" s="245" t="s">
        <v>6143</v>
      </c>
      <c r="G245" s="210"/>
      <c r="H245" s="212"/>
      <c r="I245" s="212"/>
      <c r="J245" s="212"/>
      <c r="K245" s="212"/>
      <c r="L245" s="212"/>
      <c r="M245" s="212"/>
      <c r="N245" s="152"/>
      <c r="O245" s="152"/>
      <c r="P245" s="152"/>
    </row>
    <row r="246" spans="1:16" ht="30" x14ac:dyDescent="0.3">
      <c r="A246" s="250"/>
      <c r="B246" s="150"/>
      <c r="C246" s="148" t="s">
        <v>948</v>
      </c>
      <c r="D246" s="157">
        <v>1</v>
      </c>
      <c r="E246" s="313"/>
      <c r="F246" s="148" t="s">
        <v>949</v>
      </c>
      <c r="G246" s="272"/>
      <c r="H246" s="212"/>
      <c r="I246" s="212"/>
      <c r="J246" s="212"/>
      <c r="K246" s="212"/>
      <c r="L246" s="212"/>
      <c r="M246" s="212"/>
      <c r="N246" s="152"/>
      <c r="O246" s="152"/>
      <c r="P246" s="152"/>
    </row>
    <row r="247" spans="1:16" ht="45" x14ac:dyDescent="0.3">
      <c r="A247" s="250"/>
      <c r="B247" s="150"/>
      <c r="C247" s="148" t="s">
        <v>6184</v>
      </c>
      <c r="D247" s="157">
        <v>1</v>
      </c>
      <c r="E247" s="210" t="s">
        <v>576</v>
      </c>
      <c r="F247" s="148" t="s">
        <v>6185</v>
      </c>
      <c r="G247" s="272"/>
      <c r="H247" s="212"/>
      <c r="I247" s="212"/>
      <c r="J247" s="212"/>
      <c r="K247" s="212"/>
      <c r="L247" s="212"/>
      <c r="M247" s="212"/>
      <c r="N247" s="152"/>
      <c r="O247" s="152"/>
      <c r="P247" s="152"/>
    </row>
    <row r="248" spans="1:16" ht="45" x14ac:dyDescent="0.3">
      <c r="A248" s="250" t="s">
        <v>6135</v>
      </c>
      <c r="B248" s="150" t="s">
        <v>6186</v>
      </c>
      <c r="C248" s="148" t="s">
        <v>6187</v>
      </c>
      <c r="D248" s="157">
        <v>1</v>
      </c>
      <c r="E248" s="210" t="s">
        <v>576</v>
      </c>
      <c r="F248" s="148" t="s">
        <v>6139</v>
      </c>
      <c r="G248" s="272"/>
      <c r="H248" s="212"/>
      <c r="I248" s="212"/>
      <c r="J248" s="212"/>
      <c r="K248" s="212"/>
      <c r="L248" s="212"/>
      <c r="M248" s="212"/>
      <c r="N248" s="152"/>
      <c r="O248" s="152"/>
      <c r="P248" s="152"/>
    </row>
    <row r="249" spans="1:16" ht="45" x14ac:dyDescent="0.3">
      <c r="A249" s="250" t="s">
        <v>6136</v>
      </c>
      <c r="B249" s="150" t="s">
        <v>6140</v>
      </c>
      <c r="C249" s="148" t="s">
        <v>6188</v>
      </c>
      <c r="D249" s="157">
        <v>1</v>
      </c>
      <c r="E249" s="210" t="s">
        <v>400</v>
      </c>
      <c r="F249" s="148" t="s">
        <v>6189</v>
      </c>
      <c r="G249" s="272"/>
      <c r="H249" s="212"/>
      <c r="I249" s="212"/>
      <c r="J249" s="212"/>
      <c r="K249" s="212"/>
      <c r="L249" s="212"/>
      <c r="M249" s="212"/>
      <c r="N249" s="152"/>
      <c r="O249" s="152"/>
      <c r="P249" s="152"/>
    </row>
    <row r="250" spans="1:16" x14ac:dyDescent="0.3">
      <c r="A250" s="240" t="s">
        <v>132</v>
      </c>
      <c r="B250" s="1002" t="s">
        <v>2805</v>
      </c>
      <c r="C250" s="998"/>
      <c r="D250" s="998"/>
      <c r="E250" s="998"/>
      <c r="F250" s="998"/>
      <c r="G250" s="999"/>
      <c r="H250" s="212">
        <f>SUM(D251:D275)</f>
        <v>25</v>
      </c>
      <c r="I250" s="212">
        <f>COUNT(D251:D275)*2</f>
        <v>50</v>
      </c>
      <c r="J250" s="212"/>
      <c r="K250" s="212"/>
      <c r="L250" s="212"/>
      <c r="M250" s="212"/>
      <c r="N250" s="152"/>
      <c r="O250" s="152"/>
      <c r="P250" s="152"/>
    </row>
    <row r="251" spans="1:16" ht="45" x14ac:dyDescent="0.3">
      <c r="A251" s="240" t="s">
        <v>1650</v>
      </c>
      <c r="B251" s="146" t="s">
        <v>953</v>
      </c>
      <c r="C251" s="175" t="s">
        <v>954</v>
      </c>
      <c r="D251" s="157">
        <v>1</v>
      </c>
      <c r="E251" s="158" t="s">
        <v>576</v>
      </c>
      <c r="F251" s="158"/>
      <c r="G251" s="158"/>
      <c r="H251" s="212"/>
      <c r="I251" s="212"/>
      <c r="J251" s="212"/>
      <c r="K251" s="212"/>
      <c r="L251" s="212"/>
      <c r="M251" s="212"/>
      <c r="N251" s="152"/>
      <c r="O251" s="152"/>
      <c r="P251" s="152"/>
    </row>
    <row r="252" spans="1:16" ht="30" x14ac:dyDescent="0.3">
      <c r="A252" s="534"/>
      <c r="B252" s="146"/>
      <c r="C252" s="137" t="s">
        <v>2806</v>
      </c>
      <c r="D252" s="157">
        <v>1</v>
      </c>
      <c r="E252" s="158" t="s">
        <v>254</v>
      </c>
      <c r="F252" s="158"/>
      <c r="G252" s="158"/>
      <c r="H252" s="212"/>
      <c r="I252" s="212"/>
      <c r="J252" s="212"/>
      <c r="K252" s="212"/>
      <c r="L252" s="212"/>
      <c r="M252" s="212"/>
      <c r="N252" s="152"/>
      <c r="O252" s="152"/>
      <c r="P252" s="152"/>
    </row>
    <row r="253" spans="1:16" ht="45" x14ac:dyDescent="0.3">
      <c r="A253" s="240" t="s">
        <v>1651</v>
      </c>
      <c r="B253" s="146" t="s">
        <v>957</v>
      </c>
      <c r="C253" s="146" t="s">
        <v>2807</v>
      </c>
      <c r="D253" s="157">
        <v>1</v>
      </c>
      <c r="E253" s="158" t="s">
        <v>576</v>
      </c>
      <c r="F253" s="158"/>
      <c r="G253" s="158"/>
      <c r="H253" s="212"/>
      <c r="I253" s="212"/>
      <c r="J253" s="212"/>
      <c r="K253" s="212"/>
      <c r="L253" s="212"/>
      <c r="M253" s="212"/>
      <c r="N253" s="152"/>
      <c r="O253" s="152"/>
      <c r="P253" s="152"/>
    </row>
    <row r="254" spans="1:16" ht="60" x14ac:dyDescent="0.3">
      <c r="A254" s="534"/>
      <c r="B254" s="146"/>
      <c r="C254" s="146" t="s">
        <v>2808</v>
      </c>
      <c r="D254" s="157">
        <v>1</v>
      </c>
      <c r="E254" s="158" t="s">
        <v>576</v>
      </c>
      <c r="F254" s="158"/>
      <c r="G254" s="158"/>
      <c r="H254" s="212"/>
      <c r="I254" s="212"/>
      <c r="J254" s="212"/>
      <c r="K254" s="212"/>
      <c r="L254" s="212"/>
      <c r="M254" s="212"/>
      <c r="N254" s="152"/>
      <c r="O254" s="152"/>
      <c r="P254" s="152"/>
    </row>
    <row r="255" spans="1:16" ht="45" x14ac:dyDescent="0.3">
      <c r="A255" s="534"/>
      <c r="B255" s="146"/>
      <c r="C255" s="146" t="s">
        <v>2809</v>
      </c>
      <c r="D255" s="157">
        <v>1</v>
      </c>
      <c r="E255" s="158" t="s">
        <v>576</v>
      </c>
      <c r="F255" s="158"/>
      <c r="G255" s="158"/>
      <c r="H255" s="212"/>
      <c r="I255" s="212"/>
      <c r="J255" s="212"/>
      <c r="K255" s="212"/>
      <c r="L255" s="212"/>
      <c r="M255" s="212"/>
      <c r="N255" s="152"/>
      <c r="O255" s="152"/>
      <c r="P255" s="152"/>
    </row>
    <row r="256" spans="1:16" ht="45" x14ac:dyDescent="0.3">
      <c r="A256" s="534"/>
      <c r="B256" s="146"/>
      <c r="C256" s="146" t="s">
        <v>2810</v>
      </c>
      <c r="D256" s="157">
        <v>1</v>
      </c>
      <c r="E256" s="158" t="s">
        <v>576</v>
      </c>
      <c r="F256" s="158"/>
      <c r="G256" s="158"/>
      <c r="H256" s="212"/>
      <c r="I256" s="212"/>
      <c r="J256" s="212"/>
      <c r="K256" s="212"/>
      <c r="L256" s="212"/>
      <c r="M256" s="212"/>
      <c r="N256" s="152"/>
      <c r="O256" s="152"/>
      <c r="P256" s="152"/>
    </row>
    <row r="257" spans="1:16" ht="30" x14ac:dyDescent="0.3">
      <c r="A257" s="534"/>
      <c r="B257" s="146"/>
      <c r="C257" s="146" t="s">
        <v>2811</v>
      </c>
      <c r="D257" s="157">
        <v>1</v>
      </c>
      <c r="E257" s="158" t="s">
        <v>576</v>
      </c>
      <c r="F257" s="158"/>
      <c r="G257" s="158"/>
      <c r="H257" s="212"/>
      <c r="I257" s="212"/>
      <c r="J257" s="212"/>
      <c r="K257" s="212"/>
      <c r="L257" s="212"/>
      <c r="M257" s="212"/>
      <c r="N257" s="152"/>
      <c r="O257" s="152"/>
      <c r="P257" s="152"/>
    </row>
    <row r="258" spans="1:16" ht="30" x14ac:dyDescent="0.3">
      <c r="A258" s="534"/>
      <c r="B258" s="146"/>
      <c r="C258" s="146" t="s">
        <v>2812</v>
      </c>
      <c r="D258" s="157">
        <v>1</v>
      </c>
      <c r="E258" s="158" t="s">
        <v>576</v>
      </c>
      <c r="F258" s="158"/>
      <c r="G258" s="158"/>
      <c r="H258" s="212"/>
      <c r="I258" s="212"/>
      <c r="J258" s="212"/>
      <c r="K258" s="212"/>
      <c r="L258" s="212"/>
      <c r="M258" s="212"/>
      <c r="N258" s="152"/>
      <c r="O258" s="152"/>
      <c r="P258" s="152"/>
    </row>
    <row r="259" spans="1:16" ht="30" x14ac:dyDescent="0.3">
      <c r="A259" s="534"/>
      <c r="B259" s="146"/>
      <c r="C259" s="146" t="s">
        <v>2813</v>
      </c>
      <c r="D259" s="157">
        <v>1</v>
      </c>
      <c r="E259" s="158" t="s">
        <v>576</v>
      </c>
      <c r="F259" s="158"/>
      <c r="G259" s="158"/>
      <c r="H259" s="212"/>
      <c r="I259" s="212"/>
      <c r="J259" s="212"/>
      <c r="K259" s="212"/>
      <c r="L259" s="212"/>
      <c r="M259" s="212"/>
      <c r="N259" s="152"/>
      <c r="O259" s="152"/>
      <c r="P259" s="152"/>
    </row>
    <row r="260" spans="1:16" ht="30" x14ac:dyDescent="0.3">
      <c r="A260" s="534"/>
      <c r="B260" s="146"/>
      <c r="C260" s="146" t="s">
        <v>2814</v>
      </c>
      <c r="D260" s="157">
        <v>1</v>
      </c>
      <c r="E260" s="158" t="s">
        <v>576</v>
      </c>
      <c r="F260" s="158"/>
      <c r="G260" s="158"/>
      <c r="H260" s="212"/>
      <c r="I260" s="212"/>
      <c r="J260" s="212"/>
      <c r="K260" s="212"/>
      <c r="L260" s="212"/>
      <c r="M260" s="212"/>
      <c r="N260" s="152"/>
      <c r="O260" s="152"/>
      <c r="P260" s="152"/>
    </row>
    <row r="261" spans="1:16" ht="45" x14ac:dyDescent="0.3">
      <c r="A261" s="534"/>
      <c r="B261" s="146"/>
      <c r="C261" s="146" t="s">
        <v>2815</v>
      </c>
      <c r="D261" s="157">
        <v>1</v>
      </c>
      <c r="E261" s="158" t="s">
        <v>576</v>
      </c>
      <c r="F261" s="158"/>
      <c r="G261" s="158"/>
      <c r="H261" s="212"/>
      <c r="I261" s="212"/>
      <c r="J261" s="212"/>
      <c r="K261" s="212"/>
      <c r="L261" s="212"/>
      <c r="M261" s="212"/>
      <c r="N261" s="152"/>
      <c r="O261" s="152"/>
      <c r="P261" s="152"/>
    </row>
    <row r="262" spans="1:16" ht="60" x14ac:dyDescent="0.3">
      <c r="A262" s="534"/>
      <c r="B262" s="146"/>
      <c r="C262" s="146" t="s">
        <v>2816</v>
      </c>
      <c r="D262" s="157">
        <v>1</v>
      </c>
      <c r="E262" s="158" t="s">
        <v>576</v>
      </c>
      <c r="F262" s="158"/>
      <c r="G262" s="158"/>
      <c r="H262" s="212"/>
      <c r="I262" s="212"/>
      <c r="J262" s="212"/>
      <c r="K262" s="212"/>
      <c r="L262" s="212"/>
      <c r="M262" s="212"/>
      <c r="N262" s="152"/>
      <c r="O262" s="152"/>
      <c r="P262" s="152"/>
    </row>
    <row r="263" spans="1:16" ht="45" x14ac:dyDescent="0.3">
      <c r="A263" s="534"/>
      <c r="B263" s="146"/>
      <c r="C263" s="146" t="s">
        <v>2817</v>
      </c>
      <c r="D263" s="157">
        <v>1</v>
      </c>
      <c r="E263" s="158" t="s">
        <v>576</v>
      </c>
      <c r="F263" s="158"/>
      <c r="G263" s="158"/>
      <c r="H263" s="212"/>
      <c r="I263" s="212"/>
      <c r="J263" s="212"/>
      <c r="K263" s="212"/>
      <c r="L263" s="212"/>
      <c r="M263" s="212"/>
      <c r="N263" s="152"/>
      <c r="O263" s="152"/>
      <c r="P263" s="152"/>
    </row>
    <row r="264" spans="1:16" ht="30" x14ac:dyDescent="0.3">
      <c r="A264" s="534"/>
      <c r="B264" s="146"/>
      <c r="C264" s="146" t="s">
        <v>2818</v>
      </c>
      <c r="D264" s="157">
        <v>1</v>
      </c>
      <c r="E264" s="158" t="s">
        <v>576</v>
      </c>
      <c r="F264" s="158"/>
      <c r="G264" s="158"/>
      <c r="H264" s="212"/>
      <c r="I264" s="212"/>
      <c r="J264" s="212"/>
      <c r="K264" s="212"/>
      <c r="L264" s="212"/>
      <c r="M264" s="212"/>
      <c r="N264" s="152"/>
      <c r="O264" s="152"/>
      <c r="P264" s="152"/>
    </row>
    <row r="265" spans="1:16" ht="30" x14ac:dyDescent="0.3">
      <c r="A265" s="534"/>
      <c r="B265" s="146"/>
      <c r="C265" s="146" t="s">
        <v>2819</v>
      </c>
      <c r="D265" s="157">
        <v>1</v>
      </c>
      <c r="E265" s="158" t="s">
        <v>576</v>
      </c>
      <c r="F265" s="158"/>
      <c r="G265" s="158"/>
      <c r="H265" s="212"/>
      <c r="I265" s="212"/>
      <c r="J265" s="212"/>
      <c r="K265" s="212"/>
      <c r="L265" s="212"/>
      <c r="M265" s="212"/>
      <c r="N265" s="152"/>
      <c r="O265" s="152"/>
      <c r="P265" s="152"/>
    </row>
    <row r="266" spans="1:16" ht="45" x14ac:dyDescent="0.3">
      <c r="A266" s="534"/>
      <c r="B266" s="146"/>
      <c r="C266" s="146" t="s">
        <v>2820</v>
      </c>
      <c r="D266" s="157">
        <v>1</v>
      </c>
      <c r="E266" s="158" t="s">
        <v>576</v>
      </c>
      <c r="F266" s="158"/>
      <c r="G266" s="158"/>
      <c r="H266" s="212"/>
      <c r="I266" s="212"/>
      <c r="J266" s="212"/>
      <c r="K266" s="212"/>
      <c r="L266" s="212"/>
      <c r="M266" s="212"/>
      <c r="N266" s="152"/>
      <c r="O266" s="152"/>
      <c r="P266" s="152"/>
    </row>
    <row r="267" spans="1:16" ht="60" x14ac:dyDescent="0.3">
      <c r="A267" s="534"/>
      <c r="B267" s="146"/>
      <c r="C267" s="146" t="s">
        <v>2821</v>
      </c>
      <c r="D267" s="157">
        <v>1</v>
      </c>
      <c r="E267" s="158" t="s">
        <v>576</v>
      </c>
      <c r="F267" s="158"/>
      <c r="G267" s="158"/>
      <c r="H267" s="212"/>
      <c r="I267" s="212"/>
      <c r="J267" s="212"/>
      <c r="K267" s="212"/>
      <c r="L267" s="212"/>
      <c r="M267" s="212"/>
      <c r="N267" s="152"/>
      <c r="O267" s="152"/>
      <c r="P267" s="152"/>
    </row>
    <row r="268" spans="1:16" ht="30" x14ac:dyDescent="0.3">
      <c r="A268" s="534"/>
      <c r="B268" s="146"/>
      <c r="C268" s="146" t="s">
        <v>2822</v>
      </c>
      <c r="D268" s="157">
        <v>1</v>
      </c>
      <c r="E268" s="158" t="s">
        <v>576</v>
      </c>
      <c r="F268" s="158"/>
      <c r="G268" s="158"/>
      <c r="H268" s="212"/>
      <c r="I268" s="212"/>
      <c r="J268" s="212"/>
      <c r="K268" s="212"/>
      <c r="L268" s="212"/>
      <c r="M268" s="212"/>
      <c r="N268" s="152"/>
      <c r="O268" s="152"/>
      <c r="P268" s="152"/>
    </row>
    <row r="269" spans="1:16" ht="60" x14ac:dyDescent="0.3">
      <c r="A269" s="534"/>
      <c r="B269" s="146"/>
      <c r="C269" s="146" t="s">
        <v>2823</v>
      </c>
      <c r="D269" s="157">
        <v>1</v>
      </c>
      <c r="E269" s="158" t="s">
        <v>576</v>
      </c>
      <c r="F269" s="158"/>
      <c r="G269" s="158"/>
      <c r="H269" s="212"/>
      <c r="I269" s="212"/>
      <c r="J269" s="212"/>
      <c r="K269" s="212"/>
      <c r="L269" s="212"/>
      <c r="M269" s="212"/>
      <c r="N269" s="152"/>
      <c r="O269" s="152"/>
      <c r="P269" s="152"/>
    </row>
    <row r="270" spans="1:16" ht="30" x14ac:dyDescent="0.3">
      <c r="A270" s="534"/>
      <c r="B270" s="146"/>
      <c r="C270" s="146" t="s">
        <v>2824</v>
      </c>
      <c r="D270" s="157">
        <v>1</v>
      </c>
      <c r="E270" s="158" t="s">
        <v>576</v>
      </c>
      <c r="F270" s="137"/>
      <c r="G270" s="158"/>
      <c r="H270" s="212"/>
      <c r="I270" s="212"/>
      <c r="J270" s="212"/>
      <c r="K270" s="212"/>
      <c r="L270" s="212"/>
      <c r="M270" s="212"/>
      <c r="N270" s="152"/>
      <c r="O270" s="152"/>
      <c r="P270" s="152"/>
    </row>
    <row r="271" spans="1:16" ht="30" x14ac:dyDescent="0.3">
      <c r="A271" s="534"/>
      <c r="B271" s="146"/>
      <c r="C271" s="146" t="s">
        <v>2825</v>
      </c>
      <c r="D271" s="157">
        <v>1</v>
      </c>
      <c r="E271" s="158" t="s">
        <v>576</v>
      </c>
      <c r="F271" s="158"/>
      <c r="G271" s="158"/>
      <c r="H271" s="212"/>
      <c r="I271" s="212"/>
      <c r="J271" s="212"/>
      <c r="K271" s="212"/>
      <c r="L271" s="212"/>
      <c r="M271" s="212"/>
      <c r="N271" s="152"/>
      <c r="O271" s="152"/>
      <c r="P271" s="152"/>
    </row>
    <row r="272" spans="1:16" ht="30" x14ac:dyDescent="0.3">
      <c r="A272" s="534"/>
      <c r="B272" s="146"/>
      <c r="C272" s="146" t="s">
        <v>2826</v>
      </c>
      <c r="D272" s="157">
        <v>1</v>
      </c>
      <c r="E272" s="158" t="s">
        <v>576</v>
      </c>
      <c r="F272" s="158"/>
      <c r="G272" s="158"/>
      <c r="H272" s="212"/>
      <c r="I272" s="212"/>
      <c r="J272" s="212"/>
      <c r="K272" s="212"/>
      <c r="L272" s="212"/>
      <c r="M272" s="212"/>
      <c r="N272" s="152"/>
      <c r="O272" s="152"/>
      <c r="P272" s="152"/>
    </row>
    <row r="273" spans="1:16" ht="30" x14ac:dyDescent="0.3">
      <c r="A273" s="534"/>
      <c r="B273" s="146"/>
      <c r="C273" s="146" t="s">
        <v>2827</v>
      </c>
      <c r="D273" s="157">
        <v>1</v>
      </c>
      <c r="E273" s="158" t="s">
        <v>576</v>
      </c>
      <c r="F273" s="158"/>
      <c r="G273" s="158"/>
      <c r="H273" s="212"/>
      <c r="I273" s="212"/>
      <c r="J273" s="212"/>
      <c r="K273" s="212"/>
      <c r="L273" s="212"/>
      <c r="M273" s="212"/>
      <c r="N273" s="152"/>
      <c r="O273" s="152"/>
      <c r="P273" s="152"/>
    </row>
    <row r="274" spans="1:16" ht="30" x14ac:dyDescent="0.3">
      <c r="A274" s="240" t="s">
        <v>1663</v>
      </c>
      <c r="B274" s="146" t="s">
        <v>971</v>
      </c>
      <c r="C274" s="146" t="s">
        <v>2828</v>
      </c>
      <c r="D274" s="157">
        <v>1</v>
      </c>
      <c r="E274" s="158" t="s">
        <v>400</v>
      </c>
      <c r="F274" s="158"/>
      <c r="G274" s="158"/>
      <c r="H274" s="212"/>
      <c r="I274" s="212"/>
      <c r="J274" s="212"/>
      <c r="K274" s="212"/>
      <c r="L274" s="212"/>
      <c r="M274" s="212"/>
      <c r="N274" s="152"/>
      <c r="O274" s="152"/>
      <c r="P274" s="152"/>
    </row>
    <row r="275" spans="1:16" ht="30" x14ac:dyDescent="0.3">
      <c r="A275" s="240" t="s">
        <v>1665</v>
      </c>
      <c r="B275" s="146" t="s">
        <v>974</v>
      </c>
      <c r="C275" s="146" t="s">
        <v>975</v>
      </c>
      <c r="D275" s="157">
        <v>1</v>
      </c>
      <c r="E275" s="158" t="s">
        <v>228</v>
      </c>
      <c r="F275" s="137" t="s">
        <v>2829</v>
      </c>
      <c r="G275" s="158"/>
      <c r="H275" s="212"/>
      <c r="I275" s="212"/>
      <c r="J275" s="212"/>
      <c r="K275" s="212"/>
      <c r="L275" s="212"/>
      <c r="M275" s="212"/>
      <c r="N275" s="152"/>
      <c r="O275" s="152"/>
      <c r="P275" s="152"/>
    </row>
    <row r="276" spans="1:16" x14ac:dyDescent="0.3">
      <c r="A276" s="101" t="s">
        <v>134</v>
      </c>
      <c r="B276" s="929" t="s">
        <v>5658</v>
      </c>
      <c r="C276" s="929"/>
      <c r="D276" s="929"/>
      <c r="E276" s="929"/>
      <c r="F276" s="929"/>
      <c r="G276" s="929"/>
      <c r="H276" s="212">
        <f>SUM(D277:D279)</f>
        <v>3</v>
      </c>
      <c r="I276" s="212">
        <f>COUNT(D277:D279)*2</f>
        <v>6</v>
      </c>
      <c r="J276" s="212"/>
      <c r="K276" s="212"/>
      <c r="L276" s="212"/>
      <c r="M276" s="212"/>
      <c r="N276" s="152"/>
      <c r="O276" s="152"/>
      <c r="P276" s="152"/>
    </row>
    <row r="277" spans="1:16" x14ac:dyDescent="0.3">
      <c r="A277" s="101" t="s">
        <v>1667</v>
      </c>
      <c r="B277" s="57" t="s">
        <v>5659</v>
      </c>
      <c r="C277" s="148" t="s">
        <v>4648</v>
      </c>
      <c r="D277" s="157">
        <v>1</v>
      </c>
      <c r="E277" s="149" t="s">
        <v>400</v>
      </c>
      <c r="F277" s="37"/>
      <c r="G277" s="114"/>
      <c r="H277" s="212"/>
      <c r="I277" s="212"/>
      <c r="J277" s="212"/>
      <c r="K277" s="212"/>
      <c r="L277" s="212"/>
      <c r="M277" s="212"/>
      <c r="N277" s="152"/>
      <c r="O277" s="152"/>
      <c r="P277" s="152"/>
    </row>
    <row r="278" spans="1:16" ht="30" x14ac:dyDescent="0.3">
      <c r="A278" s="101" t="s">
        <v>1670</v>
      </c>
      <c r="B278" s="57" t="s">
        <v>5639</v>
      </c>
      <c r="C278" s="148" t="s">
        <v>4651</v>
      </c>
      <c r="D278" s="157">
        <v>1</v>
      </c>
      <c r="E278" s="149" t="s">
        <v>400</v>
      </c>
      <c r="F278" s="37"/>
      <c r="G278" s="114"/>
      <c r="H278" s="212"/>
      <c r="I278" s="212"/>
      <c r="J278" s="212"/>
      <c r="K278" s="212"/>
      <c r="L278" s="212"/>
      <c r="M278" s="212"/>
      <c r="N278" s="152"/>
      <c r="O278" s="152"/>
      <c r="P278" s="152"/>
    </row>
    <row r="279" spans="1:16" ht="30" x14ac:dyDescent="0.3">
      <c r="A279" s="101" t="s">
        <v>1673</v>
      </c>
      <c r="B279" s="57" t="s">
        <v>5602</v>
      </c>
      <c r="C279" s="150" t="s">
        <v>6054</v>
      </c>
      <c r="D279" s="157">
        <v>1</v>
      </c>
      <c r="E279" s="149" t="s">
        <v>400</v>
      </c>
      <c r="F279" s="37"/>
      <c r="G279" s="114"/>
      <c r="H279" s="212"/>
      <c r="I279" s="212"/>
      <c r="J279" s="212"/>
      <c r="K279" s="212"/>
      <c r="L279" s="212"/>
      <c r="M279" s="212"/>
      <c r="N279" s="152"/>
      <c r="O279" s="152"/>
      <c r="P279" s="152"/>
    </row>
    <row r="280" spans="1:16" x14ac:dyDescent="0.3">
      <c r="A280" s="594" t="s">
        <v>136</v>
      </c>
      <c r="B280" s="865" t="s">
        <v>6456</v>
      </c>
      <c r="C280" s="866"/>
      <c r="D280" s="866"/>
      <c r="E280" s="866"/>
      <c r="F280" s="866"/>
      <c r="G280" s="867"/>
      <c r="H280" s="212">
        <f>SUM(D281:D284)</f>
        <v>4</v>
      </c>
      <c r="I280" s="212">
        <f>COUNT(D281:D284)*2</f>
        <v>8</v>
      </c>
      <c r="J280" s="212"/>
      <c r="K280" s="212"/>
      <c r="L280" s="212"/>
      <c r="M280" s="212"/>
      <c r="N280" s="152"/>
      <c r="O280" s="152"/>
      <c r="P280" s="152"/>
    </row>
    <row r="281" spans="1:16" ht="43.5" x14ac:dyDescent="0.3">
      <c r="A281" s="595" t="s">
        <v>4656</v>
      </c>
      <c r="B281" s="596" t="s">
        <v>1668</v>
      </c>
      <c r="C281" s="597" t="s">
        <v>1669</v>
      </c>
      <c r="D281" s="598">
        <v>1</v>
      </c>
      <c r="E281" s="598" t="s">
        <v>258</v>
      </c>
      <c r="F281" s="597" t="s">
        <v>6462</v>
      </c>
      <c r="G281" s="599"/>
      <c r="H281" s="212"/>
      <c r="I281" s="212"/>
      <c r="J281" s="212"/>
      <c r="K281" s="212"/>
      <c r="L281" s="212"/>
      <c r="M281" s="212"/>
      <c r="N281" s="152"/>
      <c r="O281" s="152"/>
      <c r="P281" s="152"/>
    </row>
    <row r="282" spans="1:16" ht="31" x14ac:dyDescent="0.3">
      <c r="A282" s="595" t="s">
        <v>1680</v>
      </c>
      <c r="B282" s="602" t="s">
        <v>1674</v>
      </c>
      <c r="C282" s="603" t="s">
        <v>1675</v>
      </c>
      <c r="D282" s="598">
        <v>1</v>
      </c>
      <c r="E282" s="598" t="s">
        <v>258</v>
      </c>
      <c r="F282" s="597" t="s">
        <v>6459</v>
      </c>
      <c r="G282" s="696"/>
      <c r="H282" s="212"/>
      <c r="I282" s="212"/>
      <c r="J282" s="212"/>
      <c r="K282" s="212"/>
      <c r="L282" s="212"/>
      <c r="M282" s="212"/>
      <c r="N282" s="152"/>
      <c r="O282" s="152"/>
      <c r="P282" s="152"/>
    </row>
    <row r="283" spans="1:16" ht="31" x14ac:dyDescent="0.3">
      <c r="A283" s="595" t="s">
        <v>977</v>
      </c>
      <c r="B283" s="596" t="s">
        <v>1676</v>
      </c>
      <c r="C283" s="597" t="s">
        <v>1677</v>
      </c>
      <c r="D283" s="598">
        <v>1</v>
      </c>
      <c r="E283" s="598" t="s">
        <v>258</v>
      </c>
      <c r="F283" s="597" t="s">
        <v>6460</v>
      </c>
      <c r="G283" s="696"/>
      <c r="H283" s="212"/>
      <c r="I283" s="212"/>
      <c r="J283" s="212"/>
      <c r="K283" s="212"/>
      <c r="L283" s="212"/>
      <c r="M283" s="212"/>
      <c r="N283" s="152"/>
      <c r="O283" s="152"/>
      <c r="P283" s="152"/>
    </row>
    <row r="284" spans="1:16" ht="43.5" x14ac:dyDescent="0.3">
      <c r="A284" s="595" t="s">
        <v>4657</v>
      </c>
      <c r="B284" s="596" t="s">
        <v>6469</v>
      </c>
      <c r="C284" s="597" t="s">
        <v>1678</v>
      </c>
      <c r="D284" s="598">
        <v>1</v>
      </c>
      <c r="E284" s="598" t="s">
        <v>258</v>
      </c>
      <c r="F284" s="597" t="s">
        <v>6461</v>
      </c>
      <c r="G284" s="696"/>
      <c r="H284" s="212"/>
      <c r="I284" s="212"/>
      <c r="J284" s="212"/>
      <c r="K284" s="212"/>
      <c r="L284" s="212"/>
      <c r="M284" s="212"/>
      <c r="N284" s="152"/>
      <c r="O284" s="152"/>
      <c r="P284" s="152"/>
    </row>
    <row r="285" spans="1:16" x14ac:dyDescent="0.3">
      <c r="A285" s="697" t="s">
        <v>1681</v>
      </c>
      <c r="B285" s="859" t="s">
        <v>4658</v>
      </c>
      <c r="C285" s="860"/>
      <c r="D285" s="860"/>
      <c r="E285" s="860"/>
      <c r="F285" s="860"/>
      <c r="G285" s="861"/>
      <c r="H285" s="212">
        <f>SUM(D286:D288)</f>
        <v>3</v>
      </c>
      <c r="I285" s="212">
        <f>COUNT(D286:D288)*2</f>
        <v>6</v>
      </c>
      <c r="J285" s="212"/>
      <c r="K285" s="212"/>
      <c r="L285" s="212"/>
      <c r="M285" s="212"/>
      <c r="N285" s="152"/>
      <c r="O285" s="152"/>
      <c r="P285" s="152"/>
    </row>
    <row r="286" spans="1:16" ht="75" x14ac:dyDescent="0.3">
      <c r="A286" s="698" t="s">
        <v>6470</v>
      </c>
      <c r="B286" s="148" t="s">
        <v>5994</v>
      </c>
      <c r="C286" s="148" t="s">
        <v>4660</v>
      </c>
      <c r="D286" s="157">
        <v>1</v>
      </c>
      <c r="E286" s="210" t="s">
        <v>400</v>
      </c>
      <c r="F286" s="251" t="s">
        <v>5995</v>
      </c>
      <c r="G286" s="150"/>
      <c r="H286" s="212"/>
      <c r="I286" s="212"/>
      <c r="J286" s="212"/>
      <c r="K286" s="212"/>
      <c r="L286" s="212"/>
      <c r="M286" s="212"/>
      <c r="N286" s="152"/>
      <c r="O286" s="152"/>
      <c r="P286" s="152"/>
    </row>
    <row r="287" spans="1:16" ht="60" x14ac:dyDescent="0.3">
      <c r="A287" s="698" t="s">
        <v>6471</v>
      </c>
      <c r="B287" s="148" t="s">
        <v>4662</v>
      </c>
      <c r="C287" s="148" t="s">
        <v>4663</v>
      </c>
      <c r="D287" s="157">
        <v>1</v>
      </c>
      <c r="E287" s="210" t="s">
        <v>400</v>
      </c>
      <c r="F287" s="251" t="s">
        <v>4664</v>
      </c>
      <c r="G287" s="150"/>
      <c r="H287" s="212"/>
      <c r="I287" s="212"/>
      <c r="J287" s="212"/>
      <c r="K287" s="212"/>
      <c r="L287" s="212"/>
      <c r="M287" s="212"/>
      <c r="N287" s="152"/>
      <c r="O287" s="152"/>
      <c r="P287" s="152"/>
    </row>
    <row r="288" spans="1:16" ht="75" x14ac:dyDescent="0.3">
      <c r="A288" s="698" t="s">
        <v>6474</v>
      </c>
      <c r="B288" s="148" t="s">
        <v>5999</v>
      </c>
      <c r="C288" s="148" t="s">
        <v>6000</v>
      </c>
      <c r="D288" s="157">
        <v>1</v>
      </c>
      <c r="E288" s="210" t="s">
        <v>400</v>
      </c>
      <c r="F288" s="251" t="s">
        <v>6190</v>
      </c>
      <c r="G288" s="210"/>
      <c r="H288" s="212"/>
      <c r="I288" s="212"/>
      <c r="J288" s="212"/>
      <c r="K288" s="212"/>
      <c r="L288" s="212"/>
      <c r="M288" s="212"/>
      <c r="N288" s="152"/>
      <c r="O288" s="152"/>
      <c r="P288" s="152"/>
    </row>
    <row r="289" spans="1:16" x14ac:dyDescent="0.3">
      <c r="A289" s="56" t="s">
        <v>4665</v>
      </c>
      <c r="B289" s="1002" t="s">
        <v>1682</v>
      </c>
      <c r="C289" s="998"/>
      <c r="D289" s="998"/>
      <c r="E289" s="998"/>
      <c r="F289" s="998"/>
      <c r="G289" s="999"/>
      <c r="H289" s="212">
        <f>SUM(D290:D296)</f>
        <v>7</v>
      </c>
      <c r="I289" s="212">
        <f>COUNT(D290:D296)*2</f>
        <v>14</v>
      </c>
      <c r="J289" s="212"/>
      <c r="K289" s="212"/>
      <c r="L289" s="212"/>
      <c r="M289" s="212"/>
      <c r="N289" s="152"/>
      <c r="O289" s="152"/>
      <c r="P289" s="152"/>
    </row>
    <row r="290" spans="1:16" ht="30" x14ac:dyDescent="0.3">
      <c r="A290" s="56" t="s">
        <v>4666</v>
      </c>
      <c r="B290" s="146" t="s">
        <v>1684</v>
      </c>
      <c r="C290" s="158" t="s">
        <v>1685</v>
      </c>
      <c r="D290" s="157">
        <v>1</v>
      </c>
      <c r="E290" s="158" t="s">
        <v>400</v>
      </c>
      <c r="F290" s="158"/>
      <c r="G290" s="158"/>
      <c r="H290" s="212"/>
      <c r="I290" s="212"/>
      <c r="J290" s="212"/>
      <c r="K290" s="212"/>
      <c r="L290" s="212"/>
      <c r="M290" s="212"/>
      <c r="N290" s="152"/>
      <c r="O290" s="152"/>
      <c r="P290" s="152"/>
    </row>
    <row r="291" spans="1:16" x14ac:dyDescent="0.3">
      <c r="A291" s="56"/>
      <c r="B291" s="146"/>
      <c r="C291" s="158" t="s">
        <v>1686</v>
      </c>
      <c r="D291" s="157">
        <v>1</v>
      </c>
      <c r="E291" s="158" t="s">
        <v>198</v>
      </c>
      <c r="F291" s="158"/>
      <c r="G291" s="158"/>
      <c r="H291" s="212"/>
      <c r="I291" s="212"/>
      <c r="J291" s="212"/>
      <c r="K291" s="212"/>
      <c r="L291" s="212"/>
      <c r="M291" s="212"/>
      <c r="N291" s="152"/>
      <c r="O291" s="152"/>
      <c r="P291" s="152"/>
    </row>
    <row r="292" spans="1:16" x14ac:dyDescent="0.3">
      <c r="A292" s="56"/>
      <c r="B292" s="146"/>
      <c r="C292" s="158" t="s">
        <v>1687</v>
      </c>
      <c r="D292" s="157">
        <v>1</v>
      </c>
      <c r="E292" s="158" t="s">
        <v>198</v>
      </c>
      <c r="F292" s="158"/>
      <c r="G292" s="158"/>
      <c r="H292" s="212"/>
      <c r="I292" s="212"/>
      <c r="J292" s="212"/>
      <c r="K292" s="212"/>
      <c r="L292" s="212"/>
      <c r="M292" s="212"/>
      <c r="N292" s="152"/>
      <c r="O292" s="152"/>
      <c r="P292" s="152"/>
    </row>
    <row r="293" spans="1:16" x14ac:dyDescent="0.3">
      <c r="A293" s="56"/>
      <c r="B293" s="146"/>
      <c r="C293" s="158" t="s">
        <v>1688</v>
      </c>
      <c r="D293" s="157">
        <v>1</v>
      </c>
      <c r="E293" s="158" t="s">
        <v>400</v>
      </c>
      <c r="F293" s="158"/>
      <c r="G293" s="158"/>
      <c r="H293" s="212"/>
      <c r="I293" s="212"/>
      <c r="J293" s="212"/>
      <c r="K293" s="212"/>
      <c r="L293" s="212"/>
      <c r="M293" s="212"/>
      <c r="N293" s="152"/>
      <c r="O293" s="152"/>
      <c r="P293" s="152"/>
    </row>
    <row r="294" spans="1:16" ht="30" x14ac:dyDescent="0.3">
      <c r="A294" s="56" t="s">
        <v>4670</v>
      </c>
      <c r="B294" s="146" t="s">
        <v>1690</v>
      </c>
      <c r="C294" s="158" t="s">
        <v>1691</v>
      </c>
      <c r="D294" s="157">
        <v>1</v>
      </c>
      <c r="E294" s="176" t="s">
        <v>400</v>
      </c>
      <c r="F294" s="158"/>
      <c r="G294" s="158"/>
      <c r="H294" s="212"/>
      <c r="I294" s="212"/>
      <c r="J294" s="212"/>
      <c r="K294" s="212"/>
      <c r="L294" s="212"/>
      <c r="M294" s="212"/>
      <c r="N294" s="152"/>
      <c r="O294" s="152"/>
      <c r="P294" s="152"/>
    </row>
    <row r="295" spans="1:16" x14ac:dyDescent="0.3">
      <c r="A295" s="217"/>
      <c r="B295" s="146"/>
      <c r="C295" s="158" t="s">
        <v>1692</v>
      </c>
      <c r="D295" s="157">
        <v>1</v>
      </c>
      <c r="E295" s="176" t="s">
        <v>400</v>
      </c>
      <c r="F295" s="158"/>
      <c r="G295" s="158"/>
      <c r="H295" s="212"/>
      <c r="I295" s="212"/>
      <c r="J295" s="212"/>
      <c r="K295" s="212"/>
      <c r="L295" s="212"/>
      <c r="M295" s="212"/>
      <c r="N295" s="152"/>
      <c r="O295" s="152"/>
      <c r="P295" s="152"/>
    </row>
    <row r="296" spans="1:16" x14ac:dyDescent="0.3">
      <c r="A296" s="217"/>
      <c r="B296" s="146"/>
      <c r="C296" s="158" t="s">
        <v>2830</v>
      </c>
      <c r="D296" s="157">
        <v>1</v>
      </c>
      <c r="E296" s="176" t="s">
        <v>400</v>
      </c>
      <c r="F296" s="158"/>
      <c r="G296" s="158"/>
      <c r="H296" s="212"/>
      <c r="I296" s="212"/>
      <c r="J296" s="212"/>
      <c r="K296" s="212"/>
      <c r="L296" s="212"/>
      <c r="M296" s="212"/>
      <c r="N296" s="152"/>
      <c r="O296" s="152"/>
      <c r="P296" s="152"/>
    </row>
    <row r="297" spans="1:16" x14ac:dyDescent="0.3">
      <c r="A297" s="708" t="s">
        <v>5607</v>
      </c>
      <c r="B297" s="859" t="s">
        <v>4672</v>
      </c>
      <c r="C297" s="860"/>
      <c r="D297" s="860"/>
      <c r="E297" s="860"/>
      <c r="F297" s="860"/>
      <c r="G297" s="861"/>
      <c r="H297" s="212">
        <f>SUM(D298:D299)</f>
        <v>2</v>
      </c>
      <c r="I297" s="212">
        <f>COUNT(D298:D299)*2</f>
        <v>4</v>
      </c>
      <c r="J297" s="212"/>
      <c r="K297" s="212"/>
      <c r="L297" s="212"/>
      <c r="M297" s="212"/>
      <c r="N297" s="152"/>
      <c r="O297" s="152"/>
      <c r="P297" s="152"/>
    </row>
    <row r="298" spans="1:16" ht="45" x14ac:dyDescent="0.3">
      <c r="A298" s="708" t="s">
        <v>5615</v>
      </c>
      <c r="B298" s="150" t="s">
        <v>4673</v>
      </c>
      <c r="C298" s="148" t="s">
        <v>4674</v>
      </c>
      <c r="D298" s="157">
        <v>1</v>
      </c>
      <c r="E298" s="314" t="s">
        <v>400</v>
      </c>
      <c r="F298" s="148" t="s">
        <v>6191</v>
      </c>
      <c r="G298" s="148"/>
      <c r="H298" s="212"/>
      <c r="I298" s="212"/>
      <c r="J298" s="212"/>
      <c r="K298" s="212"/>
      <c r="L298" s="212"/>
      <c r="M298" s="212"/>
      <c r="N298" s="152"/>
      <c r="O298" s="152"/>
      <c r="P298" s="152"/>
    </row>
    <row r="299" spans="1:16" ht="30" x14ac:dyDescent="0.3">
      <c r="A299" s="228" t="s">
        <v>5617</v>
      </c>
      <c r="B299" s="150" t="s">
        <v>5611</v>
      </c>
      <c r="C299" s="148" t="s">
        <v>6206</v>
      </c>
      <c r="D299" s="157">
        <v>1</v>
      </c>
      <c r="E299" s="206" t="s">
        <v>400</v>
      </c>
      <c r="F299" s="148" t="s">
        <v>6207</v>
      </c>
      <c r="G299" s="251"/>
      <c r="H299" s="212"/>
      <c r="I299" s="212"/>
      <c r="J299" s="212"/>
      <c r="K299" s="212"/>
      <c r="L299" s="212"/>
      <c r="M299" s="212"/>
      <c r="N299" s="152"/>
      <c r="O299" s="152"/>
      <c r="P299" s="152"/>
    </row>
    <row r="300" spans="1:16" x14ac:dyDescent="0.3">
      <c r="A300" s="239"/>
      <c r="B300" s="1003" t="s">
        <v>979</v>
      </c>
      <c r="C300" s="1004"/>
      <c r="D300" s="1004"/>
      <c r="E300" s="1004"/>
      <c r="F300" s="1004"/>
      <c r="G300" s="1005"/>
      <c r="H300" s="212">
        <f>H301+H309+H316+H321</f>
        <v>19</v>
      </c>
      <c r="I300" s="212">
        <f>I301+I309+I316+I321</f>
        <v>38</v>
      </c>
      <c r="J300" s="212"/>
      <c r="K300" s="212"/>
      <c r="L300" s="212"/>
      <c r="M300" s="212"/>
      <c r="N300" s="152"/>
      <c r="O300" s="152"/>
      <c r="P300" s="152"/>
    </row>
    <row r="301" spans="1:16" x14ac:dyDescent="0.3">
      <c r="A301" s="240" t="s">
        <v>139</v>
      </c>
      <c r="B301" s="1002" t="s">
        <v>140</v>
      </c>
      <c r="C301" s="998"/>
      <c r="D301" s="998"/>
      <c r="E301" s="998"/>
      <c r="F301" s="998"/>
      <c r="G301" s="999"/>
      <c r="H301" s="212">
        <f>SUM(D302:D308)</f>
        <v>7</v>
      </c>
      <c r="I301" s="212">
        <f>COUNT(D302:D308)*2</f>
        <v>14</v>
      </c>
      <c r="J301" s="212"/>
      <c r="K301" s="212"/>
      <c r="L301" s="212"/>
      <c r="M301" s="212"/>
      <c r="N301" s="152"/>
      <c r="O301" s="152"/>
      <c r="P301" s="152"/>
    </row>
    <row r="302" spans="1:16" ht="30" x14ac:dyDescent="0.3">
      <c r="A302" s="240" t="s">
        <v>1693</v>
      </c>
      <c r="B302" s="137" t="s">
        <v>982</v>
      </c>
      <c r="C302" s="146" t="s">
        <v>2831</v>
      </c>
      <c r="D302" s="157">
        <v>1</v>
      </c>
      <c r="E302" s="159" t="s">
        <v>576</v>
      </c>
      <c r="F302" s="159"/>
      <c r="G302" s="172"/>
      <c r="H302" s="212"/>
      <c r="I302" s="212"/>
      <c r="J302" s="212"/>
      <c r="K302" s="212"/>
      <c r="L302" s="212"/>
      <c r="M302" s="212"/>
      <c r="N302" s="152"/>
      <c r="O302" s="152"/>
      <c r="P302" s="152"/>
    </row>
    <row r="303" spans="1:16" x14ac:dyDescent="0.3">
      <c r="A303" s="240"/>
      <c r="B303" s="137"/>
      <c r="C303" s="146" t="s">
        <v>2832</v>
      </c>
      <c r="D303" s="157">
        <v>1</v>
      </c>
      <c r="E303" s="159" t="s">
        <v>576</v>
      </c>
      <c r="F303" s="159"/>
      <c r="G303" s="172"/>
      <c r="H303" s="212"/>
      <c r="I303" s="212"/>
      <c r="J303" s="212"/>
      <c r="K303" s="212"/>
      <c r="L303" s="212"/>
      <c r="M303" s="212"/>
      <c r="N303" s="152"/>
      <c r="O303" s="152"/>
      <c r="P303" s="152"/>
    </row>
    <row r="304" spans="1:16" ht="30" x14ac:dyDescent="0.3">
      <c r="A304" s="240"/>
      <c r="B304" s="137"/>
      <c r="C304" s="146" t="s">
        <v>2833</v>
      </c>
      <c r="D304" s="157">
        <v>1</v>
      </c>
      <c r="E304" s="159" t="s">
        <v>576</v>
      </c>
      <c r="F304" s="159"/>
      <c r="G304" s="172"/>
      <c r="H304" s="212"/>
      <c r="I304" s="212"/>
      <c r="J304" s="212"/>
      <c r="K304" s="212"/>
      <c r="L304" s="212"/>
      <c r="M304" s="212"/>
      <c r="N304" s="152"/>
      <c r="O304" s="152"/>
      <c r="P304" s="152"/>
    </row>
    <row r="305" spans="1:16" x14ac:dyDescent="0.3">
      <c r="A305" s="240"/>
      <c r="B305" s="137"/>
      <c r="C305" s="146" t="s">
        <v>2834</v>
      </c>
      <c r="D305" s="157">
        <v>1</v>
      </c>
      <c r="E305" s="159" t="s">
        <v>576</v>
      </c>
      <c r="F305" s="159"/>
      <c r="G305" s="172"/>
      <c r="H305" s="212"/>
      <c r="I305" s="212"/>
      <c r="J305" s="212"/>
      <c r="K305" s="212"/>
      <c r="L305" s="212"/>
      <c r="M305" s="212"/>
      <c r="N305" s="152"/>
      <c r="O305" s="152"/>
      <c r="P305" s="152"/>
    </row>
    <row r="306" spans="1:16" x14ac:dyDescent="0.3">
      <c r="A306" s="240"/>
      <c r="B306" s="137"/>
      <c r="C306" s="146" t="s">
        <v>2835</v>
      </c>
      <c r="D306" s="157">
        <v>1</v>
      </c>
      <c r="E306" s="159" t="s">
        <v>576</v>
      </c>
      <c r="F306" s="159"/>
      <c r="G306" s="172"/>
      <c r="H306" s="212"/>
      <c r="I306" s="212"/>
      <c r="J306" s="212"/>
      <c r="K306" s="212"/>
      <c r="L306" s="212"/>
      <c r="M306" s="212"/>
      <c r="N306" s="152"/>
      <c r="O306" s="152"/>
      <c r="P306" s="152"/>
    </row>
    <row r="307" spans="1:16" x14ac:dyDescent="0.3">
      <c r="A307" s="240"/>
      <c r="B307" s="137"/>
      <c r="C307" s="146" t="s">
        <v>2836</v>
      </c>
      <c r="D307" s="157">
        <v>1</v>
      </c>
      <c r="E307" s="159" t="s">
        <v>576</v>
      </c>
      <c r="F307" s="159"/>
      <c r="G307" s="172"/>
      <c r="H307" s="212"/>
      <c r="I307" s="212"/>
      <c r="J307" s="212"/>
      <c r="K307" s="212"/>
      <c r="L307" s="212"/>
      <c r="M307" s="212"/>
      <c r="N307" s="152"/>
      <c r="O307" s="152"/>
      <c r="P307" s="152"/>
    </row>
    <row r="308" spans="1:16" x14ac:dyDescent="0.3">
      <c r="A308" s="240"/>
      <c r="B308" s="137"/>
      <c r="C308" s="146" t="s">
        <v>2837</v>
      </c>
      <c r="D308" s="157">
        <v>1</v>
      </c>
      <c r="E308" s="159" t="s">
        <v>576</v>
      </c>
      <c r="F308" s="159"/>
      <c r="G308" s="172"/>
      <c r="H308" s="212"/>
      <c r="I308" s="212"/>
      <c r="J308" s="212"/>
      <c r="K308" s="212"/>
      <c r="L308" s="212"/>
      <c r="M308" s="212"/>
      <c r="N308" s="152"/>
      <c r="O308" s="152"/>
      <c r="P308" s="152"/>
    </row>
    <row r="309" spans="1:16" x14ac:dyDescent="0.3">
      <c r="A309" s="240" t="s">
        <v>141</v>
      </c>
      <c r="B309" s="1002" t="s">
        <v>993</v>
      </c>
      <c r="C309" s="998"/>
      <c r="D309" s="998"/>
      <c r="E309" s="998"/>
      <c r="F309" s="998"/>
      <c r="G309" s="999"/>
      <c r="H309" s="212">
        <f>SUM(D310:E315)</f>
        <v>6</v>
      </c>
      <c r="I309" s="212">
        <f>COUNT(D310:D315)*2</f>
        <v>12</v>
      </c>
      <c r="J309" s="212"/>
      <c r="K309" s="212"/>
      <c r="L309" s="212"/>
      <c r="M309" s="212"/>
      <c r="N309" s="152"/>
      <c r="O309" s="152"/>
      <c r="P309" s="152"/>
    </row>
    <row r="310" spans="1:16" ht="30" x14ac:dyDescent="0.3">
      <c r="A310" s="240" t="s">
        <v>1705</v>
      </c>
      <c r="B310" s="137" t="s">
        <v>995</v>
      </c>
      <c r="C310" s="146" t="s">
        <v>2838</v>
      </c>
      <c r="D310" s="157">
        <v>1</v>
      </c>
      <c r="E310" s="146" t="s">
        <v>576</v>
      </c>
      <c r="F310" s="159"/>
      <c r="G310" s="172"/>
      <c r="H310" s="212"/>
      <c r="I310" s="212"/>
      <c r="J310" s="212"/>
      <c r="K310" s="212"/>
      <c r="L310" s="212"/>
      <c r="M310" s="212"/>
      <c r="N310" s="152"/>
      <c r="O310" s="152"/>
      <c r="P310" s="152"/>
    </row>
    <row r="311" spans="1:16" x14ac:dyDescent="0.3">
      <c r="A311" s="240"/>
      <c r="B311" s="137"/>
      <c r="C311" s="146" t="s">
        <v>2839</v>
      </c>
      <c r="D311" s="157">
        <v>1</v>
      </c>
      <c r="E311" s="146" t="s">
        <v>576</v>
      </c>
      <c r="F311" s="159"/>
      <c r="G311" s="172"/>
      <c r="H311" s="212"/>
      <c r="I311" s="212"/>
      <c r="J311" s="212"/>
      <c r="K311" s="212"/>
      <c r="L311" s="212"/>
      <c r="M311" s="212"/>
      <c r="N311" s="152"/>
      <c r="O311" s="152"/>
      <c r="P311" s="152"/>
    </row>
    <row r="312" spans="1:16" x14ac:dyDescent="0.3">
      <c r="A312" s="240"/>
      <c r="B312" s="137"/>
      <c r="C312" s="146" t="s">
        <v>2840</v>
      </c>
      <c r="D312" s="157">
        <v>1</v>
      </c>
      <c r="E312" s="146" t="s">
        <v>576</v>
      </c>
      <c r="F312" s="159"/>
      <c r="G312" s="172"/>
      <c r="H312" s="212"/>
      <c r="I312" s="212"/>
      <c r="J312" s="212"/>
      <c r="K312" s="212"/>
      <c r="L312" s="212"/>
      <c r="M312" s="212"/>
      <c r="N312" s="152"/>
      <c r="O312" s="152"/>
      <c r="P312" s="152"/>
    </row>
    <row r="313" spans="1:16" x14ac:dyDescent="0.3">
      <c r="A313" s="240"/>
      <c r="B313" s="137"/>
      <c r="C313" s="146" t="s">
        <v>2841</v>
      </c>
      <c r="D313" s="157">
        <v>1</v>
      </c>
      <c r="E313" s="146" t="s">
        <v>576</v>
      </c>
      <c r="F313" s="159"/>
      <c r="G313" s="172"/>
      <c r="H313" s="212"/>
      <c r="I313" s="212"/>
      <c r="J313" s="212"/>
      <c r="K313" s="212"/>
      <c r="L313" s="212"/>
      <c r="M313" s="212"/>
      <c r="N313" s="152"/>
      <c r="O313" s="152"/>
      <c r="P313" s="152"/>
    </row>
    <row r="314" spans="1:16" ht="30" x14ac:dyDescent="0.3">
      <c r="A314" s="240"/>
      <c r="B314" s="137"/>
      <c r="C314" s="146" t="s">
        <v>2842</v>
      </c>
      <c r="D314" s="157">
        <v>1</v>
      </c>
      <c r="E314" s="146" t="s">
        <v>576</v>
      </c>
      <c r="F314" s="159"/>
      <c r="G314" s="172"/>
      <c r="H314" s="212"/>
      <c r="I314" s="212"/>
      <c r="J314" s="212"/>
      <c r="K314" s="212"/>
      <c r="L314" s="212"/>
      <c r="M314" s="212"/>
      <c r="N314" s="152"/>
      <c r="O314" s="152"/>
      <c r="P314" s="152"/>
    </row>
    <row r="315" spans="1:16" ht="30" x14ac:dyDescent="0.3">
      <c r="A315" s="240"/>
      <c r="B315" s="137"/>
      <c r="C315" s="146" t="s">
        <v>2843</v>
      </c>
      <c r="D315" s="157">
        <v>1</v>
      </c>
      <c r="E315" s="146" t="s">
        <v>576</v>
      </c>
      <c r="F315" s="159"/>
      <c r="G315" s="172"/>
      <c r="H315" s="212"/>
      <c r="I315" s="212"/>
      <c r="J315" s="212"/>
      <c r="K315" s="212"/>
      <c r="L315" s="212"/>
      <c r="M315" s="212"/>
      <c r="N315" s="152"/>
      <c r="O315" s="152"/>
      <c r="P315" s="152"/>
    </row>
    <row r="316" spans="1:16" x14ac:dyDescent="0.3">
      <c r="A316" s="240" t="s">
        <v>143</v>
      </c>
      <c r="B316" s="1002" t="s">
        <v>1004</v>
      </c>
      <c r="C316" s="998"/>
      <c r="D316" s="998"/>
      <c r="E316" s="998"/>
      <c r="F316" s="998"/>
      <c r="G316" s="999"/>
      <c r="H316" s="212">
        <f>SUM(D317:D320)</f>
        <v>4</v>
      </c>
      <c r="I316" s="212">
        <f>COUNT(D317:D320)*2</f>
        <v>8</v>
      </c>
      <c r="J316" s="212"/>
      <c r="K316" s="212"/>
      <c r="L316" s="212"/>
      <c r="M316" s="212"/>
      <c r="N316" s="152"/>
      <c r="O316" s="152"/>
      <c r="P316" s="152"/>
    </row>
    <row r="317" spans="1:16" ht="30" x14ac:dyDescent="0.3">
      <c r="A317" s="240" t="s">
        <v>1707</v>
      </c>
      <c r="B317" s="137" t="s">
        <v>1006</v>
      </c>
      <c r="C317" s="146" t="s">
        <v>2844</v>
      </c>
      <c r="D317" s="157">
        <v>1</v>
      </c>
      <c r="E317" s="146" t="s">
        <v>576</v>
      </c>
      <c r="F317" s="159"/>
      <c r="G317" s="172"/>
      <c r="H317" s="212"/>
      <c r="I317" s="212"/>
      <c r="J317" s="212"/>
      <c r="K317" s="212"/>
      <c r="L317" s="212"/>
      <c r="M317" s="212"/>
      <c r="N317" s="152"/>
      <c r="O317" s="152"/>
      <c r="P317" s="152"/>
    </row>
    <row r="318" spans="1:16" x14ac:dyDescent="0.3">
      <c r="A318" s="240"/>
      <c r="B318" s="137"/>
      <c r="C318" s="137" t="s">
        <v>1007</v>
      </c>
      <c r="D318" s="157">
        <v>1</v>
      </c>
      <c r="E318" s="146" t="s">
        <v>576</v>
      </c>
      <c r="F318" s="159"/>
      <c r="G318" s="172"/>
      <c r="H318" s="212"/>
      <c r="I318" s="212"/>
      <c r="J318" s="212"/>
      <c r="K318" s="212"/>
      <c r="L318" s="212"/>
      <c r="M318" s="212"/>
      <c r="N318" s="152"/>
      <c r="O318" s="152"/>
      <c r="P318" s="152"/>
    </row>
    <row r="319" spans="1:16" ht="30" x14ac:dyDescent="0.3">
      <c r="A319" s="240"/>
      <c r="B319" s="137"/>
      <c r="C319" s="137" t="s">
        <v>2845</v>
      </c>
      <c r="D319" s="157">
        <v>1</v>
      </c>
      <c r="E319" s="146" t="s">
        <v>576</v>
      </c>
      <c r="F319" s="146" t="s">
        <v>2846</v>
      </c>
      <c r="G319" s="172"/>
      <c r="H319" s="212"/>
      <c r="I319" s="212"/>
      <c r="J319" s="212"/>
      <c r="K319" s="212"/>
      <c r="L319" s="212"/>
      <c r="M319" s="212"/>
      <c r="N319" s="152"/>
      <c r="O319" s="152"/>
      <c r="P319" s="152"/>
    </row>
    <row r="320" spans="1:16" x14ac:dyDescent="0.3">
      <c r="A320" s="240"/>
      <c r="B320" s="137"/>
      <c r="C320" s="137" t="s">
        <v>2847</v>
      </c>
      <c r="D320" s="157">
        <v>1</v>
      </c>
      <c r="E320" s="146" t="s">
        <v>576</v>
      </c>
      <c r="F320" s="140" t="s">
        <v>2848</v>
      </c>
      <c r="G320" s="172"/>
      <c r="H320" s="212"/>
      <c r="I320" s="212"/>
      <c r="J320" s="212"/>
      <c r="K320" s="212"/>
      <c r="L320" s="212"/>
      <c r="M320" s="212"/>
      <c r="N320" s="152"/>
      <c r="O320" s="152"/>
      <c r="P320" s="152"/>
    </row>
    <row r="321" spans="1:16" x14ac:dyDescent="0.3">
      <c r="A321" s="240" t="s">
        <v>145</v>
      </c>
      <c r="B321" s="1002" t="s">
        <v>1011</v>
      </c>
      <c r="C321" s="998"/>
      <c r="D321" s="998"/>
      <c r="E321" s="998"/>
      <c r="F321" s="998"/>
      <c r="G321" s="999"/>
      <c r="H321" s="212">
        <f>SUM(D322:D323)</f>
        <v>2</v>
      </c>
      <c r="I321" s="212">
        <f>COUNT(D322:D323)*2</f>
        <v>4</v>
      </c>
      <c r="J321" s="212"/>
      <c r="K321" s="212"/>
      <c r="L321" s="212"/>
      <c r="M321" s="212"/>
      <c r="N321" s="152"/>
      <c r="O321" s="152"/>
      <c r="P321" s="152"/>
    </row>
    <row r="322" spans="1:16" ht="30" x14ac:dyDescent="0.3">
      <c r="A322" s="240" t="s">
        <v>1715</v>
      </c>
      <c r="B322" s="137" t="s">
        <v>1013</v>
      </c>
      <c r="C322" s="146" t="s">
        <v>2849</v>
      </c>
      <c r="D322" s="157">
        <v>1</v>
      </c>
      <c r="E322" s="159" t="s">
        <v>576</v>
      </c>
      <c r="F322" s="159"/>
      <c r="G322" s="172"/>
      <c r="H322" s="212"/>
      <c r="I322" s="212"/>
      <c r="J322" s="212"/>
      <c r="K322" s="212"/>
      <c r="L322" s="212"/>
      <c r="M322" s="212"/>
      <c r="N322" s="152"/>
      <c r="O322" s="152"/>
      <c r="P322" s="152"/>
    </row>
    <row r="323" spans="1:16" x14ac:dyDescent="0.3">
      <c r="A323" s="240"/>
      <c r="B323" s="137"/>
      <c r="C323" s="146" t="s">
        <v>2850</v>
      </c>
      <c r="D323" s="157">
        <v>1</v>
      </c>
      <c r="E323" s="159" t="s">
        <v>576</v>
      </c>
      <c r="F323" s="159"/>
      <c r="G323" s="172"/>
      <c r="H323" s="212"/>
      <c r="I323" s="212"/>
      <c r="J323" s="212"/>
      <c r="K323" s="212"/>
      <c r="L323" s="212"/>
      <c r="M323" s="212"/>
      <c r="N323" s="152"/>
      <c r="O323" s="152"/>
      <c r="P323" s="152"/>
    </row>
    <row r="324" spans="1:16" x14ac:dyDescent="0.3">
      <c r="A324" s="180"/>
      <c r="B324" s="166"/>
      <c r="C324" s="166"/>
      <c r="D324" s="169"/>
      <c r="E324" s="166"/>
      <c r="F324" s="166"/>
      <c r="G324" s="166"/>
      <c r="H324" s="212"/>
      <c r="I324" s="212"/>
      <c r="J324" s="212"/>
      <c r="K324" s="212"/>
      <c r="L324" s="212"/>
      <c r="M324" s="212"/>
      <c r="N324" s="152"/>
      <c r="O324" s="152"/>
      <c r="P324" s="152"/>
    </row>
    <row r="325" spans="1:16" x14ac:dyDescent="0.3">
      <c r="A325" s="1000" t="s">
        <v>2851</v>
      </c>
      <c r="B325" s="998"/>
      <c r="C325" s="999"/>
      <c r="D325" s="169"/>
      <c r="E325" s="166"/>
      <c r="F325" s="166"/>
      <c r="G325" s="166"/>
      <c r="H325" s="212"/>
      <c r="I325" s="212"/>
      <c r="J325" s="212"/>
      <c r="K325" s="212"/>
      <c r="L325" s="212"/>
      <c r="M325" s="212"/>
      <c r="N325" s="152"/>
      <c r="O325" s="152"/>
      <c r="P325" s="152"/>
    </row>
    <row r="326" spans="1:16" x14ac:dyDescent="0.3">
      <c r="A326" s="244"/>
      <c r="B326" s="177" t="s">
        <v>2852</v>
      </c>
      <c r="C326" s="562">
        <f>D354</f>
        <v>0.5</v>
      </c>
      <c r="D326" s="169"/>
      <c r="E326" s="166"/>
      <c r="F326" s="166"/>
      <c r="G326" s="166"/>
      <c r="H326" s="212"/>
      <c r="I326" s="212"/>
      <c r="J326" s="212"/>
      <c r="K326" s="212"/>
      <c r="L326" s="212"/>
      <c r="M326" s="212"/>
      <c r="N326" s="152"/>
      <c r="O326" s="152"/>
      <c r="P326" s="152"/>
    </row>
    <row r="327" spans="1:16" x14ac:dyDescent="0.3">
      <c r="A327" s="244"/>
      <c r="B327" s="1062" t="s">
        <v>1020</v>
      </c>
      <c r="C327" s="1063"/>
      <c r="D327" s="169"/>
      <c r="E327" s="166"/>
      <c r="F327" s="166"/>
      <c r="G327" s="166"/>
      <c r="H327" s="212"/>
      <c r="I327" s="212"/>
      <c r="J327" s="212"/>
      <c r="K327" s="212"/>
      <c r="L327" s="212"/>
      <c r="M327" s="212"/>
      <c r="N327" s="152"/>
      <c r="O327" s="152"/>
      <c r="P327" s="152"/>
    </row>
    <row r="328" spans="1:16" x14ac:dyDescent="0.3">
      <c r="A328" s="240" t="s">
        <v>1021</v>
      </c>
      <c r="B328" s="137" t="s">
        <v>1022</v>
      </c>
      <c r="C328" s="561">
        <f t="shared" ref="C328:C335" si="3">D346</f>
        <v>0.5</v>
      </c>
      <c r="D328" s="169"/>
      <c r="E328" s="166"/>
      <c r="F328" s="166"/>
      <c r="G328" s="166"/>
      <c r="H328" s="212"/>
      <c r="I328" s="212"/>
      <c r="J328" s="212"/>
      <c r="K328" s="212"/>
      <c r="L328" s="212"/>
      <c r="M328" s="212"/>
      <c r="N328" s="152"/>
      <c r="O328" s="152"/>
      <c r="P328" s="152"/>
    </row>
    <row r="329" spans="1:16" x14ac:dyDescent="0.3">
      <c r="A329" s="240" t="s">
        <v>1023</v>
      </c>
      <c r="B329" s="137" t="s">
        <v>1024</v>
      </c>
      <c r="C329" s="561">
        <f t="shared" si="3"/>
        <v>0.5</v>
      </c>
      <c r="D329" s="169"/>
      <c r="E329" s="166"/>
      <c r="F329" s="166"/>
      <c r="G329" s="166"/>
      <c r="H329" s="212"/>
      <c r="I329" s="212"/>
      <c r="J329" s="212"/>
      <c r="K329" s="212"/>
      <c r="L329" s="212"/>
      <c r="M329" s="212"/>
      <c r="N329" s="152"/>
      <c r="O329" s="152"/>
      <c r="P329" s="152"/>
    </row>
    <row r="330" spans="1:16" x14ac:dyDescent="0.3">
      <c r="A330" s="240" t="s">
        <v>1025</v>
      </c>
      <c r="B330" s="137" t="s">
        <v>1026</v>
      </c>
      <c r="C330" s="561">
        <f t="shared" si="3"/>
        <v>0.5</v>
      </c>
      <c r="D330" s="169"/>
      <c r="E330" s="166"/>
      <c r="F330" s="166"/>
      <c r="G330" s="166"/>
      <c r="H330" s="212"/>
      <c r="I330" s="212"/>
      <c r="J330" s="212"/>
      <c r="K330" s="212"/>
      <c r="L330" s="212"/>
      <c r="M330" s="212"/>
      <c r="N330" s="152"/>
      <c r="O330" s="152"/>
      <c r="P330" s="152"/>
    </row>
    <row r="331" spans="1:16" x14ac:dyDescent="0.3">
      <c r="A331" s="240" t="s">
        <v>1027</v>
      </c>
      <c r="B331" s="137" t="s">
        <v>1028</v>
      </c>
      <c r="C331" s="561">
        <f t="shared" si="3"/>
        <v>0.5</v>
      </c>
      <c r="D331" s="169"/>
      <c r="E331" s="166"/>
      <c r="F331" s="166"/>
      <c r="G331" s="166"/>
      <c r="H331" s="212"/>
      <c r="I331" s="212"/>
      <c r="J331" s="212"/>
      <c r="K331" s="212"/>
      <c r="L331" s="212"/>
      <c r="M331" s="212"/>
      <c r="N331" s="152"/>
      <c r="O331" s="152"/>
      <c r="P331" s="152"/>
    </row>
    <row r="332" spans="1:16" x14ac:dyDescent="0.3">
      <c r="A332" s="240" t="s">
        <v>1029</v>
      </c>
      <c r="B332" s="137" t="s">
        <v>1030</v>
      </c>
      <c r="C332" s="561">
        <f t="shared" si="3"/>
        <v>0.5</v>
      </c>
      <c r="D332" s="169"/>
      <c r="E332" s="166"/>
      <c r="F332" s="166"/>
      <c r="G332" s="166"/>
      <c r="H332" s="212"/>
      <c r="I332" s="212"/>
      <c r="J332" s="212"/>
      <c r="K332" s="212"/>
      <c r="L332" s="212"/>
      <c r="M332" s="212"/>
      <c r="N332" s="152"/>
      <c r="O332" s="152"/>
      <c r="P332" s="152"/>
    </row>
    <row r="333" spans="1:16" x14ac:dyDescent="0.3">
      <c r="A333" s="240" t="s">
        <v>1031</v>
      </c>
      <c r="B333" s="137" t="s">
        <v>14</v>
      </c>
      <c r="C333" s="561">
        <f t="shared" si="3"/>
        <v>0.5</v>
      </c>
      <c r="D333" s="169"/>
      <c r="E333" s="166"/>
      <c r="F333" s="166"/>
      <c r="G333" s="166"/>
      <c r="H333" s="212"/>
      <c r="I333" s="212"/>
      <c r="J333" s="212"/>
      <c r="K333" s="212"/>
      <c r="L333" s="212"/>
      <c r="M333" s="212"/>
      <c r="N333" s="152"/>
      <c r="O333" s="152"/>
      <c r="P333" s="152"/>
    </row>
    <row r="334" spans="1:16" x14ac:dyDescent="0.3">
      <c r="A334" s="240" t="s">
        <v>1032</v>
      </c>
      <c r="B334" s="137" t="s">
        <v>1033</v>
      </c>
      <c r="C334" s="561">
        <f t="shared" si="3"/>
        <v>0.5</v>
      </c>
      <c r="D334" s="169"/>
      <c r="E334" s="166"/>
      <c r="F334" s="166"/>
      <c r="G334" s="166"/>
      <c r="H334" s="212"/>
      <c r="I334" s="212"/>
      <c r="J334" s="212"/>
      <c r="K334" s="212"/>
      <c r="L334" s="212"/>
      <c r="M334" s="212"/>
      <c r="N334" s="152"/>
      <c r="O334" s="152"/>
      <c r="P334" s="152"/>
    </row>
    <row r="335" spans="1:16" x14ac:dyDescent="0.3">
      <c r="A335" s="240" t="s">
        <v>1034</v>
      </c>
      <c r="B335" s="137" t="s">
        <v>1035</v>
      </c>
      <c r="C335" s="561">
        <f t="shared" si="3"/>
        <v>0.5</v>
      </c>
      <c r="D335" s="169"/>
      <c r="E335" s="166"/>
      <c r="F335" s="166"/>
      <c r="G335" s="166"/>
      <c r="H335" s="212"/>
      <c r="I335" s="212"/>
      <c r="J335" s="212"/>
      <c r="K335" s="212"/>
      <c r="L335" s="212"/>
      <c r="M335" s="212"/>
      <c r="N335" s="152"/>
      <c r="O335" s="152"/>
      <c r="P335" s="152"/>
    </row>
    <row r="336" spans="1:16" x14ac:dyDescent="0.3">
      <c r="A336" s="179"/>
      <c r="B336" s="180"/>
      <c r="C336" s="181"/>
      <c r="D336" s="182"/>
      <c r="E336" s="151"/>
      <c r="F336" s="151"/>
      <c r="G336" s="166"/>
      <c r="H336" s="212"/>
      <c r="I336" s="212"/>
      <c r="J336" s="212"/>
      <c r="K336" s="212"/>
      <c r="L336" s="212"/>
      <c r="M336" s="212"/>
      <c r="N336" s="152"/>
      <c r="O336" s="152"/>
      <c r="P336" s="152"/>
    </row>
    <row r="337" spans="1:13" s="213" customFormat="1" x14ac:dyDescent="0.3">
      <c r="A337" s="253"/>
      <c r="B337" s="214"/>
      <c r="C337" s="315"/>
      <c r="D337" s="215"/>
      <c r="E337" s="212"/>
      <c r="F337" s="212"/>
      <c r="G337" s="212"/>
      <c r="H337" s="212"/>
      <c r="I337" s="212"/>
      <c r="J337" s="212"/>
      <c r="K337" s="212"/>
      <c r="L337" s="212"/>
      <c r="M337" s="212"/>
    </row>
    <row r="338" spans="1:13" s="213" customFormat="1" x14ac:dyDescent="0.3">
      <c r="A338" s="253"/>
      <c r="B338" s="214"/>
      <c r="C338" s="315"/>
      <c r="D338" s="215"/>
      <c r="E338" s="212"/>
      <c r="F338" s="212"/>
      <c r="G338" s="212"/>
      <c r="H338" s="212"/>
      <c r="I338" s="212"/>
      <c r="J338" s="212"/>
      <c r="K338" s="212"/>
      <c r="L338" s="212"/>
      <c r="M338" s="212"/>
    </row>
    <row r="339" spans="1:13" s="213" customFormat="1" x14ac:dyDescent="0.3">
      <c r="A339" s="253"/>
      <c r="B339" s="214"/>
      <c r="C339" s="315"/>
      <c r="D339" s="215"/>
      <c r="E339" s="212"/>
      <c r="F339" s="212"/>
      <c r="G339" s="212"/>
      <c r="H339" s="212"/>
      <c r="I339" s="212"/>
      <c r="J339" s="212"/>
      <c r="K339" s="212"/>
      <c r="L339" s="212"/>
      <c r="M339" s="212"/>
    </row>
    <row r="340" spans="1:13" s="213" customFormat="1" x14ac:dyDescent="0.3">
      <c r="A340" s="253"/>
      <c r="B340" s="214"/>
      <c r="C340" s="315"/>
      <c r="D340" s="215"/>
      <c r="E340" s="212"/>
      <c r="F340" s="212"/>
      <c r="G340" s="212"/>
      <c r="H340" s="212"/>
      <c r="I340" s="212"/>
      <c r="J340" s="212"/>
      <c r="K340" s="212"/>
      <c r="L340" s="212"/>
      <c r="M340" s="212"/>
    </row>
    <row r="341" spans="1:13" s="213" customFormat="1" x14ac:dyDescent="0.3">
      <c r="A341" s="253"/>
      <c r="B341" s="214"/>
      <c r="C341" s="315"/>
      <c r="D341" s="215"/>
      <c r="E341" s="212"/>
      <c r="F341" s="212"/>
      <c r="G341" s="212"/>
      <c r="H341" s="212"/>
      <c r="I341" s="212"/>
      <c r="J341" s="212"/>
      <c r="K341" s="212"/>
      <c r="L341" s="212"/>
      <c r="M341" s="212"/>
    </row>
    <row r="342" spans="1:13" s="213" customFormat="1" x14ac:dyDescent="0.3">
      <c r="A342" s="253"/>
      <c r="B342" s="214"/>
      <c r="C342" s="315"/>
      <c r="D342" s="215"/>
      <c r="E342" s="212"/>
      <c r="F342" s="212"/>
      <c r="G342" s="212"/>
      <c r="H342" s="212"/>
      <c r="I342" s="212"/>
      <c r="J342" s="212"/>
      <c r="K342" s="212"/>
      <c r="L342" s="212"/>
      <c r="M342" s="212"/>
    </row>
    <row r="343" spans="1:13" s="213" customFormat="1" x14ac:dyDescent="0.3">
      <c r="A343" s="253"/>
      <c r="B343" s="214"/>
      <c r="C343" s="315"/>
      <c r="D343" s="215"/>
      <c r="E343" s="212"/>
      <c r="F343" s="212"/>
      <c r="G343" s="212"/>
      <c r="H343" s="212"/>
      <c r="I343" s="212"/>
      <c r="J343" s="212"/>
      <c r="K343" s="212"/>
      <c r="L343" s="212"/>
      <c r="M343" s="212"/>
    </row>
    <row r="344" spans="1:13" s="213" customFormat="1" x14ac:dyDescent="0.3">
      <c r="A344" s="214"/>
      <c r="B344" s="212"/>
      <c r="C344" s="212"/>
      <c r="D344" s="215"/>
      <c r="E344" s="212"/>
      <c r="F344" s="212"/>
      <c r="G344" s="212"/>
      <c r="H344" s="212"/>
      <c r="I344" s="212"/>
      <c r="J344" s="212"/>
      <c r="K344" s="212"/>
      <c r="L344" s="212"/>
      <c r="M344" s="212"/>
    </row>
    <row r="345" spans="1:13" s="231" customFormat="1" x14ac:dyDescent="0.3">
      <c r="A345" s="230"/>
      <c r="B345" s="566" t="s">
        <v>2853</v>
      </c>
      <c r="C345" s="566" t="s">
        <v>1906</v>
      </c>
      <c r="D345" s="702" t="s">
        <v>2206</v>
      </c>
      <c r="E345" s="566" t="b">
        <f>G2</f>
        <v>1</v>
      </c>
      <c r="F345" s="566"/>
      <c r="G345" s="566"/>
      <c r="H345" s="212"/>
      <c r="I345" s="212"/>
      <c r="J345" s="212"/>
      <c r="K345" s="212"/>
      <c r="L345" s="212"/>
      <c r="M345" s="212"/>
    </row>
    <row r="346" spans="1:13" s="231" customFormat="1" x14ac:dyDescent="0.3">
      <c r="A346" s="230" t="s">
        <v>1021</v>
      </c>
      <c r="B346" s="566">
        <f>IF(E345=FALSE,0,H4)</f>
        <v>14</v>
      </c>
      <c r="C346" s="566">
        <f>IF(E345=FALSE,0,I4)</f>
        <v>28</v>
      </c>
      <c r="D346" s="703">
        <f>IF(E345=0,0,B346/C346)</f>
        <v>0.5</v>
      </c>
      <c r="E346" s="566"/>
      <c r="F346" s="566"/>
      <c r="G346" s="566"/>
      <c r="H346" s="212"/>
      <c r="I346" s="212"/>
      <c r="J346" s="212"/>
      <c r="K346" s="212"/>
      <c r="L346" s="212"/>
      <c r="M346" s="212"/>
    </row>
    <row r="347" spans="1:13" s="231" customFormat="1" x14ac:dyDescent="0.3">
      <c r="A347" s="230" t="s">
        <v>1023</v>
      </c>
      <c r="B347" s="566">
        <f>IF(E345=FALSE,0,H22)</f>
        <v>18</v>
      </c>
      <c r="C347" s="566">
        <f>IF(E345=FALSE,0,I22)</f>
        <v>36</v>
      </c>
      <c r="D347" s="703">
        <f>IF(E345=0,0,B347/C347)</f>
        <v>0.5</v>
      </c>
      <c r="E347" s="566"/>
      <c r="F347" s="566"/>
      <c r="G347" s="566"/>
      <c r="H347" s="212"/>
      <c r="I347" s="212"/>
      <c r="J347" s="212"/>
      <c r="K347" s="212"/>
      <c r="L347" s="212"/>
      <c r="M347" s="212"/>
    </row>
    <row r="348" spans="1:13" s="231" customFormat="1" x14ac:dyDescent="0.3">
      <c r="A348" s="230" t="s">
        <v>1025</v>
      </c>
      <c r="B348" s="566">
        <f>IF(E345=FALSE,0,H46)</f>
        <v>48</v>
      </c>
      <c r="C348" s="566">
        <f>IF(E345=FALSE,0,I46)</f>
        <v>96</v>
      </c>
      <c r="D348" s="703">
        <f>IF(E345=0,0,B348/C348)</f>
        <v>0.5</v>
      </c>
      <c r="E348" s="566"/>
      <c r="F348" s="566"/>
      <c r="G348" s="566"/>
      <c r="H348" s="212"/>
      <c r="I348" s="212"/>
      <c r="J348" s="212"/>
      <c r="K348" s="212"/>
      <c r="L348" s="212"/>
      <c r="M348" s="212"/>
    </row>
    <row r="349" spans="1:13" s="231" customFormat="1" x14ac:dyDescent="0.3">
      <c r="A349" s="230" t="s">
        <v>1027</v>
      </c>
      <c r="B349" s="566">
        <f>IF(E345=FALSE,0,H98)</f>
        <v>34</v>
      </c>
      <c r="C349" s="566">
        <f>IF(E345=FALSE,0,I98)</f>
        <v>68</v>
      </c>
      <c r="D349" s="703">
        <f>IF(E345=0,0,B349/C349)</f>
        <v>0.5</v>
      </c>
      <c r="E349" s="566"/>
      <c r="F349" s="566"/>
      <c r="G349" s="566"/>
      <c r="H349" s="212"/>
      <c r="I349" s="212"/>
      <c r="J349" s="212"/>
      <c r="K349" s="212"/>
      <c r="L349" s="212"/>
      <c r="M349" s="212"/>
    </row>
    <row r="350" spans="1:13" s="231" customFormat="1" x14ac:dyDescent="0.3">
      <c r="A350" s="230" t="s">
        <v>1029</v>
      </c>
      <c r="B350" s="566">
        <f>IF(E345=FALSE,0,H140)</f>
        <v>27</v>
      </c>
      <c r="C350" s="566">
        <f>IF(E345=FALSE,0,I140)</f>
        <v>54</v>
      </c>
      <c r="D350" s="703">
        <f>IF(E345=0,0,B350/C350)</f>
        <v>0.5</v>
      </c>
      <c r="E350" s="566"/>
      <c r="F350" s="566"/>
      <c r="G350" s="566"/>
      <c r="H350" s="212"/>
      <c r="I350" s="212"/>
      <c r="J350" s="212"/>
      <c r="K350" s="212"/>
      <c r="L350" s="212"/>
      <c r="M350" s="212"/>
    </row>
    <row r="351" spans="1:13" s="231" customFormat="1" x14ac:dyDescent="0.3">
      <c r="A351" s="230" t="s">
        <v>1031</v>
      </c>
      <c r="B351" s="566">
        <f>IF(E345=FALSE,0,H174)</f>
        <v>47</v>
      </c>
      <c r="C351" s="566">
        <f>IF(E345=FALSE,0,I174)</f>
        <v>94</v>
      </c>
      <c r="D351" s="703">
        <f>IF(E345=0,0,B351/C351)</f>
        <v>0.5</v>
      </c>
      <c r="E351" s="566"/>
      <c r="F351" s="566"/>
      <c r="G351" s="566"/>
      <c r="H351" s="212"/>
      <c r="I351" s="212"/>
      <c r="J351" s="212"/>
      <c r="K351" s="212"/>
      <c r="L351" s="212"/>
      <c r="M351" s="212"/>
    </row>
    <row r="352" spans="1:13" s="231" customFormat="1" x14ac:dyDescent="0.3">
      <c r="A352" s="230" t="s">
        <v>1032</v>
      </c>
      <c r="B352" s="566">
        <f>IF(E345=FALSE,0,H228)</f>
        <v>63</v>
      </c>
      <c r="C352" s="566">
        <f>IF(E345=FALSE,0,I228)</f>
        <v>126</v>
      </c>
      <c r="D352" s="703">
        <f>IF(E345=0,0,B352/C352)</f>
        <v>0.5</v>
      </c>
      <c r="E352" s="566"/>
      <c r="F352" s="566"/>
      <c r="G352" s="566"/>
      <c r="H352" s="212"/>
      <c r="I352" s="212"/>
      <c r="J352" s="212"/>
      <c r="K352" s="212"/>
      <c r="L352" s="212"/>
      <c r="M352" s="212"/>
    </row>
    <row r="353" spans="1:13" s="231" customFormat="1" x14ac:dyDescent="0.3">
      <c r="A353" s="230" t="s">
        <v>1034</v>
      </c>
      <c r="B353" s="566">
        <f>IF(E345=FALSE,0,H300)</f>
        <v>19</v>
      </c>
      <c r="C353" s="566">
        <f>IF(E345=FALSE,0,I300)</f>
        <v>38</v>
      </c>
      <c r="D353" s="703">
        <f>IF(E345=0,0,B353/C353)</f>
        <v>0.5</v>
      </c>
      <c r="E353" s="566"/>
      <c r="F353" s="566"/>
      <c r="G353" s="566"/>
      <c r="H353" s="212"/>
      <c r="I353" s="212"/>
      <c r="J353" s="212"/>
      <c r="K353" s="212"/>
      <c r="L353" s="212"/>
      <c r="M353" s="212"/>
    </row>
    <row r="354" spans="1:13" s="231" customFormat="1" x14ac:dyDescent="0.3">
      <c r="A354" s="230" t="s">
        <v>1038</v>
      </c>
      <c r="B354" s="566">
        <f>IF(G2=FALSE,0,SUM(B346:B353))</f>
        <v>270</v>
      </c>
      <c r="C354" s="566">
        <f>IF(G2=FALSE,0,SUM(C346:C353))</f>
        <v>540</v>
      </c>
      <c r="D354" s="703">
        <f>IF(E345=0,0,B354/C354)</f>
        <v>0.5</v>
      </c>
      <c r="E354" s="566"/>
      <c r="F354" s="566"/>
      <c r="G354" s="566"/>
      <c r="H354" s="212"/>
      <c r="I354" s="212"/>
      <c r="J354" s="212"/>
      <c r="K354" s="212"/>
      <c r="L354" s="212"/>
      <c r="M354" s="212"/>
    </row>
    <row r="355" spans="1:13" s="231" customFormat="1" x14ac:dyDescent="0.3">
      <c r="A355" s="230"/>
      <c r="B355" s="566"/>
      <c r="C355" s="566"/>
      <c r="D355" s="702"/>
      <c r="E355" s="566"/>
      <c r="F355" s="566"/>
      <c r="G355" s="566"/>
      <c r="H355" s="212"/>
      <c r="I355" s="212"/>
      <c r="J355" s="212"/>
      <c r="K355" s="212"/>
      <c r="L355" s="212"/>
      <c r="M355" s="212"/>
    </row>
    <row r="356" spans="1:13" s="152" customFormat="1" x14ac:dyDescent="0.3">
      <c r="A356" s="180"/>
      <c r="B356" s="151"/>
      <c r="C356" s="151"/>
      <c r="D356" s="182"/>
      <c r="E356" s="151"/>
      <c r="F356" s="151"/>
      <c r="G356" s="151"/>
      <c r="H356" s="212"/>
      <c r="I356" s="212"/>
      <c r="J356" s="212"/>
      <c r="K356" s="212"/>
      <c r="L356" s="212"/>
      <c r="M356" s="212"/>
    </row>
    <row r="357" spans="1:13" s="152" customFormat="1" x14ac:dyDescent="0.3">
      <c r="H357" s="213"/>
      <c r="I357" s="213"/>
      <c r="J357" s="213"/>
      <c r="K357" s="213"/>
      <c r="L357" s="213"/>
      <c r="M357" s="213"/>
    </row>
    <row r="358" spans="1:13" s="213" customFormat="1" x14ac:dyDescent="0.3">
      <c r="A358" s="152"/>
    </row>
  </sheetData>
  <sheetProtection algorithmName="SHA-512" hashValue="ti5XUna3633GFgVhfQnMcPw6kV2RPyCiAncT23F1IJBKbhmUm/JmLRc/5yW/YwLEKdaFKhTjfmuaKFl/NR9qAw==" saltValue="0P0+DOhyYQNFNqM2FtXo3g==" spinCount="100000" sheet="1" objects="1" scenarios="1"/>
  <protectedRanges>
    <protectedRange sqref="G6:G323" name="Range2"/>
    <protectedRange sqref="D6:D323" name="Range1"/>
  </protectedRanges>
  <autoFilter ref="A3:G323" xr:uid="{00000000-0001-0000-0700-000000000000}"/>
  <mergeCells count="58">
    <mergeCell ref="A1:G1"/>
    <mergeCell ref="A2:F2"/>
    <mergeCell ref="B4:G4"/>
    <mergeCell ref="B5:G5"/>
    <mergeCell ref="B14:G14"/>
    <mergeCell ref="B20:G20"/>
    <mergeCell ref="B22:G22"/>
    <mergeCell ref="B23:G23"/>
    <mergeCell ref="B30:G30"/>
    <mergeCell ref="B33:G33"/>
    <mergeCell ref="B37:G37"/>
    <mergeCell ref="B40:G40"/>
    <mergeCell ref="B46:G46"/>
    <mergeCell ref="B47:G47"/>
    <mergeCell ref="B58:G58"/>
    <mergeCell ref="B70:G70"/>
    <mergeCell ref="B72:G72"/>
    <mergeCell ref="B76:G76"/>
    <mergeCell ref="B98:G98"/>
    <mergeCell ref="B99:G99"/>
    <mergeCell ref="B110:G110"/>
    <mergeCell ref="B124:G124"/>
    <mergeCell ref="B131:G131"/>
    <mergeCell ref="B134:G134"/>
    <mergeCell ref="B136:G136"/>
    <mergeCell ref="B140:G140"/>
    <mergeCell ref="B141:G141"/>
    <mergeCell ref="B144:G144"/>
    <mergeCell ref="B147:G147"/>
    <mergeCell ref="B155:G155"/>
    <mergeCell ref="A325:C325"/>
    <mergeCell ref="B327:C327"/>
    <mergeCell ref="B231:G231"/>
    <mergeCell ref="B250:G250"/>
    <mergeCell ref="B285:G285"/>
    <mergeCell ref="B289:G289"/>
    <mergeCell ref="B300:G300"/>
    <mergeCell ref="B301:G301"/>
    <mergeCell ref="B309:G309"/>
    <mergeCell ref="B316:G316"/>
    <mergeCell ref="B321:G321"/>
    <mergeCell ref="B280:G280"/>
    <mergeCell ref="B65:G65"/>
    <mergeCell ref="B86:G86"/>
    <mergeCell ref="B119:G119"/>
    <mergeCell ref="B276:G276"/>
    <mergeCell ref="B297:G297"/>
    <mergeCell ref="B229:G229"/>
    <mergeCell ref="B190:G190"/>
    <mergeCell ref="B195:G195"/>
    <mergeCell ref="B202:G202"/>
    <mergeCell ref="B211:G211"/>
    <mergeCell ref="B228:G228"/>
    <mergeCell ref="B159:G159"/>
    <mergeCell ref="B153:G153"/>
    <mergeCell ref="B174:G174"/>
    <mergeCell ref="B175:G175"/>
    <mergeCell ref="B179:G179"/>
  </mergeCells>
  <dataValidations count="3">
    <dataValidation type="list" allowBlank="1" showErrorMessage="1" sqref="D3 D6:D13 D15:D19 D21 D24:D29 D31:D32 D34:D36 D38:D39 D41:D45 D48:D57 D73:D75 D66:D69 D100:D109 D290:D296 D132:D133 D135 D137:D139 D142:D143 D145:D146 D156:D158 D160:D173 D148:D154 D176:D178 D180:D189 D191:D194 D196:D201 D203:D210 D212:D227 D230 D71 D87:D97 D251:D275 D302:D308 D310:D315 D317:D320 D59:D64 D77:D85 D111:D118 D120:D123 D125:D130 D322:D345 D355:D356 D232:D249 D277:D279 D286:D288 D298:D299" xr:uid="{00000000-0002-0000-0700-000000000000}">
      <formula1>$K$1:$M$1</formula1>
    </dataValidation>
    <dataValidation allowBlank="1" showErrorMessage="1" sqref="D346:D354" xr:uid="{85EAA156-5521-4329-A102-5985B5ADC305}"/>
    <dataValidation type="list" allowBlank="1" showInputMessage="1" showErrorMessage="1" sqref="D281:D284" xr:uid="{E0268B89-8609-4D3F-8310-B39B9F668D38}">
      <formula1>$L$1:$N$1</formula1>
    </dataValidation>
  </dataValidations>
  <pageMargins left="0.7" right="0.7" top="0.75" bottom="0.75" header="0" footer="0"/>
  <pageSetup paperSize="9" scale="3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282"/>
  <sheetViews>
    <sheetView view="pageBreakPreview" topLeftCell="B224" zoomScale="60" zoomScaleNormal="44" workbookViewId="0">
      <selection activeCell="H224" sqref="H1:J1048576"/>
    </sheetView>
  </sheetViews>
  <sheetFormatPr defaultColWidth="14.453125" defaultRowHeight="15" x14ac:dyDescent="0.3"/>
  <cols>
    <col min="1" max="1" width="20.1796875" style="231" customWidth="1"/>
    <col min="2" max="2" width="37.54296875" style="153" customWidth="1"/>
    <col min="3" max="3" width="54.08984375" style="153" customWidth="1"/>
    <col min="4" max="4" width="20" style="153" customWidth="1"/>
    <col min="5" max="5" width="16.08984375" style="153" customWidth="1"/>
    <col min="6" max="6" width="51" style="153" customWidth="1"/>
    <col min="7" max="7" width="70.1796875" style="153" customWidth="1"/>
    <col min="8" max="10" width="8.7265625" style="213" hidden="1" customWidth="1"/>
    <col min="11" max="14" width="8.7265625" style="213" customWidth="1"/>
    <col min="15" max="26" width="8.7265625" style="153" customWidth="1"/>
    <col min="27" max="16384" width="14.453125" style="153"/>
  </cols>
  <sheetData>
    <row r="1" spans="1:17" ht="17.5" x14ac:dyDescent="0.3">
      <c r="A1" s="1081" t="s">
        <v>147</v>
      </c>
      <c r="B1" s="1082"/>
      <c r="C1" s="1082"/>
      <c r="D1" s="1082"/>
      <c r="E1" s="1082"/>
      <c r="F1" s="1082"/>
      <c r="G1" s="1083"/>
      <c r="H1" s="751"/>
      <c r="I1" s="751"/>
      <c r="L1" s="213">
        <v>0</v>
      </c>
      <c r="M1" s="213">
        <v>1</v>
      </c>
      <c r="N1" s="213">
        <v>2</v>
      </c>
      <c r="O1" s="152"/>
      <c r="P1" s="152"/>
      <c r="Q1" s="152"/>
    </row>
    <row r="2" spans="1:17" x14ac:dyDescent="0.3">
      <c r="A2" s="1084" t="s">
        <v>2854</v>
      </c>
      <c r="B2" s="1071"/>
      <c r="C2" s="1071"/>
      <c r="D2" s="1071"/>
      <c r="E2" s="1071"/>
      <c r="F2" s="1071"/>
      <c r="G2" s="535" t="b">
        <f>'Hospital Score'!E7</f>
        <v>1</v>
      </c>
      <c r="H2" s="751"/>
      <c r="I2" s="751"/>
      <c r="O2" s="152"/>
      <c r="P2" s="152"/>
      <c r="Q2" s="152"/>
    </row>
    <row r="3" spans="1:17" ht="30" x14ac:dyDescent="0.3">
      <c r="A3" s="184" t="s">
        <v>2207</v>
      </c>
      <c r="B3" s="184" t="s">
        <v>150</v>
      </c>
      <c r="C3" s="184" t="s">
        <v>151</v>
      </c>
      <c r="D3" s="184" t="s">
        <v>152</v>
      </c>
      <c r="E3" s="184" t="s">
        <v>153</v>
      </c>
      <c r="F3" s="184" t="s">
        <v>154</v>
      </c>
      <c r="G3" s="184" t="s">
        <v>155</v>
      </c>
      <c r="H3" s="751"/>
      <c r="I3" s="751"/>
      <c r="O3" s="152"/>
      <c r="P3" s="152"/>
      <c r="Q3" s="152"/>
    </row>
    <row r="4" spans="1:17" x14ac:dyDescent="0.3">
      <c r="A4" s="536"/>
      <c r="B4" s="1068" t="s">
        <v>157</v>
      </c>
      <c r="C4" s="1069"/>
      <c r="D4" s="1069"/>
      <c r="E4" s="1069"/>
      <c r="F4" s="1069"/>
      <c r="G4" s="1073"/>
      <c r="H4" s="751">
        <f t="shared" ref="H4:I4" si="0">H5</f>
        <v>3</v>
      </c>
      <c r="I4" s="751">
        <f t="shared" si="0"/>
        <v>6</v>
      </c>
      <c r="O4" s="152"/>
      <c r="P4" s="152"/>
      <c r="Q4" s="152"/>
    </row>
    <row r="5" spans="1:17" x14ac:dyDescent="0.3">
      <c r="A5" s="224" t="s">
        <v>22</v>
      </c>
      <c r="B5" s="997" t="s">
        <v>193</v>
      </c>
      <c r="C5" s="1071"/>
      <c r="D5" s="1071"/>
      <c r="E5" s="1071"/>
      <c r="F5" s="1071"/>
      <c r="G5" s="1072"/>
      <c r="H5" s="751">
        <f>SUM(D6:D8)</f>
        <v>3</v>
      </c>
      <c r="I5" s="751">
        <f>COUNT(D6:D8)*2</f>
        <v>6</v>
      </c>
      <c r="O5" s="152"/>
      <c r="P5" s="152"/>
      <c r="Q5" s="152"/>
    </row>
    <row r="6" spans="1:17" ht="30" x14ac:dyDescent="0.3">
      <c r="A6" s="224" t="s">
        <v>1733</v>
      </c>
      <c r="B6" s="150" t="s">
        <v>195</v>
      </c>
      <c r="C6" s="148" t="s">
        <v>2855</v>
      </c>
      <c r="D6" s="206">
        <v>1</v>
      </c>
      <c r="E6" s="209" t="s">
        <v>198</v>
      </c>
      <c r="F6" s="189" t="s">
        <v>2856</v>
      </c>
      <c r="G6" s="210"/>
      <c r="H6" s="751"/>
      <c r="I6" s="751"/>
      <c r="O6" s="152"/>
      <c r="P6" s="152"/>
      <c r="Q6" s="152"/>
    </row>
    <row r="7" spans="1:17" x14ac:dyDescent="0.3">
      <c r="A7" s="224"/>
      <c r="B7" s="150"/>
      <c r="C7" s="148" t="s">
        <v>2857</v>
      </c>
      <c r="D7" s="206">
        <v>1</v>
      </c>
      <c r="E7" s="209" t="s">
        <v>198</v>
      </c>
      <c r="F7" s="148" t="s">
        <v>2858</v>
      </c>
      <c r="G7" s="210"/>
      <c r="H7" s="751"/>
      <c r="I7" s="751"/>
      <c r="O7" s="152"/>
      <c r="P7" s="152"/>
      <c r="Q7" s="152"/>
    </row>
    <row r="8" spans="1:17" x14ac:dyDescent="0.3">
      <c r="A8" s="224"/>
      <c r="B8" s="150"/>
      <c r="C8" s="211" t="s">
        <v>2859</v>
      </c>
      <c r="D8" s="206">
        <v>1</v>
      </c>
      <c r="E8" s="209" t="s">
        <v>198</v>
      </c>
      <c r="F8" s="148" t="s">
        <v>2860</v>
      </c>
      <c r="G8" s="210"/>
      <c r="H8" s="751"/>
      <c r="I8" s="751"/>
      <c r="O8" s="152"/>
      <c r="P8" s="152"/>
      <c r="Q8" s="152"/>
    </row>
    <row r="9" spans="1:17" x14ac:dyDescent="0.3">
      <c r="A9" s="536"/>
      <c r="B9" s="1068" t="s">
        <v>222</v>
      </c>
      <c r="C9" s="1069"/>
      <c r="D9" s="1069"/>
      <c r="E9" s="1069"/>
      <c r="F9" s="1069"/>
      <c r="G9" s="1070"/>
      <c r="H9" s="751">
        <f t="shared" ref="H9:I9" si="1">H10+H18+H21+H26+H28</f>
        <v>18</v>
      </c>
      <c r="I9" s="751">
        <f t="shared" si="1"/>
        <v>36</v>
      </c>
      <c r="O9" s="152"/>
      <c r="P9" s="152"/>
      <c r="Q9" s="152"/>
    </row>
    <row r="10" spans="1:17" x14ac:dyDescent="0.3">
      <c r="A10" s="537" t="s">
        <v>30</v>
      </c>
      <c r="B10" s="997" t="s">
        <v>224</v>
      </c>
      <c r="C10" s="1071"/>
      <c r="D10" s="1071"/>
      <c r="E10" s="1071"/>
      <c r="F10" s="1071"/>
      <c r="G10" s="1072"/>
      <c r="H10" s="751">
        <f>SUM(D11:D17)</f>
        <v>7</v>
      </c>
      <c r="I10" s="751">
        <f>COUNT(D11:D17)*2</f>
        <v>14</v>
      </c>
      <c r="O10" s="152"/>
      <c r="P10" s="152"/>
      <c r="Q10" s="152"/>
    </row>
    <row r="11" spans="1:17" ht="30" x14ac:dyDescent="0.3">
      <c r="A11" s="224" t="s">
        <v>1153</v>
      </c>
      <c r="B11" s="245" t="s">
        <v>226</v>
      </c>
      <c r="C11" s="538" t="s">
        <v>2861</v>
      </c>
      <c r="D11" s="149">
        <v>1</v>
      </c>
      <c r="E11" s="210" t="s">
        <v>228</v>
      </c>
      <c r="F11" s="150" t="s">
        <v>2862</v>
      </c>
      <c r="G11" s="210"/>
      <c r="H11" s="751"/>
      <c r="I11" s="751"/>
      <c r="O11" s="152"/>
      <c r="P11" s="152"/>
      <c r="Q11" s="152"/>
    </row>
    <row r="12" spans="1:17" ht="105" x14ac:dyDescent="0.3">
      <c r="A12" s="224"/>
      <c r="B12" s="245"/>
      <c r="C12" s="189" t="s">
        <v>2863</v>
      </c>
      <c r="D12" s="149">
        <v>1</v>
      </c>
      <c r="E12" s="210" t="s">
        <v>228</v>
      </c>
      <c r="F12" s="150" t="s">
        <v>2864</v>
      </c>
      <c r="G12" s="210"/>
      <c r="H12" s="751"/>
      <c r="I12" s="751"/>
      <c r="O12" s="152"/>
      <c r="P12" s="152"/>
      <c r="Q12" s="152"/>
    </row>
    <row r="13" spans="1:17" ht="30" x14ac:dyDescent="0.3">
      <c r="A13" s="224"/>
      <c r="B13" s="245"/>
      <c r="C13" s="245" t="s">
        <v>2865</v>
      </c>
      <c r="D13" s="149">
        <v>1</v>
      </c>
      <c r="E13" s="210" t="s">
        <v>228</v>
      </c>
      <c r="F13" s="150" t="s">
        <v>2866</v>
      </c>
      <c r="G13" s="210"/>
      <c r="H13" s="751"/>
      <c r="I13" s="751"/>
      <c r="O13" s="152"/>
      <c r="P13" s="152"/>
      <c r="Q13" s="152"/>
    </row>
    <row r="14" spans="1:17" ht="45" x14ac:dyDescent="0.3">
      <c r="A14" s="224" t="s">
        <v>1157</v>
      </c>
      <c r="B14" s="245" t="s">
        <v>234</v>
      </c>
      <c r="C14" s="150" t="s">
        <v>2867</v>
      </c>
      <c r="D14" s="149">
        <v>1</v>
      </c>
      <c r="E14" s="210" t="s">
        <v>228</v>
      </c>
      <c r="F14" s="210"/>
      <c r="G14" s="210"/>
      <c r="H14" s="751"/>
      <c r="I14" s="751"/>
      <c r="O14" s="152"/>
      <c r="P14" s="152"/>
      <c r="Q14" s="152"/>
    </row>
    <row r="15" spans="1:17" ht="30" x14ac:dyDescent="0.3">
      <c r="A15" s="224" t="s">
        <v>1166</v>
      </c>
      <c r="B15" s="245" t="s">
        <v>1167</v>
      </c>
      <c r="C15" s="150" t="s">
        <v>2868</v>
      </c>
      <c r="D15" s="149">
        <v>1</v>
      </c>
      <c r="E15" s="210" t="s">
        <v>228</v>
      </c>
      <c r="F15" s="210"/>
      <c r="G15" s="210"/>
      <c r="H15" s="751"/>
      <c r="I15" s="751"/>
      <c r="O15" s="152"/>
      <c r="P15" s="152"/>
      <c r="Q15" s="152"/>
    </row>
    <row r="16" spans="1:17" ht="30" x14ac:dyDescent="0.3">
      <c r="A16" s="224" t="s">
        <v>1172</v>
      </c>
      <c r="B16" s="245" t="s">
        <v>240</v>
      </c>
      <c r="C16" s="538" t="s">
        <v>241</v>
      </c>
      <c r="D16" s="149">
        <v>1</v>
      </c>
      <c r="E16" s="210" t="s">
        <v>228</v>
      </c>
      <c r="F16" s="210"/>
      <c r="G16" s="210"/>
      <c r="H16" s="751"/>
      <c r="I16" s="751"/>
      <c r="O16" s="152"/>
      <c r="P16" s="152"/>
      <c r="Q16" s="152"/>
    </row>
    <row r="17" spans="1:17" ht="45" x14ac:dyDescent="0.3">
      <c r="A17" s="224" t="s">
        <v>242</v>
      </c>
      <c r="B17" s="245" t="s">
        <v>243</v>
      </c>
      <c r="C17" s="538" t="s">
        <v>2869</v>
      </c>
      <c r="D17" s="149">
        <v>1</v>
      </c>
      <c r="E17" s="210" t="s">
        <v>228</v>
      </c>
      <c r="F17" s="210"/>
      <c r="G17" s="210"/>
      <c r="H17" s="751"/>
      <c r="I17" s="751"/>
      <c r="O17" s="152"/>
      <c r="P17" s="152"/>
      <c r="Q17" s="152"/>
    </row>
    <row r="18" spans="1:17" x14ac:dyDescent="0.3">
      <c r="A18" s="224" t="s">
        <v>32</v>
      </c>
      <c r="B18" s="997" t="s">
        <v>33</v>
      </c>
      <c r="C18" s="1071"/>
      <c r="D18" s="1071"/>
      <c r="E18" s="1071"/>
      <c r="F18" s="1071"/>
      <c r="G18" s="1072"/>
      <c r="H18" s="751">
        <f>SUM(D19:D20)</f>
        <v>2</v>
      </c>
      <c r="I18" s="751">
        <f>COUNT(D19:D20)*2</f>
        <v>4</v>
      </c>
      <c r="O18" s="152"/>
      <c r="P18" s="152"/>
      <c r="Q18" s="152"/>
    </row>
    <row r="19" spans="1:17" ht="30" x14ac:dyDescent="0.3">
      <c r="A19" s="224" t="s">
        <v>1178</v>
      </c>
      <c r="B19" s="150" t="s">
        <v>249</v>
      </c>
      <c r="C19" s="150" t="s">
        <v>2870</v>
      </c>
      <c r="D19" s="149">
        <v>1</v>
      </c>
      <c r="E19" s="210" t="s">
        <v>501</v>
      </c>
      <c r="F19" s="313"/>
      <c r="G19" s="210"/>
      <c r="H19" s="751"/>
      <c r="I19" s="751"/>
      <c r="O19" s="152"/>
      <c r="P19" s="152"/>
      <c r="Q19" s="152"/>
    </row>
    <row r="20" spans="1:17" ht="45" x14ac:dyDescent="0.3">
      <c r="A20" s="224" t="s">
        <v>1183</v>
      </c>
      <c r="B20" s="189" t="s">
        <v>1184</v>
      </c>
      <c r="C20" s="150" t="s">
        <v>2871</v>
      </c>
      <c r="D20" s="149">
        <v>1</v>
      </c>
      <c r="E20" s="210" t="s">
        <v>228</v>
      </c>
      <c r="F20" s="210"/>
      <c r="G20" s="210"/>
      <c r="H20" s="751"/>
      <c r="I20" s="751"/>
      <c r="O20" s="152"/>
      <c r="P20" s="152"/>
      <c r="Q20" s="152"/>
    </row>
    <row r="21" spans="1:17" x14ac:dyDescent="0.3">
      <c r="A21" s="224" t="s">
        <v>34</v>
      </c>
      <c r="B21" s="997" t="s">
        <v>267</v>
      </c>
      <c r="C21" s="1071"/>
      <c r="D21" s="1071"/>
      <c r="E21" s="1071"/>
      <c r="F21" s="1071"/>
      <c r="G21" s="1072"/>
      <c r="H21" s="751">
        <f>SUM(D22:D25)</f>
        <v>4</v>
      </c>
      <c r="I21" s="751">
        <f>COUNT(D22:D25)*2</f>
        <v>8</v>
      </c>
      <c r="O21" s="152"/>
      <c r="P21" s="152"/>
      <c r="Q21" s="152"/>
    </row>
    <row r="22" spans="1:17" ht="30" x14ac:dyDescent="0.3">
      <c r="A22" s="224" t="s">
        <v>1188</v>
      </c>
      <c r="B22" s="150" t="s">
        <v>269</v>
      </c>
      <c r="C22" s="150" t="s">
        <v>2872</v>
      </c>
      <c r="D22" s="149">
        <v>1</v>
      </c>
      <c r="E22" s="210" t="s">
        <v>228</v>
      </c>
      <c r="F22" s="210"/>
      <c r="G22" s="210"/>
      <c r="H22" s="751"/>
      <c r="I22" s="751"/>
      <c r="O22" s="152"/>
      <c r="P22" s="152"/>
      <c r="Q22" s="152"/>
    </row>
    <row r="23" spans="1:17" ht="30" x14ac:dyDescent="0.3">
      <c r="A23" s="224"/>
      <c r="B23" s="150"/>
      <c r="C23" s="150" t="s">
        <v>2873</v>
      </c>
      <c r="D23" s="149">
        <v>1</v>
      </c>
      <c r="E23" s="210" t="s">
        <v>228</v>
      </c>
      <c r="F23" s="150" t="s">
        <v>2874</v>
      </c>
      <c r="G23" s="210"/>
      <c r="H23" s="751"/>
      <c r="I23" s="751"/>
      <c r="O23" s="152"/>
      <c r="P23" s="152"/>
      <c r="Q23" s="152"/>
    </row>
    <row r="24" spans="1:17" ht="30" x14ac:dyDescent="0.3">
      <c r="A24" s="224" t="s">
        <v>1192</v>
      </c>
      <c r="B24" s="150" t="s">
        <v>273</v>
      </c>
      <c r="C24" s="150" t="s">
        <v>2875</v>
      </c>
      <c r="D24" s="149">
        <v>1</v>
      </c>
      <c r="E24" s="210" t="s">
        <v>258</v>
      </c>
      <c r="F24" s="150" t="s">
        <v>2876</v>
      </c>
      <c r="G24" s="210"/>
      <c r="H24" s="751"/>
      <c r="I24" s="751"/>
      <c r="O24" s="152"/>
      <c r="P24" s="152"/>
      <c r="Q24" s="152"/>
    </row>
    <row r="25" spans="1:17" ht="45" x14ac:dyDescent="0.3">
      <c r="A25" s="224" t="s">
        <v>1194</v>
      </c>
      <c r="B25" s="150" t="s">
        <v>277</v>
      </c>
      <c r="C25" s="150" t="s">
        <v>278</v>
      </c>
      <c r="D25" s="149">
        <v>1</v>
      </c>
      <c r="E25" s="210" t="s">
        <v>298</v>
      </c>
      <c r="F25" s="210"/>
      <c r="G25" s="210"/>
      <c r="H25" s="751"/>
      <c r="I25" s="751"/>
      <c r="O25" s="152"/>
      <c r="P25" s="152"/>
      <c r="Q25" s="152"/>
    </row>
    <row r="26" spans="1:17" x14ac:dyDescent="0.3">
      <c r="A26" s="224" t="s">
        <v>36</v>
      </c>
      <c r="B26" s="997" t="s">
        <v>2877</v>
      </c>
      <c r="C26" s="1071"/>
      <c r="D26" s="1071"/>
      <c r="E26" s="1071"/>
      <c r="F26" s="1071"/>
      <c r="G26" s="1072"/>
      <c r="H26" s="751">
        <f>SUM(D27)</f>
        <v>1</v>
      </c>
      <c r="I26" s="751">
        <f>COUNT(D27)*2</f>
        <v>2</v>
      </c>
      <c r="O26" s="152"/>
      <c r="P26" s="152"/>
      <c r="Q26" s="152"/>
    </row>
    <row r="27" spans="1:17" ht="45" x14ac:dyDescent="0.3">
      <c r="A27" s="224" t="s">
        <v>1201</v>
      </c>
      <c r="B27" s="150" t="s">
        <v>285</v>
      </c>
      <c r="C27" s="150" t="s">
        <v>2878</v>
      </c>
      <c r="D27" s="149">
        <v>1</v>
      </c>
      <c r="E27" s="210" t="s">
        <v>576</v>
      </c>
      <c r="F27" s="210"/>
      <c r="G27" s="210"/>
      <c r="H27" s="751"/>
      <c r="I27" s="751"/>
      <c r="O27" s="152"/>
      <c r="P27" s="152"/>
      <c r="Q27" s="152"/>
    </row>
    <row r="28" spans="1:17" x14ac:dyDescent="0.3">
      <c r="A28" s="224" t="s">
        <v>38</v>
      </c>
      <c r="B28" s="997" t="s">
        <v>1214</v>
      </c>
      <c r="C28" s="1071"/>
      <c r="D28" s="1071"/>
      <c r="E28" s="1071"/>
      <c r="F28" s="1071"/>
      <c r="G28" s="1072"/>
      <c r="H28" s="751">
        <f>SUM(D29:D32)</f>
        <v>4</v>
      </c>
      <c r="I28" s="751">
        <f>COUNT(D29:D32)*2</f>
        <v>8</v>
      </c>
      <c r="O28" s="152"/>
      <c r="P28" s="152"/>
      <c r="Q28" s="152"/>
    </row>
    <row r="29" spans="1:17" ht="60" x14ac:dyDescent="0.3">
      <c r="A29" s="224" t="s">
        <v>305</v>
      </c>
      <c r="B29" s="150" t="s">
        <v>306</v>
      </c>
      <c r="C29" s="538" t="s">
        <v>2879</v>
      </c>
      <c r="D29" s="149">
        <v>1</v>
      </c>
      <c r="E29" s="210" t="s">
        <v>308</v>
      </c>
      <c r="F29" s="210" t="s">
        <v>2880</v>
      </c>
      <c r="G29" s="210"/>
      <c r="H29" s="751"/>
      <c r="I29" s="751"/>
      <c r="O29" s="152"/>
      <c r="P29" s="152"/>
      <c r="Q29" s="152"/>
    </row>
    <row r="30" spans="1:17" ht="45" x14ac:dyDescent="0.3">
      <c r="A30" s="224" t="s">
        <v>1220</v>
      </c>
      <c r="B30" s="150" t="s">
        <v>313</v>
      </c>
      <c r="C30" s="150" t="s">
        <v>2881</v>
      </c>
      <c r="D30" s="149">
        <v>1</v>
      </c>
      <c r="E30" s="210" t="s">
        <v>308</v>
      </c>
      <c r="F30" s="210"/>
      <c r="G30" s="210"/>
      <c r="H30" s="751"/>
      <c r="I30" s="751"/>
      <c r="O30" s="152"/>
      <c r="P30" s="152"/>
      <c r="Q30" s="152"/>
    </row>
    <row r="31" spans="1:17" ht="60" x14ac:dyDescent="0.3">
      <c r="A31" s="224" t="s">
        <v>1222</v>
      </c>
      <c r="B31" s="150" t="s">
        <v>1968</v>
      </c>
      <c r="C31" s="538" t="s">
        <v>2882</v>
      </c>
      <c r="D31" s="149">
        <v>1</v>
      </c>
      <c r="E31" s="210" t="s">
        <v>308</v>
      </c>
      <c r="F31" s="210"/>
      <c r="G31" s="210"/>
      <c r="H31" s="751"/>
      <c r="I31" s="751"/>
      <c r="O31" s="152"/>
      <c r="P31" s="152"/>
      <c r="Q31" s="152"/>
    </row>
    <row r="32" spans="1:17" ht="60" x14ac:dyDescent="0.3">
      <c r="A32" s="224" t="s">
        <v>1226</v>
      </c>
      <c r="B32" s="150" t="s">
        <v>1227</v>
      </c>
      <c r="C32" s="538" t="s">
        <v>2883</v>
      </c>
      <c r="D32" s="149">
        <v>1</v>
      </c>
      <c r="E32" s="210" t="s">
        <v>1225</v>
      </c>
      <c r="F32" s="538" t="s">
        <v>2884</v>
      </c>
      <c r="G32" s="210"/>
      <c r="H32" s="751"/>
      <c r="I32" s="751"/>
      <c r="O32" s="152"/>
      <c r="P32" s="152"/>
      <c r="Q32" s="152"/>
    </row>
    <row r="33" spans="1:17" x14ac:dyDescent="0.3">
      <c r="A33" s="536"/>
      <c r="B33" s="1068" t="s">
        <v>315</v>
      </c>
      <c r="C33" s="1069"/>
      <c r="D33" s="1069"/>
      <c r="E33" s="1069"/>
      <c r="F33" s="1069"/>
      <c r="G33" s="1070"/>
      <c r="H33" s="751">
        <f>H34+H46+H54+H58+H60+H64+H73</f>
        <v>44</v>
      </c>
      <c r="I33" s="751">
        <f>I34+I46+I54+I58+I60+I64+I73</f>
        <v>88</v>
      </c>
      <c r="O33" s="152"/>
      <c r="P33" s="152"/>
      <c r="Q33" s="152"/>
    </row>
    <row r="34" spans="1:17" x14ac:dyDescent="0.3">
      <c r="A34" s="539" t="s">
        <v>41</v>
      </c>
      <c r="B34" s="997" t="s">
        <v>42</v>
      </c>
      <c r="C34" s="1071"/>
      <c r="D34" s="1071"/>
      <c r="E34" s="1071"/>
      <c r="F34" s="1071"/>
      <c r="G34" s="1072"/>
      <c r="H34" s="751">
        <f>SUM(D35:D45)</f>
        <v>11</v>
      </c>
      <c r="I34" s="751">
        <f>COUNT(D35:D45)*2</f>
        <v>22</v>
      </c>
      <c r="O34" s="152"/>
      <c r="P34" s="152"/>
      <c r="Q34" s="152"/>
    </row>
    <row r="35" spans="1:17" ht="30" x14ac:dyDescent="0.3">
      <c r="A35" s="224" t="s">
        <v>1229</v>
      </c>
      <c r="B35" s="538" t="s">
        <v>318</v>
      </c>
      <c r="C35" s="148" t="s">
        <v>2885</v>
      </c>
      <c r="D35" s="149">
        <v>1</v>
      </c>
      <c r="E35" s="209" t="s">
        <v>228</v>
      </c>
      <c r="F35" s="148" t="s">
        <v>2886</v>
      </c>
      <c r="G35" s="210"/>
      <c r="H35" s="751"/>
      <c r="I35" s="751"/>
      <c r="O35" s="152"/>
      <c r="P35" s="152"/>
      <c r="Q35" s="152"/>
    </row>
    <row r="36" spans="1:17" ht="45" x14ac:dyDescent="0.3">
      <c r="A36" s="224" t="s">
        <v>1244</v>
      </c>
      <c r="B36" s="538" t="s">
        <v>327</v>
      </c>
      <c r="C36" s="148" t="s">
        <v>2887</v>
      </c>
      <c r="D36" s="149">
        <v>1</v>
      </c>
      <c r="E36" s="209" t="s">
        <v>228</v>
      </c>
      <c r="F36" s="148" t="s">
        <v>2888</v>
      </c>
      <c r="G36" s="210"/>
      <c r="H36" s="751"/>
      <c r="I36" s="751"/>
      <c r="O36" s="152"/>
      <c r="P36" s="152"/>
      <c r="Q36" s="152"/>
    </row>
    <row r="37" spans="1:17" ht="75" x14ac:dyDescent="0.3">
      <c r="A37" s="224"/>
      <c r="B37" s="538"/>
      <c r="C37" s="148" t="s">
        <v>2889</v>
      </c>
      <c r="D37" s="149">
        <v>1</v>
      </c>
      <c r="E37" s="209" t="s">
        <v>228</v>
      </c>
      <c r="F37" s="148" t="s">
        <v>2890</v>
      </c>
      <c r="G37" s="210"/>
      <c r="H37" s="751"/>
      <c r="I37" s="751"/>
      <c r="O37" s="152"/>
      <c r="P37" s="152"/>
      <c r="Q37" s="152"/>
    </row>
    <row r="38" spans="1:17" ht="30" x14ac:dyDescent="0.3">
      <c r="A38" s="224"/>
      <c r="B38" s="538"/>
      <c r="C38" s="148" t="s">
        <v>2891</v>
      </c>
      <c r="D38" s="149">
        <v>1</v>
      </c>
      <c r="E38" s="186" t="s">
        <v>228</v>
      </c>
      <c r="F38" s="148" t="s">
        <v>2892</v>
      </c>
      <c r="G38" s="210"/>
      <c r="H38" s="751"/>
      <c r="I38" s="751"/>
      <c r="O38" s="152"/>
      <c r="P38" s="152"/>
      <c r="Q38" s="152"/>
    </row>
    <row r="39" spans="1:17" ht="45" x14ac:dyDescent="0.3">
      <c r="A39" s="224"/>
      <c r="B39" s="538"/>
      <c r="C39" s="148" t="s">
        <v>2893</v>
      </c>
      <c r="D39" s="149">
        <v>1</v>
      </c>
      <c r="E39" s="209" t="s">
        <v>228</v>
      </c>
      <c r="F39" s="148" t="s">
        <v>2894</v>
      </c>
      <c r="G39" s="210"/>
      <c r="H39" s="751"/>
      <c r="I39" s="751"/>
      <c r="O39" s="152"/>
      <c r="P39" s="152"/>
      <c r="Q39" s="152"/>
    </row>
    <row r="40" spans="1:17" ht="30" x14ac:dyDescent="0.3">
      <c r="A40" s="224"/>
      <c r="B40" s="538"/>
      <c r="C40" s="148" t="s">
        <v>2895</v>
      </c>
      <c r="D40" s="149">
        <v>1</v>
      </c>
      <c r="E40" s="209" t="s">
        <v>228</v>
      </c>
      <c r="F40" s="148" t="s">
        <v>2896</v>
      </c>
      <c r="G40" s="210"/>
      <c r="H40" s="751"/>
      <c r="I40" s="751"/>
      <c r="O40" s="152"/>
      <c r="P40" s="152"/>
      <c r="Q40" s="152"/>
    </row>
    <row r="41" spans="1:17" x14ac:dyDescent="0.3">
      <c r="A41" s="224"/>
      <c r="B41" s="538"/>
      <c r="C41" s="148" t="s">
        <v>2897</v>
      </c>
      <c r="D41" s="149">
        <v>1</v>
      </c>
      <c r="E41" s="209" t="s">
        <v>228</v>
      </c>
      <c r="F41" s="148"/>
      <c r="G41" s="210"/>
      <c r="H41" s="751"/>
      <c r="I41" s="751"/>
      <c r="O41" s="152"/>
      <c r="P41" s="152"/>
      <c r="Q41" s="152"/>
    </row>
    <row r="42" spans="1:17" ht="45" x14ac:dyDescent="0.3">
      <c r="A42" s="224"/>
      <c r="B42" s="538"/>
      <c r="C42" s="148" t="s">
        <v>2898</v>
      </c>
      <c r="D42" s="149">
        <v>1</v>
      </c>
      <c r="E42" s="209" t="s">
        <v>228</v>
      </c>
      <c r="F42" s="148"/>
      <c r="G42" s="210"/>
      <c r="H42" s="751"/>
      <c r="I42" s="751"/>
      <c r="O42" s="152"/>
      <c r="P42" s="152"/>
      <c r="Q42" s="152"/>
    </row>
    <row r="43" spans="1:17" ht="45" x14ac:dyDescent="0.3">
      <c r="A43" s="224" t="s">
        <v>1250</v>
      </c>
      <c r="B43" s="150" t="s">
        <v>345</v>
      </c>
      <c r="C43" s="150" t="s">
        <v>2899</v>
      </c>
      <c r="D43" s="149">
        <v>1</v>
      </c>
      <c r="E43" s="209" t="s">
        <v>228</v>
      </c>
      <c r="F43" s="148" t="s">
        <v>2900</v>
      </c>
      <c r="G43" s="210"/>
      <c r="H43" s="751"/>
      <c r="I43" s="751"/>
      <c r="O43" s="152"/>
      <c r="P43" s="152"/>
      <c r="Q43" s="152"/>
    </row>
    <row r="44" spans="1:17" ht="45" x14ac:dyDescent="0.3">
      <c r="A44" s="224" t="s">
        <v>1252</v>
      </c>
      <c r="B44" s="538" t="s">
        <v>349</v>
      </c>
      <c r="C44" s="148" t="s">
        <v>1253</v>
      </c>
      <c r="D44" s="149">
        <v>1</v>
      </c>
      <c r="E44" s="209" t="s">
        <v>228</v>
      </c>
      <c r="F44" s="540"/>
      <c r="G44" s="210"/>
      <c r="H44" s="751"/>
      <c r="I44" s="751"/>
      <c r="O44" s="152"/>
      <c r="P44" s="152"/>
      <c r="Q44" s="152"/>
    </row>
    <row r="45" spans="1:17" ht="75" x14ac:dyDescent="0.3">
      <c r="A45" s="224" t="s">
        <v>1257</v>
      </c>
      <c r="B45" s="538" t="s">
        <v>357</v>
      </c>
      <c r="C45" s="148" t="s">
        <v>2901</v>
      </c>
      <c r="D45" s="149">
        <v>1</v>
      </c>
      <c r="E45" s="209" t="s">
        <v>228</v>
      </c>
      <c r="F45" s="148" t="s">
        <v>2902</v>
      </c>
      <c r="G45" s="210"/>
      <c r="H45" s="751"/>
      <c r="I45" s="751"/>
      <c r="O45" s="152"/>
      <c r="P45" s="152"/>
      <c r="Q45" s="152"/>
    </row>
    <row r="46" spans="1:17" x14ac:dyDescent="0.3">
      <c r="A46" s="224" t="s">
        <v>43</v>
      </c>
      <c r="B46" s="997" t="s">
        <v>363</v>
      </c>
      <c r="C46" s="1071"/>
      <c r="D46" s="1071"/>
      <c r="E46" s="1071"/>
      <c r="F46" s="1071"/>
      <c r="G46" s="1072"/>
      <c r="H46" s="751">
        <f>SUM(D47:D57)</f>
        <v>10</v>
      </c>
      <c r="I46" s="751">
        <f>COUNT(D47:D57)*2</f>
        <v>20</v>
      </c>
      <c r="O46" s="152"/>
      <c r="P46" s="152"/>
      <c r="Q46" s="152"/>
    </row>
    <row r="47" spans="1:17" ht="45" x14ac:dyDescent="0.3">
      <c r="A47" s="224" t="s">
        <v>364</v>
      </c>
      <c r="B47" s="493" t="s">
        <v>365</v>
      </c>
      <c r="C47" s="150" t="s">
        <v>366</v>
      </c>
      <c r="D47" s="149">
        <v>1</v>
      </c>
      <c r="E47" s="210" t="s">
        <v>228</v>
      </c>
      <c r="F47" s="150" t="s">
        <v>367</v>
      </c>
      <c r="G47" s="210"/>
      <c r="H47" s="751"/>
      <c r="I47" s="751"/>
      <c r="O47" s="152"/>
      <c r="P47" s="152"/>
      <c r="Q47" s="152"/>
    </row>
    <row r="48" spans="1:17" ht="30" x14ac:dyDescent="0.3">
      <c r="A48" s="224" t="s">
        <v>1263</v>
      </c>
      <c r="B48" s="493" t="s">
        <v>369</v>
      </c>
      <c r="C48" s="541" t="s">
        <v>2903</v>
      </c>
      <c r="D48" s="149">
        <v>1</v>
      </c>
      <c r="E48" s="209" t="s">
        <v>228</v>
      </c>
      <c r="F48" s="148" t="s">
        <v>2904</v>
      </c>
      <c r="G48" s="210"/>
      <c r="H48" s="751"/>
      <c r="I48" s="751"/>
      <c r="O48" s="152"/>
      <c r="P48" s="152"/>
      <c r="Q48" s="152"/>
    </row>
    <row r="49" spans="1:17" x14ac:dyDescent="0.3">
      <c r="A49" s="224"/>
      <c r="B49" s="542"/>
      <c r="C49" s="148" t="s">
        <v>2905</v>
      </c>
      <c r="D49" s="149">
        <v>1</v>
      </c>
      <c r="E49" s="209" t="s">
        <v>228</v>
      </c>
      <c r="F49" s="148"/>
      <c r="G49" s="210"/>
      <c r="H49" s="751"/>
      <c r="I49" s="751"/>
      <c r="O49" s="152"/>
      <c r="P49" s="152"/>
      <c r="Q49" s="152"/>
    </row>
    <row r="50" spans="1:17" ht="30" x14ac:dyDescent="0.3">
      <c r="A50" s="224" t="s">
        <v>371</v>
      </c>
      <c r="B50" s="245" t="s">
        <v>2371</v>
      </c>
      <c r="C50" s="249" t="s">
        <v>2906</v>
      </c>
      <c r="D50" s="149">
        <v>1</v>
      </c>
      <c r="E50" s="209" t="s">
        <v>228</v>
      </c>
      <c r="F50" s="148"/>
      <c r="G50" s="210"/>
      <c r="H50" s="751"/>
      <c r="I50" s="751"/>
      <c r="O50" s="152"/>
      <c r="P50" s="152"/>
      <c r="Q50" s="152"/>
    </row>
    <row r="51" spans="1:17" ht="30" x14ac:dyDescent="0.3">
      <c r="A51" s="224"/>
      <c r="B51" s="543"/>
      <c r="C51" s="544" t="s">
        <v>2907</v>
      </c>
      <c r="D51" s="149">
        <v>1</v>
      </c>
      <c r="E51" s="209" t="s">
        <v>228</v>
      </c>
      <c r="F51" s="210"/>
      <c r="G51" s="210"/>
      <c r="H51" s="751"/>
      <c r="I51" s="751"/>
      <c r="O51" s="152"/>
      <c r="P51" s="152"/>
      <c r="Q51" s="152"/>
    </row>
    <row r="52" spans="1:17" x14ac:dyDescent="0.3">
      <c r="A52" s="224"/>
      <c r="B52" s="245"/>
      <c r="C52" s="150" t="s">
        <v>2908</v>
      </c>
      <c r="D52" s="149">
        <v>1</v>
      </c>
      <c r="E52" s="209" t="s">
        <v>228</v>
      </c>
      <c r="F52" s="210"/>
      <c r="G52" s="545"/>
      <c r="H52" s="751"/>
      <c r="I52" s="751"/>
      <c r="O52" s="152"/>
      <c r="P52" s="152"/>
      <c r="Q52" s="152"/>
    </row>
    <row r="53" spans="1:17" ht="30" x14ac:dyDescent="0.3">
      <c r="A53" s="224"/>
      <c r="B53" s="245"/>
      <c r="C53" s="150" t="s">
        <v>2909</v>
      </c>
      <c r="D53" s="149">
        <v>1</v>
      </c>
      <c r="E53" s="209" t="s">
        <v>228</v>
      </c>
      <c r="F53" s="210"/>
      <c r="G53" s="545"/>
      <c r="H53" s="751"/>
      <c r="I53" s="751"/>
      <c r="O53" s="152"/>
      <c r="P53" s="152"/>
      <c r="Q53" s="152"/>
    </row>
    <row r="54" spans="1:17" x14ac:dyDescent="0.3">
      <c r="A54" s="224" t="s">
        <v>44</v>
      </c>
      <c r="B54" s="1078" t="s">
        <v>4178</v>
      </c>
      <c r="C54" s="1079"/>
      <c r="D54" s="1079"/>
      <c r="E54" s="1079"/>
      <c r="F54" s="1079"/>
      <c r="G54" s="1080"/>
      <c r="H54" s="751">
        <f>SUM(D55:D57)</f>
        <v>3</v>
      </c>
      <c r="I54" s="751">
        <f>COUNT(D55:D57)*2</f>
        <v>6</v>
      </c>
      <c r="O54" s="152"/>
      <c r="P54" s="152"/>
      <c r="Q54" s="152"/>
    </row>
    <row r="55" spans="1:17" ht="30" x14ac:dyDescent="0.3">
      <c r="A55" s="224" t="s">
        <v>2004</v>
      </c>
      <c r="B55" s="546" t="s">
        <v>377</v>
      </c>
      <c r="C55" s="148" t="s">
        <v>2910</v>
      </c>
      <c r="D55" s="149">
        <v>1</v>
      </c>
      <c r="E55" s="210" t="s">
        <v>228</v>
      </c>
      <c r="F55" s="210"/>
      <c r="G55" s="210"/>
      <c r="H55" s="751"/>
      <c r="I55" s="751"/>
      <c r="O55" s="152"/>
      <c r="P55" s="152"/>
      <c r="Q55" s="152"/>
    </row>
    <row r="56" spans="1:17" ht="45" x14ac:dyDescent="0.3">
      <c r="A56" s="224"/>
      <c r="B56" s="546"/>
      <c r="C56" s="150" t="s">
        <v>2911</v>
      </c>
      <c r="D56" s="149">
        <v>1</v>
      </c>
      <c r="E56" s="210" t="s">
        <v>254</v>
      </c>
      <c r="F56" s="210"/>
      <c r="G56" s="210"/>
      <c r="H56" s="751"/>
      <c r="I56" s="751"/>
      <c r="O56" s="152"/>
      <c r="P56" s="152"/>
      <c r="Q56" s="152"/>
    </row>
    <row r="57" spans="1:17" ht="60" x14ac:dyDescent="0.3">
      <c r="A57" s="224" t="s">
        <v>1755</v>
      </c>
      <c r="B57" s="493" t="s">
        <v>380</v>
      </c>
      <c r="C57" s="150" t="s">
        <v>381</v>
      </c>
      <c r="D57" s="149">
        <v>1</v>
      </c>
      <c r="E57" s="210" t="s">
        <v>186</v>
      </c>
      <c r="F57" s="210"/>
      <c r="G57" s="210"/>
      <c r="H57" s="751"/>
      <c r="I57" s="751"/>
      <c r="O57" s="152"/>
      <c r="P57" s="152"/>
      <c r="Q57" s="152"/>
    </row>
    <row r="58" spans="1:17" x14ac:dyDescent="0.3">
      <c r="A58" s="224" t="s">
        <v>46</v>
      </c>
      <c r="B58" s="997" t="s">
        <v>382</v>
      </c>
      <c r="C58" s="1071"/>
      <c r="D58" s="1071"/>
      <c r="E58" s="1071"/>
      <c r="F58" s="1071"/>
      <c r="G58" s="1072"/>
      <c r="H58" s="751">
        <f>SUM(D59:D59)</f>
        <v>1</v>
      </c>
      <c r="I58" s="751">
        <f>COUNT(D59:D59)*2</f>
        <v>2</v>
      </c>
      <c r="O58" s="152"/>
      <c r="P58" s="152"/>
      <c r="Q58" s="152"/>
    </row>
    <row r="59" spans="1:17" ht="45" x14ac:dyDescent="0.3">
      <c r="A59" s="224" t="s">
        <v>4179</v>
      </c>
      <c r="B59" s="538" t="s">
        <v>394</v>
      </c>
      <c r="C59" s="148" t="s">
        <v>2912</v>
      </c>
      <c r="D59" s="149">
        <v>1</v>
      </c>
      <c r="E59" s="209" t="s">
        <v>400</v>
      </c>
      <c r="F59" s="148" t="s">
        <v>2913</v>
      </c>
      <c r="G59" s="210"/>
      <c r="H59" s="751"/>
      <c r="I59" s="751"/>
      <c r="O59" s="152"/>
      <c r="P59" s="152"/>
      <c r="Q59" s="152"/>
    </row>
    <row r="60" spans="1:17" x14ac:dyDescent="0.3">
      <c r="A60" s="224" t="s">
        <v>48</v>
      </c>
      <c r="B60" s="997" t="s">
        <v>404</v>
      </c>
      <c r="C60" s="1071"/>
      <c r="D60" s="1071"/>
      <c r="E60" s="1071"/>
      <c r="F60" s="1071"/>
      <c r="G60" s="1072"/>
      <c r="H60" s="751">
        <f>SUM(D61:D63)</f>
        <v>3</v>
      </c>
      <c r="I60" s="751">
        <f>COUNT(D61:D63)*2</f>
        <v>6</v>
      </c>
      <c r="O60" s="152"/>
      <c r="P60" s="152"/>
      <c r="Q60" s="152"/>
    </row>
    <row r="61" spans="1:17" ht="30" x14ac:dyDescent="0.3">
      <c r="A61" s="224" t="s">
        <v>1307</v>
      </c>
      <c r="B61" s="538" t="s">
        <v>426</v>
      </c>
      <c r="C61" s="148" t="s">
        <v>2916</v>
      </c>
      <c r="D61" s="149">
        <v>1</v>
      </c>
      <c r="E61" s="209" t="s">
        <v>254</v>
      </c>
      <c r="F61" s="148" t="s">
        <v>2917</v>
      </c>
      <c r="G61" s="210"/>
      <c r="H61" s="751"/>
      <c r="I61" s="751"/>
      <c r="O61" s="152"/>
      <c r="P61" s="152"/>
      <c r="Q61" s="152"/>
    </row>
    <row r="62" spans="1:17" x14ac:dyDescent="0.3">
      <c r="A62" s="224"/>
      <c r="B62" s="538"/>
      <c r="C62" s="148" t="s">
        <v>2408</v>
      </c>
      <c r="D62" s="149">
        <v>1</v>
      </c>
      <c r="E62" s="209" t="s">
        <v>254</v>
      </c>
      <c r="F62" s="148" t="s">
        <v>2918</v>
      </c>
      <c r="G62" s="210"/>
      <c r="H62" s="751"/>
      <c r="I62" s="751"/>
      <c r="O62" s="152"/>
      <c r="P62" s="152"/>
      <c r="Q62" s="152"/>
    </row>
    <row r="63" spans="1:17" ht="60" x14ac:dyDescent="0.3">
      <c r="A63" s="224" t="s">
        <v>1772</v>
      </c>
      <c r="B63" s="493" t="s">
        <v>433</v>
      </c>
      <c r="C63" s="150" t="s">
        <v>1765</v>
      </c>
      <c r="D63" s="149">
        <v>1</v>
      </c>
      <c r="E63" s="209" t="s">
        <v>254</v>
      </c>
      <c r="F63" s="150" t="s">
        <v>2919</v>
      </c>
      <c r="G63" s="210"/>
      <c r="H63" s="751"/>
      <c r="I63" s="751"/>
      <c r="O63" s="152"/>
      <c r="P63" s="152"/>
      <c r="Q63" s="152"/>
    </row>
    <row r="64" spans="1:17" x14ac:dyDescent="0.3">
      <c r="A64" s="224" t="s">
        <v>4181</v>
      </c>
      <c r="B64" s="997" t="s">
        <v>49</v>
      </c>
      <c r="C64" s="1071"/>
      <c r="D64" s="1071"/>
      <c r="E64" s="1071"/>
      <c r="F64" s="1071"/>
      <c r="G64" s="1072"/>
      <c r="H64" s="751">
        <f>SUM(D65:D72)</f>
        <v>8</v>
      </c>
      <c r="I64" s="751">
        <f>COUNT(D65:D72)*2</f>
        <v>16</v>
      </c>
      <c r="O64" s="152"/>
      <c r="P64" s="152"/>
      <c r="Q64" s="152"/>
    </row>
    <row r="65" spans="1:17" ht="45" x14ac:dyDescent="0.3">
      <c r="A65" s="224" t="s">
        <v>4182</v>
      </c>
      <c r="B65" s="538" t="s">
        <v>437</v>
      </c>
      <c r="C65" s="150" t="s">
        <v>1305</v>
      </c>
      <c r="D65" s="149">
        <v>1</v>
      </c>
      <c r="E65" s="209" t="s">
        <v>228</v>
      </c>
      <c r="F65" s="148" t="s">
        <v>2920</v>
      </c>
      <c r="G65" s="210"/>
      <c r="H65" s="751"/>
      <c r="I65" s="751"/>
      <c r="O65" s="152"/>
      <c r="P65" s="152"/>
      <c r="Q65" s="152"/>
    </row>
    <row r="66" spans="1:17" ht="60" x14ac:dyDescent="0.3">
      <c r="A66" s="224" t="s">
        <v>4184</v>
      </c>
      <c r="B66" s="150" t="s">
        <v>448</v>
      </c>
      <c r="C66" s="150" t="s">
        <v>2921</v>
      </c>
      <c r="D66" s="149">
        <v>1</v>
      </c>
      <c r="E66" s="209" t="s">
        <v>228</v>
      </c>
      <c r="F66" s="148" t="s">
        <v>2922</v>
      </c>
      <c r="G66" s="210"/>
      <c r="H66" s="751"/>
      <c r="I66" s="751"/>
      <c r="O66" s="152"/>
      <c r="P66" s="152"/>
      <c r="Q66" s="152"/>
    </row>
    <row r="67" spans="1:17" x14ac:dyDescent="0.3">
      <c r="A67" s="224"/>
      <c r="B67" s="150"/>
      <c r="C67" s="150" t="s">
        <v>2923</v>
      </c>
      <c r="D67" s="149">
        <v>1</v>
      </c>
      <c r="E67" s="209" t="s">
        <v>228</v>
      </c>
      <c r="F67" s="148" t="s">
        <v>2924</v>
      </c>
      <c r="G67" s="210"/>
      <c r="H67" s="751"/>
      <c r="I67" s="751"/>
      <c r="O67" s="152"/>
      <c r="P67" s="152"/>
      <c r="Q67" s="152"/>
    </row>
    <row r="68" spans="1:17" ht="30" x14ac:dyDescent="0.3">
      <c r="A68" s="224"/>
      <c r="B68" s="150"/>
      <c r="C68" s="150" t="s">
        <v>2925</v>
      </c>
      <c r="D68" s="149">
        <v>1</v>
      </c>
      <c r="E68" s="209" t="s">
        <v>228</v>
      </c>
      <c r="F68" s="148" t="s">
        <v>2926</v>
      </c>
      <c r="G68" s="210"/>
      <c r="H68" s="751"/>
      <c r="I68" s="751"/>
      <c r="O68" s="152"/>
      <c r="P68" s="152"/>
      <c r="Q68" s="152"/>
    </row>
    <row r="69" spans="1:17" ht="30" x14ac:dyDescent="0.3">
      <c r="A69" s="224"/>
      <c r="B69" s="150"/>
      <c r="C69" s="150" t="s">
        <v>2927</v>
      </c>
      <c r="D69" s="149">
        <v>1</v>
      </c>
      <c r="E69" s="209" t="s">
        <v>228</v>
      </c>
      <c r="F69" s="148" t="s">
        <v>2928</v>
      </c>
      <c r="G69" s="210"/>
      <c r="H69" s="751"/>
      <c r="I69" s="751"/>
      <c r="O69" s="152"/>
      <c r="P69" s="152"/>
      <c r="Q69" s="152"/>
    </row>
    <row r="70" spans="1:17" ht="45" x14ac:dyDescent="0.3">
      <c r="A70" s="224" t="s">
        <v>4188</v>
      </c>
      <c r="B70" s="538" t="s">
        <v>460</v>
      </c>
      <c r="C70" s="148" t="s">
        <v>2929</v>
      </c>
      <c r="D70" s="149">
        <v>1</v>
      </c>
      <c r="E70" s="210" t="s">
        <v>228</v>
      </c>
      <c r="F70" s="148" t="s">
        <v>2930</v>
      </c>
      <c r="G70" s="210"/>
      <c r="H70" s="751"/>
      <c r="I70" s="751"/>
      <c r="O70" s="152"/>
      <c r="P70" s="152"/>
      <c r="Q70" s="152"/>
    </row>
    <row r="71" spans="1:17" x14ac:dyDescent="0.3">
      <c r="A71" s="224"/>
      <c r="B71" s="538"/>
      <c r="C71" s="148" t="s">
        <v>2712</v>
      </c>
      <c r="D71" s="149">
        <v>1</v>
      </c>
      <c r="E71" s="210" t="s">
        <v>228</v>
      </c>
      <c r="F71" s="148" t="s">
        <v>2931</v>
      </c>
      <c r="G71" s="210"/>
      <c r="H71" s="751"/>
      <c r="I71" s="751"/>
      <c r="O71" s="152"/>
      <c r="P71" s="152"/>
      <c r="Q71" s="152"/>
    </row>
    <row r="72" spans="1:17" x14ac:dyDescent="0.3">
      <c r="A72" s="224"/>
      <c r="B72" s="150"/>
      <c r="C72" s="148" t="s">
        <v>2714</v>
      </c>
      <c r="D72" s="149">
        <v>1</v>
      </c>
      <c r="E72" s="210" t="s">
        <v>228</v>
      </c>
      <c r="F72" s="148" t="s">
        <v>2932</v>
      </c>
      <c r="G72" s="210"/>
      <c r="H72" s="751"/>
      <c r="I72" s="751"/>
      <c r="O72" s="152"/>
      <c r="P72" s="152"/>
      <c r="Q72" s="152"/>
    </row>
    <row r="73" spans="1:17" x14ac:dyDescent="0.3">
      <c r="A73" s="205" t="s">
        <v>4189</v>
      </c>
      <c r="B73" s="859" t="s">
        <v>6177</v>
      </c>
      <c r="C73" s="805"/>
      <c r="D73" s="805"/>
      <c r="E73" s="805"/>
      <c r="F73" s="805"/>
      <c r="G73" s="806"/>
      <c r="H73" s="751">
        <f>SUM(D74:D81)</f>
        <v>8</v>
      </c>
      <c r="I73" s="751">
        <f>COUNT(D74:D81)*2</f>
        <v>16</v>
      </c>
      <c r="O73" s="152"/>
      <c r="P73" s="152"/>
      <c r="Q73" s="152"/>
    </row>
    <row r="74" spans="1:17" ht="60" x14ac:dyDescent="0.3">
      <c r="A74" s="205" t="s">
        <v>4190</v>
      </c>
      <c r="B74" s="148" t="s">
        <v>4345</v>
      </c>
      <c r="C74" s="148" t="s">
        <v>4346</v>
      </c>
      <c r="D74" s="149">
        <v>1</v>
      </c>
      <c r="E74" s="149"/>
      <c r="F74" s="148" t="s">
        <v>5787</v>
      </c>
      <c r="G74" s="271"/>
      <c r="H74" s="751"/>
      <c r="I74" s="751"/>
      <c r="O74" s="152"/>
      <c r="P74" s="152"/>
      <c r="Q74" s="152"/>
    </row>
    <row r="75" spans="1:17" ht="60" x14ac:dyDescent="0.3">
      <c r="A75" s="205" t="s">
        <v>4191</v>
      </c>
      <c r="B75" s="148" t="s">
        <v>4347</v>
      </c>
      <c r="C75" s="148" t="s">
        <v>4348</v>
      </c>
      <c r="D75" s="149">
        <v>1</v>
      </c>
      <c r="E75" s="149"/>
      <c r="F75" s="148" t="s">
        <v>4800</v>
      </c>
      <c r="G75" s="271"/>
      <c r="H75" s="751"/>
      <c r="I75" s="751"/>
      <c r="O75" s="152"/>
      <c r="P75" s="152"/>
      <c r="Q75" s="152"/>
    </row>
    <row r="76" spans="1:17" ht="45" x14ac:dyDescent="0.3">
      <c r="A76" s="204" t="s">
        <v>5791</v>
      </c>
      <c r="B76" s="148" t="s">
        <v>4350</v>
      </c>
      <c r="C76" s="148" t="s">
        <v>2914</v>
      </c>
      <c r="D76" s="149">
        <v>1</v>
      </c>
      <c r="E76" s="149" t="s">
        <v>400</v>
      </c>
      <c r="F76" s="148"/>
      <c r="G76" s="271"/>
      <c r="H76" s="751"/>
      <c r="I76" s="751"/>
      <c r="O76" s="152"/>
      <c r="P76" s="152"/>
      <c r="Q76" s="152"/>
    </row>
    <row r="77" spans="1:17" ht="30" x14ac:dyDescent="0.3">
      <c r="A77" s="247"/>
      <c r="B77" s="148"/>
      <c r="C77" s="148" t="s">
        <v>6179</v>
      </c>
      <c r="D77" s="149">
        <v>1</v>
      </c>
      <c r="E77" s="149" t="s">
        <v>400</v>
      </c>
      <c r="F77" s="148" t="s">
        <v>6180</v>
      </c>
      <c r="G77" s="271"/>
      <c r="H77" s="751"/>
      <c r="I77" s="751"/>
      <c r="O77" s="152"/>
      <c r="P77" s="152"/>
      <c r="Q77" s="152"/>
    </row>
    <row r="78" spans="1:17" x14ac:dyDescent="0.3">
      <c r="A78" s="247"/>
      <c r="B78" s="148"/>
      <c r="C78" s="245" t="s">
        <v>402</v>
      </c>
      <c r="D78" s="149">
        <v>1</v>
      </c>
      <c r="E78" s="246" t="s">
        <v>186</v>
      </c>
      <c r="F78" s="245"/>
      <c r="G78" s="271"/>
      <c r="H78" s="751"/>
      <c r="I78" s="751"/>
      <c r="O78" s="152"/>
      <c r="P78" s="152"/>
      <c r="Q78" s="152"/>
    </row>
    <row r="79" spans="1:17" x14ac:dyDescent="0.3">
      <c r="A79" s="247"/>
      <c r="B79" s="148"/>
      <c r="C79" s="245" t="s">
        <v>6198</v>
      </c>
      <c r="D79" s="149">
        <v>1</v>
      </c>
      <c r="E79" s="246" t="s">
        <v>400</v>
      </c>
      <c r="F79" s="245"/>
      <c r="G79" s="271"/>
      <c r="H79" s="751"/>
      <c r="I79" s="751"/>
      <c r="O79" s="152"/>
      <c r="P79" s="152"/>
      <c r="Q79" s="152"/>
    </row>
    <row r="80" spans="1:17" ht="30" x14ac:dyDescent="0.3">
      <c r="A80" s="247"/>
      <c r="B80" s="148"/>
      <c r="C80" s="148" t="s">
        <v>6106</v>
      </c>
      <c r="D80" s="149">
        <v>1</v>
      </c>
      <c r="E80" s="149" t="s">
        <v>186</v>
      </c>
      <c r="F80" s="148" t="s">
        <v>5796</v>
      </c>
      <c r="G80" s="271"/>
      <c r="H80" s="751"/>
      <c r="I80" s="751"/>
      <c r="O80" s="152"/>
      <c r="P80" s="152"/>
      <c r="Q80" s="152"/>
    </row>
    <row r="81" spans="1:17" ht="60" x14ac:dyDescent="0.3">
      <c r="A81" s="205" t="s">
        <v>5792</v>
      </c>
      <c r="B81" s="148" t="s">
        <v>4357</v>
      </c>
      <c r="C81" s="150" t="s">
        <v>2915</v>
      </c>
      <c r="D81" s="149">
        <v>1</v>
      </c>
      <c r="E81" s="149" t="s">
        <v>400</v>
      </c>
      <c r="F81" s="148" t="s">
        <v>6181</v>
      </c>
      <c r="G81" s="271"/>
      <c r="H81" s="751"/>
      <c r="I81" s="751"/>
      <c r="O81" s="152"/>
      <c r="P81" s="152"/>
      <c r="Q81" s="152"/>
    </row>
    <row r="82" spans="1:17" x14ac:dyDescent="0.3">
      <c r="A82" s="536"/>
      <c r="B82" s="1068" t="s">
        <v>6216</v>
      </c>
      <c r="C82" s="1069"/>
      <c r="D82" s="1069"/>
      <c r="E82" s="1069"/>
      <c r="F82" s="1069"/>
      <c r="G82" s="1070"/>
      <c r="H82" s="751">
        <f>H83+H91+H98+H110+H117+H120+H128</f>
        <v>42</v>
      </c>
      <c r="I82" s="751">
        <f>I83+I91+I98+I110+I117+I120+I128</f>
        <v>84</v>
      </c>
      <c r="O82" s="152"/>
      <c r="P82" s="152"/>
      <c r="Q82" s="152"/>
    </row>
    <row r="83" spans="1:17" x14ac:dyDescent="0.3">
      <c r="A83" s="224" t="s">
        <v>51</v>
      </c>
      <c r="B83" s="997" t="s">
        <v>52</v>
      </c>
      <c r="C83" s="1071"/>
      <c r="D83" s="1071"/>
      <c r="E83" s="1071"/>
      <c r="F83" s="1071"/>
      <c r="G83" s="1072"/>
      <c r="H83" s="751">
        <f>SUM(D84:D90)</f>
        <v>7</v>
      </c>
      <c r="I83" s="751">
        <f>COUNT(D84:D90)*2</f>
        <v>14</v>
      </c>
      <c r="O83" s="152"/>
      <c r="P83" s="152"/>
      <c r="Q83" s="152"/>
    </row>
    <row r="84" spans="1:17" ht="30" x14ac:dyDescent="0.3">
      <c r="A84" s="224" t="s">
        <v>1322</v>
      </c>
      <c r="B84" s="245" t="s">
        <v>471</v>
      </c>
      <c r="C84" s="150" t="s">
        <v>472</v>
      </c>
      <c r="D84" s="149">
        <v>1</v>
      </c>
      <c r="E84" s="210" t="s">
        <v>400</v>
      </c>
      <c r="F84" s="210"/>
      <c r="G84" s="210"/>
      <c r="H84" s="751"/>
      <c r="I84" s="751"/>
      <c r="O84" s="152"/>
      <c r="P84" s="152"/>
      <c r="Q84" s="152"/>
    </row>
    <row r="85" spans="1:17" ht="30" x14ac:dyDescent="0.3">
      <c r="A85" s="224"/>
      <c r="B85" s="245"/>
      <c r="C85" s="148" t="s">
        <v>473</v>
      </c>
      <c r="D85" s="149">
        <v>1</v>
      </c>
      <c r="E85" s="210" t="s">
        <v>400</v>
      </c>
      <c r="F85" s="210"/>
      <c r="G85" s="210"/>
      <c r="H85" s="751"/>
      <c r="I85" s="751"/>
      <c r="O85" s="152"/>
      <c r="P85" s="152"/>
      <c r="Q85" s="152"/>
    </row>
    <row r="86" spans="1:17" ht="30" x14ac:dyDescent="0.3">
      <c r="A86" s="224"/>
      <c r="B86" s="245"/>
      <c r="C86" s="245" t="s">
        <v>2441</v>
      </c>
      <c r="D86" s="149">
        <v>1</v>
      </c>
      <c r="E86" s="207" t="s">
        <v>400</v>
      </c>
      <c r="F86" s="207"/>
      <c r="G86" s="210"/>
      <c r="H86" s="751"/>
      <c r="I86" s="751"/>
      <c r="O86" s="152"/>
      <c r="P86" s="152"/>
      <c r="Q86" s="152"/>
    </row>
    <row r="87" spans="1:17" ht="30" x14ac:dyDescent="0.3">
      <c r="A87" s="224"/>
      <c r="B87" s="245"/>
      <c r="C87" s="150" t="s">
        <v>2442</v>
      </c>
      <c r="D87" s="149">
        <v>1</v>
      </c>
      <c r="E87" s="210" t="s">
        <v>400</v>
      </c>
      <c r="F87" s="210"/>
      <c r="G87" s="210"/>
      <c r="H87" s="751"/>
      <c r="I87" s="751"/>
      <c r="O87" s="152"/>
      <c r="P87" s="152"/>
      <c r="Q87" s="152"/>
    </row>
    <row r="88" spans="1:17" ht="45" x14ac:dyDescent="0.3">
      <c r="A88" s="224" t="s">
        <v>1323</v>
      </c>
      <c r="B88" s="150" t="s">
        <v>476</v>
      </c>
      <c r="C88" s="150" t="s">
        <v>477</v>
      </c>
      <c r="D88" s="149">
        <v>1</v>
      </c>
      <c r="E88" s="210" t="s">
        <v>478</v>
      </c>
      <c r="F88" s="210"/>
      <c r="G88" s="210"/>
      <c r="H88" s="751"/>
      <c r="I88" s="751"/>
      <c r="O88" s="152"/>
      <c r="P88" s="152"/>
      <c r="Q88" s="152"/>
    </row>
    <row r="89" spans="1:17" ht="45" x14ac:dyDescent="0.3">
      <c r="A89" s="224"/>
      <c r="B89" s="150"/>
      <c r="C89" s="148" t="s">
        <v>2444</v>
      </c>
      <c r="D89" s="149">
        <v>1</v>
      </c>
      <c r="E89" s="210" t="s">
        <v>478</v>
      </c>
      <c r="F89" s="210"/>
      <c r="G89" s="210"/>
      <c r="H89" s="751"/>
      <c r="I89" s="751"/>
      <c r="O89" s="152"/>
      <c r="P89" s="152"/>
      <c r="Q89" s="152"/>
    </row>
    <row r="90" spans="1:17" ht="45" x14ac:dyDescent="0.3">
      <c r="A90" s="224" t="s">
        <v>1775</v>
      </c>
      <c r="B90" s="150" t="s">
        <v>481</v>
      </c>
      <c r="C90" s="150" t="s">
        <v>2933</v>
      </c>
      <c r="D90" s="149">
        <v>1</v>
      </c>
      <c r="E90" s="210" t="s">
        <v>256</v>
      </c>
      <c r="F90" s="210"/>
      <c r="G90" s="210"/>
      <c r="H90" s="751"/>
      <c r="I90" s="751"/>
      <c r="O90" s="152"/>
      <c r="P90" s="152"/>
      <c r="Q90" s="152"/>
    </row>
    <row r="91" spans="1:17" x14ac:dyDescent="0.3">
      <c r="A91" s="224" t="s">
        <v>53</v>
      </c>
      <c r="B91" s="997" t="s">
        <v>485</v>
      </c>
      <c r="C91" s="1071"/>
      <c r="D91" s="1071"/>
      <c r="E91" s="1071"/>
      <c r="F91" s="1071"/>
      <c r="G91" s="1072"/>
      <c r="H91" s="751">
        <f>SUM(D92:D97)</f>
        <v>6</v>
      </c>
      <c r="I91" s="751">
        <f>COUNT(D92:D97)*2</f>
        <v>12</v>
      </c>
      <c r="O91" s="152"/>
      <c r="P91" s="152"/>
      <c r="Q91" s="152"/>
    </row>
    <row r="92" spans="1:17" ht="45" x14ac:dyDescent="0.3">
      <c r="A92" s="224" t="s">
        <v>1325</v>
      </c>
      <c r="B92" s="150" t="s">
        <v>1326</v>
      </c>
      <c r="C92" s="148" t="s">
        <v>2934</v>
      </c>
      <c r="D92" s="149">
        <v>1</v>
      </c>
      <c r="E92" s="210" t="s">
        <v>400</v>
      </c>
      <c r="F92" s="148" t="s">
        <v>1778</v>
      </c>
      <c r="G92" s="210"/>
      <c r="H92" s="751"/>
      <c r="I92" s="751"/>
      <c r="O92" s="152"/>
      <c r="P92" s="152"/>
      <c r="Q92" s="152"/>
    </row>
    <row r="93" spans="1:17" ht="45" x14ac:dyDescent="0.3">
      <c r="A93" s="224" t="s">
        <v>1329</v>
      </c>
      <c r="B93" s="150" t="s">
        <v>487</v>
      </c>
      <c r="C93" s="150" t="s">
        <v>2935</v>
      </c>
      <c r="D93" s="149">
        <v>1</v>
      </c>
      <c r="E93" s="209" t="s">
        <v>254</v>
      </c>
      <c r="F93" s="210"/>
      <c r="G93" s="210"/>
      <c r="H93" s="751"/>
      <c r="I93" s="751"/>
      <c r="O93" s="152"/>
      <c r="P93" s="152"/>
      <c r="Q93" s="152"/>
    </row>
    <row r="94" spans="1:17" ht="45" x14ac:dyDescent="0.3">
      <c r="A94" s="224"/>
      <c r="B94" s="150"/>
      <c r="C94" s="150" t="s">
        <v>2936</v>
      </c>
      <c r="D94" s="149">
        <v>1</v>
      </c>
      <c r="E94" s="209" t="s">
        <v>254</v>
      </c>
      <c r="F94" s="150" t="s">
        <v>2726</v>
      </c>
      <c r="G94" s="210"/>
      <c r="H94" s="751"/>
      <c r="I94" s="751"/>
      <c r="O94" s="152"/>
      <c r="P94" s="152"/>
      <c r="Q94" s="152"/>
    </row>
    <row r="95" spans="1:17" ht="30" x14ac:dyDescent="0.3">
      <c r="A95" s="224" t="s">
        <v>1334</v>
      </c>
      <c r="B95" s="245" t="s">
        <v>495</v>
      </c>
      <c r="C95" s="150" t="s">
        <v>2937</v>
      </c>
      <c r="D95" s="149">
        <v>1</v>
      </c>
      <c r="E95" s="210" t="s">
        <v>258</v>
      </c>
      <c r="F95" s="210"/>
      <c r="G95" s="210"/>
      <c r="H95" s="751"/>
      <c r="I95" s="751"/>
      <c r="O95" s="152"/>
      <c r="P95" s="152"/>
      <c r="Q95" s="152"/>
    </row>
    <row r="96" spans="1:17" ht="45" x14ac:dyDescent="0.3">
      <c r="A96" s="224" t="s">
        <v>1337</v>
      </c>
      <c r="B96" s="150" t="s">
        <v>498</v>
      </c>
      <c r="C96" s="150" t="s">
        <v>2938</v>
      </c>
      <c r="D96" s="149">
        <v>1</v>
      </c>
      <c r="E96" s="210" t="s">
        <v>400</v>
      </c>
      <c r="F96" s="210"/>
      <c r="G96" s="210"/>
      <c r="H96" s="751"/>
      <c r="I96" s="751"/>
      <c r="O96" s="152"/>
      <c r="P96" s="152"/>
      <c r="Q96" s="152"/>
    </row>
    <row r="97" spans="1:17" x14ac:dyDescent="0.3">
      <c r="A97" s="224"/>
      <c r="B97" s="150"/>
      <c r="C97" s="148" t="s">
        <v>2939</v>
      </c>
      <c r="D97" s="149">
        <v>1</v>
      </c>
      <c r="E97" s="210" t="s">
        <v>258</v>
      </c>
      <c r="F97" s="210"/>
      <c r="G97" s="210"/>
      <c r="H97" s="751"/>
      <c r="I97" s="751"/>
      <c r="O97" s="152"/>
      <c r="P97" s="152"/>
      <c r="Q97" s="152"/>
    </row>
    <row r="98" spans="1:17" x14ac:dyDescent="0.3">
      <c r="A98" s="224" t="s">
        <v>55</v>
      </c>
      <c r="B98" s="1075" t="s">
        <v>4199</v>
      </c>
      <c r="C98" s="1076"/>
      <c r="D98" s="1076"/>
      <c r="E98" s="1076"/>
      <c r="F98" s="1076"/>
      <c r="G98" s="1077"/>
      <c r="H98" s="751">
        <f>SUM(D99:D109)</f>
        <v>11</v>
      </c>
      <c r="I98" s="751">
        <f>COUNT(D99:D109)*2</f>
        <v>22</v>
      </c>
      <c r="O98" s="152"/>
      <c r="P98" s="152"/>
      <c r="Q98" s="152"/>
    </row>
    <row r="99" spans="1:17" ht="45" x14ac:dyDescent="0.3">
      <c r="A99" s="224" t="s">
        <v>1343</v>
      </c>
      <c r="B99" s="150" t="s">
        <v>524</v>
      </c>
      <c r="C99" s="538" t="s">
        <v>2941</v>
      </c>
      <c r="D99" s="149">
        <v>1</v>
      </c>
      <c r="E99" s="210" t="s">
        <v>228</v>
      </c>
      <c r="F99" s="210"/>
      <c r="G99" s="210"/>
      <c r="H99" s="751"/>
      <c r="I99" s="751"/>
      <c r="O99" s="152"/>
      <c r="P99" s="152"/>
      <c r="Q99" s="152"/>
    </row>
    <row r="100" spans="1:17" x14ac:dyDescent="0.3">
      <c r="A100" s="224"/>
      <c r="B100" s="150"/>
      <c r="C100" s="538" t="s">
        <v>2942</v>
      </c>
      <c r="D100" s="149">
        <v>1</v>
      </c>
      <c r="E100" s="210" t="s">
        <v>228</v>
      </c>
      <c r="F100" s="210"/>
      <c r="G100" s="210"/>
      <c r="H100" s="751"/>
      <c r="I100" s="751"/>
      <c r="O100" s="152"/>
      <c r="P100" s="152"/>
      <c r="Q100" s="152"/>
    </row>
    <row r="101" spans="1:17" ht="30" x14ac:dyDescent="0.3">
      <c r="A101" s="224" t="s">
        <v>1347</v>
      </c>
      <c r="B101" s="150" t="s">
        <v>527</v>
      </c>
      <c r="C101" s="544" t="s">
        <v>2943</v>
      </c>
      <c r="D101" s="149">
        <v>1</v>
      </c>
      <c r="E101" s="210" t="s">
        <v>228</v>
      </c>
      <c r="F101" s="148"/>
      <c r="G101" s="210"/>
      <c r="H101" s="751"/>
      <c r="I101" s="751"/>
      <c r="O101" s="152"/>
      <c r="P101" s="152"/>
      <c r="Q101" s="152"/>
    </row>
    <row r="102" spans="1:17" ht="30" x14ac:dyDescent="0.3">
      <c r="A102" s="224"/>
      <c r="B102" s="150"/>
      <c r="C102" s="148" t="s">
        <v>2944</v>
      </c>
      <c r="D102" s="149">
        <v>1</v>
      </c>
      <c r="E102" s="210" t="s">
        <v>501</v>
      </c>
      <c r="F102" s="148"/>
      <c r="G102" s="210"/>
      <c r="H102" s="751"/>
      <c r="I102" s="751"/>
      <c r="O102" s="152"/>
      <c r="P102" s="152"/>
      <c r="Q102" s="152"/>
    </row>
    <row r="103" spans="1:17" ht="60" x14ac:dyDescent="0.3">
      <c r="A103" s="224" t="s">
        <v>515</v>
      </c>
      <c r="B103" s="150" t="s">
        <v>530</v>
      </c>
      <c r="C103" s="148" t="s">
        <v>2945</v>
      </c>
      <c r="D103" s="149">
        <v>1</v>
      </c>
      <c r="E103" s="210" t="s">
        <v>501</v>
      </c>
      <c r="F103" s="210"/>
      <c r="G103" s="210"/>
      <c r="H103" s="751"/>
      <c r="I103" s="751"/>
      <c r="O103" s="152"/>
      <c r="P103" s="152"/>
      <c r="Q103" s="152"/>
    </row>
    <row r="104" spans="1:17" ht="30" x14ac:dyDescent="0.3">
      <c r="A104" s="224"/>
      <c r="B104" s="150"/>
      <c r="C104" s="148" t="s">
        <v>2946</v>
      </c>
      <c r="D104" s="149">
        <v>1</v>
      </c>
      <c r="E104" s="210" t="s">
        <v>228</v>
      </c>
      <c r="F104" s="210"/>
      <c r="G104" s="210"/>
      <c r="H104" s="751"/>
      <c r="I104" s="751"/>
      <c r="O104" s="152"/>
      <c r="P104" s="152"/>
      <c r="Q104" s="152"/>
    </row>
    <row r="105" spans="1:17" ht="30" x14ac:dyDescent="0.3">
      <c r="A105" s="224"/>
      <c r="B105" s="150"/>
      <c r="C105" s="148" t="s">
        <v>2947</v>
      </c>
      <c r="D105" s="149">
        <v>1</v>
      </c>
      <c r="E105" s="210" t="s">
        <v>228</v>
      </c>
      <c r="F105" s="210"/>
      <c r="G105" s="210"/>
      <c r="H105" s="751"/>
      <c r="I105" s="751"/>
      <c r="O105" s="152"/>
      <c r="P105" s="152"/>
      <c r="Q105" s="152"/>
    </row>
    <row r="106" spans="1:17" ht="45" x14ac:dyDescent="0.3">
      <c r="A106" s="224"/>
      <c r="B106" s="150"/>
      <c r="C106" s="148" t="s">
        <v>2948</v>
      </c>
      <c r="D106" s="149">
        <v>1</v>
      </c>
      <c r="E106" s="210" t="s">
        <v>228</v>
      </c>
      <c r="F106" s="210"/>
      <c r="G106" s="210"/>
      <c r="H106" s="751"/>
      <c r="I106" s="751"/>
      <c r="O106" s="152"/>
      <c r="P106" s="152"/>
      <c r="Q106" s="152"/>
    </row>
    <row r="107" spans="1:17" ht="45" x14ac:dyDescent="0.3">
      <c r="A107" s="224"/>
      <c r="B107" s="150"/>
      <c r="C107" s="150" t="s">
        <v>2949</v>
      </c>
      <c r="D107" s="149">
        <v>1</v>
      </c>
      <c r="E107" s="209" t="s">
        <v>400</v>
      </c>
      <c r="F107" s="150" t="s">
        <v>533</v>
      </c>
      <c r="G107" s="210"/>
      <c r="H107" s="751"/>
      <c r="I107" s="751"/>
      <c r="O107" s="152"/>
      <c r="P107" s="152"/>
      <c r="Q107" s="152"/>
    </row>
    <row r="108" spans="1:17" x14ac:dyDescent="0.3">
      <c r="A108" s="224"/>
      <c r="B108" s="150"/>
      <c r="C108" s="150" t="s">
        <v>2950</v>
      </c>
      <c r="D108" s="149">
        <v>1</v>
      </c>
      <c r="E108" s="209" t="s">
        <v>400</v>
      </c>
      <c r="F108" s="150" t="s">
        <v>2951</v>
      </c>
      <c r="G108" s="210"/>
      <c r="H108" s="751"/>
      <c r="I108" s="751"/>
      <c r="O108" s="152"/>
      <c r="P108" s="152"/>
      <c r="Q108" s="152"/>
    </row>
    <row r="109" spans="1:17" ht="45" x14ac:dyDescent="0.3">
      <c r="A109" s="224"/>
      <c r="B109" s="150"/>
      <c r="C109" s="150" t="s">
        <v>2952</v>
      </c>
      <c r="D109" s="149">
        <v>1</v>
      </c>
      <c r="E109" s="209" t="s">
        <v>400</v>
      </c>
      <c r="F109" s="150" t="s">
        <v>533</v>
      </c>
      <c r="G109" s="210"/>
      <c r="H109" s="751"/>
      <c r="I109" s="751"/>
      <c r="O109" s="152"/>
      <c r="P109" s="152"/>
      <c r="Q109" s="152"/>
    </row>
    <row r="110" spans="1:17" x14ac:dyDescent="0.3">
      <c r="A110" s="224" t="s">
        <v>56</v>
      </c>
      <c r="B110" s="997" t="s">
        <v>5654</v>
      </c>
      <c r="C110" s="1071"/>
      <c r="D110" s="1071"/>
      <c r="E110" s="1071"/>
      <c r="F110" s="1071"/>
      <c r="G110" s="1072"/>
      <c r="H110" s="751">
        <f>SUM(D111:D116)</f>
        <v>6</v>
      </c>
      <c r="I110" s="751">
        <f>COUNT(D111:D116)*2</f>
        <v>12</v>
      </c>
      <c r="O110" s="152"/>
      <c r="P110" s="152"/>
      <c r="Q110" s="152"/>
    </row>
    <row r="111" spans="1:17" ht="30" x14ac:dyDescent="0.3">
      <c r="A111" s="224" t="s">
        <v>1363</v>
      </c>
      <c r="B111" s="150" t="s">
        <v>516</v>
      </c>
      <c r="C111" s="148" t="s">
        <v>1348</v>
      </c>
      <c r="D111" s="149">
        <v>1</v>
      </c>
      <c r="E111" s="210" t="s">
        <v>228</v>
      </c>
      <c r="F111" s="148" t="s">
        <v>518</v>
      </c>
      <c r="G111" s="210"/>
      <c r="H111" s="751"/>
      <c r="I111" s="751"/>
      <c r="O111" s="152"/>
      <c r="P111" s="152"/>
      <c r="Q111" s="152"/>
    </row>
    <row r="112" spans="1:17" x14ac:dyDescent="0.3">
      <c r="A112" s="224"/>
      <c r="B112" s="150"/>
      <c r="C112" s="150" t="s">
        <v>519</v>
      </c>
      <c r="D112" s="149">
        <v>1</v>
      </c>
      <c r="E112" s="210" t="s">
        <v>228</v>
      </c>
      <c r="F112" s="150"/>
      <c r="G112" s="210"/>
      <c r="H112" s="751"/>
      <c r="I112" s="751"/>
      <c r="O112" s="152"/>
      <c r="P112" s="152"/>
      <c r="Q112" s="152"/>
    </row>
    <row r="113" spans="1:17" ht="30" x14ac:dyDescent="0.3">
      <c r="A113" s="224" t="s">
        <v>548</v>
      </c>
      <c r="B113" s="150" t="s">
        <v>510</v>
      </c>
      <c r="C113" s="547" t="s">
        <v>2450</v>
      </c>
      <c r="D113" s="149">
        <v>1</v>
      </c>
      <c r="E113" s="210" t="s">
        <v>228</v>
      </c>
      <c r="F113" s="210"/>
      <c r="G113" s="210"/>
      <c r="H113" s="751"/>
      <c r="I113" s="751"/>
      <c r="O113" s="152"/>
      <c r="P113" s="152"/>
      <c r="Q113" s="152"/>
    </row>
    <row r="114" spans="1:17" x14ac:dyDescent="0.3">
      <c r="A114" s="224"/>
      <c r="B114" s="150"/>
      <c r="C114" s="148" t="s">
        <v>512</v>
      </c>
      <c r="D114" s="149">
        <v>1</v>
      </c>
      <c r="E114" s="210" t="s">
        <v>228</v>
      </c>
      <c r="F114" s="210"/>
      <c r="G114" s="210"/>
      <c r="H114" s="751"/>
      <c r="I114" s="751"/>
      <c r="O114" s="152"/>
      <c r="P114" s="152"/>
      <c r="Q114" s="152"/>
    </row>
    <row r="115" spans="1:17" ht="30" x14ac:dyDescent="0.3">
      <c r="A115" s="224" t="s">
        <v>4204</v>
      </c>
      <c r="B115" s="150" t="s">
        <v>520</v>
      </c>
      <c r="C115" s="148" t="s">
        <v>2940</v>
      </c>
      <c r="D115" s="149">
        <v>1</v>
      </c>
      <c r="E115" s="210" t="s">
        <v>228</v>
      </c>
      <c r="F115" s="210"/>
      <c r="G115" s="210"/>
      <c r="H115" s="751"/>
      <c r="I115" s="751"/>
      <c r="O115" s="152"/>
      <c r="P115" s="152"/>
      <c r="Q115" s="152"/>
    </row>
    <row r="116" spans="1:17" ht="45" x14ac:dyDescent="0.3">
      <c r="A116" s="224" t="s">
        <v>4205</v>
      </c>
      <c r="B116" s="150" t="s">
        <v>522</v>
      </c>
      <c r="C116" s="148" t="s">
        <v>1353</v>
      </c>
      <c r="D116" s="149">
        <v>1</v>
      </c>
      <c r="E116" s="210" t="s">
        <v>228</v>
      </c>
      <c r="F116" s="210"/>
      <c r="G116" s="210"/>
      <c r="H116" s="751"/>
      <c r="I116" s="751"/>
      <c r="O116" s="152"/>
      <c r="P116" s="152"/>
      <c r="Q116" s="152"/>
    </row>
    <row r="117" spans="1:17" x14ac:dyDescent="0.3">
      <c r="A117" s="224" t="s">
        <v>58</v>
      </c>
      <c r="B117" s="997" t="s">
        <v>57</v>
      </c>
      <c r="C117" s="1071"/>
      <c r="D117" s="1071"/>
      <c r="E117" s="1071"/>
      <c r="F117" s="1071"/>
      <c r="G117" s="1072"/>
      <c r="H117" s="751">
        <f>SUM(D118:D119)</f>
        <v>2</v>
      </c>
      <c r="I117" s="751">
        <f>COUNT(D118:D119)*2</f>
        <v>4</v>
      </c>
      <c r="O117" s="152"/>
      <c r="P117" s="152"/>
      <c r="Q117" s="152"/>
    </row>
    <row r="118" spans="1:17" ht="45" x14ac:dyDescent="0.3">
      <c r="A118" s="224" t="s">
        <v>2047</v>
      </c>
      <c r="B118" s="150" t="s">
        <v>541</v>
      </c>
      <c r="C118" s="150" t="s">
        <v>542</v>
      </c>
      <c r="D118" s="149">
        <v>1</v>
      </c>
      <c r="E118" s="210" t="s">
        <v>256</v>
      </c>
      <c r="F118" s="210"/>
      <c r="G118" s="210"/>
      <c r="H118" s="751"/>
      <c r="I118" s="751"/>
      <c r="O118" s="152"/>
      <c r="P118" s="152"/>
      <c r="Q118" s="152"/>
    </row>
    <row r="119" spans="1:17" ht="45" x14ac:dyDescent="0.3">
      <c r="A119" s="224" t="s">
        <v>2050</v>
      </c>
      <c r="B119" s="150" t="s">
        <v>544</v>
      </c>
      <c r="C119" s="150" t="s">
        <v>2953</v>
      </c>
      <c r="D119" s="149">
        <v>1</v>
      </c>
      <c r="E119" s="210" t="s">
        <v>256</v>
      </c>
      <c r="F119" s="210"/>
      <c r="G119" s="210"/>
      <c r="H119" s="751"/>
      <c r="I119" s="751"/>
      <c r="O119" s="152"/>
      <c r="P119" s="152"/>
      <c r="Q119" s="152"/>
    </row>
    <row r="120" spans="1:17" x14ac:dyDescent="0.3">
      <c r="A120" s="224" t="s">
        <v>67</v>
      </c>
      <c r="B120" s="997" t="s">
        <v>555</v>
      </c>
      <c r="C120" s="1071"/>
      <c r="D120" s="1071"/>
      <c r="E120" s="1071"/>
      <c r="F120" s="1071"/>
      <c r="G120" s="1072"/>
      <c r="H120" s="751">
        <f>SUM(D121:D127)</f>
        <v>7</v>
      </c>
      <c r="I120" s="751">
        <f>COUNT(D121:D127)*2</f>
        <v>14</v>
      </c>
      <c r="O120" s="152"/>
      <c r="P120" s="152"/>
      <c r="Q120" s="152"/>
    </row>
    <row r="121" spans="1:17" ht="45" x14ac:dyDescent="0.3">
      <c r="A121" s="224" t="s">
        <v>3501</v>
      </c>
      <c r="B121" s="150" t="s">
        <v>557</v>
      </c>
      <c r="C121" s="148" t="s">
        <v>2954</v>
      </c>
      <c r="D121" s="149">
        <v>1</v>
      </c>
      <c r="E121" s="210" t="s">
        <v>576</v>
      </c>
      <c r="F121" s="210"/>
      <c r="G121" s="210"/>
      <c r="H121" s="751"/>
      <c r="I121" s="751"/>
      <c r="O121" s="152"/>
      <c r="P121" s="152"/>
      <c r="Q121" s="152"/>
    </row>
    <row r="122" spans="1:17" x14ac:dyDescent="0.3">
      <c r="A122" s="224"/>
      <c r="B122" s="150"/>
      <c r="C122" s="148" t="s">
        <v>2955</v>
      </c>
      <c r="D122" s="149">
        <v>1</v>
      </c>
      <c r="E122" s="210" t="s">
        <v>576</v>
      </c>
      <c r="F122" s="210"/>
      <c r="G122" s="210"/>
      <c r="H122" s="751"/>
      <c r="I122" s="751"/>
      <c r="O122" s="152"/>
      <c r="P122" s="152"/>
      <c r="Q122" s="152"/>
    </row>
    <row r="123" spans="1:17" ht="30" x14ac:dyDescent="0.3">
      <c r="A123" s="224"/>
      <c r="B123" s="150"/>
      <c r="C123" s="148" t="s">
        <v>2956</v>
      </c>
      <c r="D123" s="149">
        <v>1</v>
      </c>
      <c r="E123" s="210" t="s">
        <v>576</v>
      </c>
      <c r="F123" s="210"/>
      <c r="G123" s="210"/>
      <c r="H123" s="751"/>
      <c r="I123" s="751"/>
      <c r="O123" s="152"/>
      <c r="P123" s="152"/>
      <c r="Q123" s="152"/>
    </row>
    <row r="124" spans="1:17" x14ac:dyDescent="0.3">
      <c r="A124" s="224"/>
      <c r="B124" s="150"/>
      <c r="C124" s="148" t="s">
        <v>2957</v>
      </c>
      <c r="D124" s="149">
        <v>1</v>
      </c>
      <c r="E124" s="210" t="s">
        <v>576</v>
      </c>
      <c r="F124" s="210"/>
      <c r="G124" s="210"/>
      <c r="H124" s="751"/>
      <c r="I124" s="751"/>
      <c r="O124" s="152"/>
      <c r="P124" s="152"/>
      <c r="Q124" s="152"/>
    </row>
    <row r="125" spans="1:17" ht="30" x14ac:dyDescent="0.3">
      <c r="A125" s="224"/>
      <c r="B125" s="150"/>
      <c r="C125" s="189" t="s">
        <v>2958</v>
      </c>
      <c r="D125" s="149">
        <v>1</v>
      </c>
      <c r="E125" s="314" t="s">
        <v>228</v>
      </c>
      <c r="F125" s="314"/>
      <c r="G125" s="210"/>
      <c r="H125" s="751"/>
      <c r="I125" s="751"/>
      <c r="O125" s="152"/>
      <c r="P125" s="152"/>
      <c r="Q125" s="152"/>
    </row>
    <row r="126" spans="1:17" ht="45" x14ac:dyDescent="0.3">
      <c r="A126" s="224" t="s">
        <v>4404</v>
      </c>
      <c r="B126" s="245" t="s">
        <v>558</v>
      </c>
      <c r="C126" s="148" t="s">
        <v>2959</v>
      </c>
      <c r="D126" s="149">
        <v>1</v>
      </c>
      <c r="E126" s="210" t="s">
        <v>576</v>
      </c>
      <c r="F126" s="210"/>
      <c r="G126" s="210"/>
      <c r="H126" s="751"/>
      <c r="I126" s="751"/>
      <c r="O126" s="152"/>
      <c r="P126" s="152"/>
      <c r="Q126" s="152"/>
    </row>
    <row r="127" spans="1:17" ht="30" x14ac:dyDescent="0.3">
      <c r="A127" s="224"/>
      <c r="B127" s="245"/>
      <c r="C127" s="148" t="s">
        <v>2960</v>
      </c>
      <c r="D127" s="149">
        <v>1</v>
      </c>
      <c r="E127" s="209" t="s">
        <v>576</v>
      </c>
      <c r="F127" s="148"/>
      <c r="G127" s="210"/>
      <c r="H127" s="751"/>
      <c r="I127" s="751"/>
      <c r="O127" s="152"/>
      <c r="P127" s="152"/>
      <c r="Q127" s="152"/>
    </row>
    <row r="128" spans="1:17" x14ac:dyDescent="0.3">
      <c r="A128" s="224" t="s">
        <v>4209</v>
      </c>
      <c r="B128" s="997" t="s">
        <v>560</v>
      </c>
      <c r="C128" s="1071"/>
      <c r="D128" s="1071"/>
      <c r="E128" s="1071"/>
      <c r="F128" s="1071"/>
      <c r="G128" s="1072"/>
      <c r="H128" s="751">
        <f>SUM(D129:D131)</f>
        <v>3</v>
      </c>
      <c r="I128" s="751">
        <f>COUNT(D129:D131)*2</f>
        <v>6</v>
      </c>
      <c r="O128" s="152"/>
      <c r="P128" s="152"/>
      <c r="Q128" s="152"/>
    </row>
    <row r="129" spans="1:17" ht="30" x14ac:dyDescent="0.3">
      <c r="A129" s="224" t="s">
        <v>4405</v>
      </c>
      <c r="B129" s="150" t="s">
        <v>562</v>
      </c>
      <c r="C129" s="150" t="s">
        <v>2961</v>
      </c>
      <c r="D129" s="246">
        <v>1</v>
      </c>
      <c r="E129" s="210" t="s">
        <v>294</v>
      </c>
      <c r="F129" s="210"/>
      <c r="G129" s="210"/>
      <c r="H129" s="751"/>
      <c r="I129" s="751"/>
      <c r="O129" s="152"/>
      <c r="P129" s="152"/>
      <c r="Q129" s="152"/>
    </row>
    <row r="130" spans="1:17" ht="45" x14ac:dyDescent="0.3">
      <c r="A130" s="224" t="s">
        <v>4406</v>
      </c>
      <c r="B130" s="150" t="s">
        <v>565</v>
      </c>
      <c r="C130" s="150" t="s">
        <v>2962</v>
      </c>
      <c r="D130" s="246">
        <v>1</v>
      </c>
      <c r="E130" s="210" t="s">
        <v>258</v>
      </c>
      <c r="F130" s="150" t="s">
        <v>567</v>
      </c>
      <c r="G130" s="210"/>
      <c r="H130" s="751"/>
      <c r="I130" s="751"/>
      <c r="O130" s="152"/>
      <c r="P130" s="152"/>
      <c r="Q130" s="152"/>
    </row>
    <row r="131" spans="1:17" ht="60" x14ac:dyDescent="0.3">
      <c r="A131" s="224" t="s">
        <v>4409</v>
      </c>
      <c r="B131" s="150" t="s">
        <v>568</v>
      </c>
      <c r="C131" s="148" t="s">
        <v>2963</v>
      </c>
      <c r="D131" s="246">
        <v>1</v>
      </c>
      <c r="E131" s="210" t="s">
        <v>228</v>
      </c>
      <c r="F131" s="210"/>
      <c r="G131" s="210"/>
      <c r="H131" s="751"/>
      <c r="I131" s="751"/>
      <c r="O131" s="152"/>
      <c r="P131" s="152"/>
      <c r="Q131" s="152"/>
    </row>
    <row r="132" spans="1:17" x14ac:dyDescent="0.3">
      <c r="A132" s="536"/>
      <c r="B132" s="1068" t="s">
        <v>570</v>
      </c>
      <c r="C132" s="1069"/>
      <c r="D132" s="1069"/>
      <c r="E132" s="1069"/>
      <c r="F132" s="1069"/>
      <c r="G132" s="1070"/>
      <c r="H132" s="751">
        <f>H133+H136+H138+H140+H144+H148</f>
        <v>22</v>
      </c>
      <c r="I132" s="751">
        <f>I133+I136+I138+I140+I144+I148</f>
        <v>44</v>
      </c>
      <c r="O132" s="152"/>
      <c r="P132" s="152"/>
      <c r="Q132" s="152"/>
    </row>
    <row r="133" spans="1:17" x14ac:dyDescent="0.3">
      <c r="A133" s="224" t="s">
        <v>70</v>
      </c>
      <c r="B133" s="997" t="s">
        <v>71</v>
      </c>
      <c r="C133" s="1071"/>
      <c r="D133" s="1071"/>
      <c r="E133" s="1071"/>
      <c r="F133" s="1071"/>
      <c r="G133" s="1072"/>
      <c r="H133" s="751">
        <f>SUM(D134:D135)</f>
        <v>2</v>
      </c>
      <c r="I133" s="751">
        <f>COUNT(D134:D135)*2</f>
        <v>4</v>
      </c>
      <c r="O133" s="152"/>
      <c r="P133" s="152"/>
      <c r="Q133" s="152"/>
    </row>
    <row r="134" spans="1:17" ht="30" x14ac:dyDescent="0.3">
      <c r="A134" s="224" t="s">
        <v>1367</v>
      </c>
      <c r="B134" s="150" t="s">
        <v>574</v>
      </c>
      <c r="C134" s="150" t="s">
        <v>2964</v>
      </c>
      <c r="D134" s="309">
        <v>1</v>
      </c>
      <c r="E134" s="210" t="s">
        <v>576</v>
      </c>
      <c r="F134" s="313"/>
      <c r="G134" s="210"/>
      <c r="H134" s="751"/>
      <c r="I134" s="751"/>
      <c r="O134" s="152"/>
      <c r="P134" s="152"/>
      <c r="Q134" s="152"/>
    </row>
    <row r="135" spans="1:17" ht="30" x14ac:dyDescent="0.3">
      <c r="A135" s="224"/>
      <c r="B135" s="150"/>
      <c r="C135" s="150" t="s">
        <v>2965</v>
      </c>
      <c r="D135" s="149">
        <v>1</v>
      </c>
      <c r="E135" s="210" t="s">
        <v>576</v>
      </c>
      <c r="F135" s="150" t="s">
        <v>2966</v>
      </c>
      <c r="G135" s="210"/>
      <c r="H135" s="751"/>
      <c r="I135" s="751"/>
      <c r="O135" s="152"/>
      <c r="P135" s="152"/>
      <c r="Q135" s="152"/>
    </row>
    <row r="136" spans="1:17" x14ac:dyDescent="0.3">
      <c r="A136" s="224" t="s">
        <v>74</v>
      </c>
      <c r="B136" s="997" t="s">
        <v>603</v>
      </c>
      <c r="C136" s="1071"/>
      <c r="D136" s="1071"/>
      <c r="E136" s="1071"/>
      <c r="F136" s="1071"/>
      <c r="G136" s="1072"/>
      <c r="H136" s="751">
        <f>SUM(D137)</f>
        <v>1</v>
      </c>
      <c r="I136" s="751">
        <f>COUNT(D137)*2</f>
        <v>2</v>
      </c>
      <c r="O136" s="152"/>
      <c r="P136" s="152"/>
      <c r="Q136" s="152"/>
    </row>
    <row r="137" spans="1:17" ht="60" x14ac:dyDescent="0.3">
      <c r="A137" s="224" t="s">
        <v>1386</v>
      </c>
      <c r="B137" s="150" t="s">
        <v>610</v>
      </c>
      <c r="C137" s="150" t="s">
        <v>2967</v>
      </c>
      <c r="D137" s="149">
        <v>1</v>
      </c>
      <c r="E137" s="148" t="s">
        <v>258</v>
      </c>
      <c r="F137" s="210"/>
      <c r="G137" s="210"/>
      <c r="H137" s="751"/>
      <c r="I137" s="751"/>
      <c r="O137" s="152"/>
      <c r="P137" s="152"/>
      <c r="Q137" s="152"/>
    </row>
    <row r="138" spans="1:17" x14ac:dyDescent="0.3">
      <c r="A138" s="224" t="s">
        <v>78</v>
      </c>
      <c r="B138" s="997" t="s">
        <v>647</v>
      </c>
      <c r="C138" s="1071"/>
      <c r="D138" s="1071"/>
      <c r="E138" s="1071"/>
      <c r="F138" s="1071"/>
      <c r="G138" s="1072"/>
      <c r="H138" s="751">
        <f>SUM(D139)</f>
        <v>1</v>
      </c>
      <c r="I138" s="751">
        <f>COUNT(D139)*2</f>
        <v>2</v>
      </c>
      <c r="O138" s="152"/>
      <c r="P138" s="152"/>
      <c r="Q138" s="152"/>
    </row>
    <row r="139" spans="1:17" ht="60" x14ac:dyDescent="0.3">
      <c r="A139" s="224" t="s">
        <v>1813</v>
      </c>
      <c r="B139" s="150" t="s">
        <v>649</v>
      </c>
      <c r="C139" s="544" t="s">
        <v>2968</v>
      </c>
      <c r="D139" s="149">
        <v>1</v>
      </c>
      <c r="E139" s="210" t="s">
        <v>2577</v>
      </c>
      <c r="F139" s="150" t="s">
        <v>2969</v>
      </c>
      <c r="G139" s="210"/>
      <c r="H139" s="751"/>
      <c r="I139" s="751"/>
      <c r="O139" s="152"/>
      <c r="P139" s="152"/>
      <c r="Q139" s="152"/>
    </row>
    <row r="140" spans="1:17" x14ac:dyDescent="0.3">
      <c r="A140" s="224" t="s">
        <v>83</v>
      </c>
      <c r="B140" s="997" t="s">
        <v>697</v>
      </c>
      <c r="C140" s="1071"/>
      <c r="D140" s="1071"/>
      <c r="E140" s="1071"/>
      <c r="F140" s="1071"/>
      <c r="G140" s="1072"/>
      <c r="H140" s="751">
        <f>SUM(D141:D143)</f>
        <v>3</v>
      </c>
      <c r="I140" s="751">
        <f>COUNT(D141:D143)*2</f>
        <v>6</v>
      </c>
      <c r="O140" s="152"/>
      <c r="P140" s="152"/>
      <c r="Q140" s="152"/>
    </row>
    <row r="141" spans="1:17" ht="30" x14ac:dyDescent="0.3">
      <c r="A141" s="224" t="s">
        <v>1409</v>
      </c>
      <c r="B141" s="150" t="s">
        <v>715</v>
      </c>
      <c r="C141" s="148" t="s">
        <v>1824</v>
      </c>
      <c r="D141" s="149">
        <v>1</v>
      </c>
      <c r="E141" s="210" t="s">
        <v>245</v>
      </c>
      <c r="F141" s="150" t="s">
        <v>2750</v>
      </c>
      <c r="G141" s="210"/>
      <c r="H141" s="751"/>
      <c r="I141" s="751"/>
      <c r="O141" s="152"/>
      <c r="P141" s="152"/>
      <c r="Q141" s="152"/>
    </row>
    <row r="142" spans="1:17" ht="30" x14ac:dyDescent="0.3">
      <c r="A142" s="224" t="s">
        <v>1411</v>
      </c>
      <c r="B142" s="150" t="s">
        <v>719</v>
      </c>
      <c r="C142" s="150" t="s">
        <v>2970</v>
      </c>
      <c r="D142" s="149">
        <v>1</v>
      </c>
      <c r="E142" s="210" t="s">
        <v>576</v>
      </c>
      <c r="F142" s="210"/>
      <c r="G142" s="210"/>
      <c r="H142" s="751"/>
      <c r="I142" s="751"/>
      <c r="O142" s="152"/>
      <c r="P142" s="152"/>
      <c r="Q142" s="152"/>
    </row>
    <row r="143" spans="1:17" ht="45" x14ac:dyDescent="0.3">
      <c r="A143" s="224" t="s">
        <v>1414</v>
      </c>
      <c r="B143" s="150" t="s">
        <v>724</v>
      </c>
      <c r="C143" s="150" t="s">
        <v>2971</v>
      </c>
      <c r="D143" s="149">
        <v>1</v>
      </c>
      <c r="E143" s="210" t="s">
        <v>228</v>
      </c>
      <c r="F143" s="210"/>
      <c r="G143" s="210"/>
      <c r="H143" s="751"/>
      <c r="I143" s="751"/>
      <c r="O143" s="152"/>
      <c r="P143" s="152"/>
      <c r="Q143" s="152"/>
    </row>
    <row r="144" spans="1:17" x14ac:dyDescent="0.3">
      <c r="A144" s="224" t="s">
        <v>89</v>
      </c>
      <c r="B144" s="997" t="s">
        <v>88</v>
      </c>
      <c r="C144" s="1071"/>
      <c r="D144" s="1071"/>
      <c r="E144" s="1071"/>
      <c r="F144" s="1071"/>
      <c r="G144" s="1072"/>
      <c r="H144" s="751">
        <f>SUM(D145:D147)</f>
        <v>3</v>
      </c>
      <c r="I144" s="751">
        <f>COUNT(D145:D147)*2</f>
        <v>6</v>
      </c>
      <c r="O144" s="152"/>
      <c r="P144" s="152"/>
      <c r="Q144" s="152"/>
    </row>
    <row r="145" spans="1:17" ht="30" x14ac:dyDescent="0.3">
      <c r="A145" s="224" t="s">
        <v>1420</v>
      </c>
      <c r="B145" s="150" t="s">
        <v>758</v>
      </c>
      <c r="C145" s="150" t="s">
        <v>764</v>
      </c>
      <c r="D145" s="149">
        <v>1</v>
      </c>
      <c r="E145" s="313" t="s">
        <v>400</v>
      </c>
      <c r="F145" s="210"/>
      <c r="G145" s="210"/>
      <c r="H145" s="751"/>
      <c r="I145" s="751"/>
      <c r="O145" s="152"/>
      <c r="P145" s="152"/>
      <c r="Q145" s="152"/>
    </row>
    <row r="146" spans="1:17" x14ac:dyDescent="0.3">
      <c r="A146" s="224"/>
      <c r="B146" s="150"/>
      <c r="C146" s="150" t="s">
        <v>763</v>
      </c>
      <c r="D146" s="149">
        <v>1</v>
      </c>
      <c r="E146" s="210" t="s">
        <v>400</v>
      </c>
      <c r="F146" s="210"/>
      <c r="G146" s="210"/>
      <c r="H146" s="751"/>
      <c r="I146" s="751"/>
      <c r="O146" s="152"/>
      <c r="P146" s="152"/>
      <c r="Q146" s="152"/>
    </row>
    <row r="147" spans="1:17" ht="30" x14ac:dyDescent="0.3">
      <c r="A147" s="224" t="s">
        <v>4463</v>
      </c>
      <c r="B147" s="150" t="s">
        <v>774</v>
      </c>
      <c r="C147" s="150" t="s">
        <v>2972</v>
      </c>
      <c r="D147" s="149">
        <v>1</v>
      </c>
      <c r="E147" s="210" t="s">
        <v>400</v>
      </c>
      <c r="F147" s="150" t="s">
        <v>2973</v>
      </c>
      <c r="G147" s="210"/>
      <c r="H147" s="751"/>
      <c r="I147" s="751"/>
      <c r="O147" s="152"/>
      <c r="P147" s="152"/>
      <c r="Q147" s="152"/>
    </row>
    <row r="148" spans="1:17" x14ac:dyDescent="0.3">
      <c r="A148" s="224" t="s">
        <v>91</v>
      </c>
      <c r="B148" s="997" t="s">
        <v>90</v>
      </c>
      <c r="C148" s="1071"/>
      <c r="D148" s="1071"/>
      <c r="E148" s="1071"/>
      <c r="F148" s="1071"/>
      <c r="G148" s="1072"/>
      <c r="H148" s="751">
        <f>SUM(D149:D160)</f>
        <v>12</v>
      </c>
      <c r="I148" s="751">
        <f>COUNT(D149:D160)*2</f>
        <v>24</v>
      </c>
      <c r="O148" s="152"/>
      <c r="P148" s="152"/>
      <c r="Q148" s="152"/>
    </row>
    <row r="149" spans="1:17" ht="90" x14ac:dyDescent="0.3">
      <c r="A149" s="224" t="s">
        <v>4464</v>
      </c>
      <c r="B149" s="150" t="s">
        <v>784</v>
      </c>
      <c r="C149" s="150" t="s">
        <v>2974</v>
      </c>
      <c r="D149" s="149">
        <v>1</v>
      </c>
      <c r="E149" s="210" t="s">
        <v>245</v>
      </c>
      <c r="F149" s="150" t="s">
        <v>2975</v>
      </c>
      <c r="G149" s="210"/>
      <c r="H149" s="751"/>
      <c r="I149" s="751"/>
      <c r="O149" s="152"/>
      <c r="P149" s="152"/>
      <c r="Q149" s="152"/>
    </row>
    <row r="150" spans="1:17" ht="30" x14ac:dyDescent="0.3">
      <c r="A150" s="224"/>
      <c r="B150" s="150"/>
      <c r="C150" s="150" t="s">
        <v>2976</v>
      </c>
      <c r="D150" s="149">
        <v>1</v>
      </c>
      <c r="E150" s="210" t="s">
        <v>258</v>
      </c>
      <c r="F150" s="150"/>
      <c r="G150" s="210"/>
      <c r="H150" s="751"/>
      <c r="I150" s="751"/>
      <c r="O150" s="152"/>
      <c r="P150" s="152"/>
      <c r="Q150" s="152"/>
    </row>
    <row r="151" spans="1:17" ht="30" x14ac:dyDescent="0.3">
      <c r="A151" s="224"/>
      <c r="B151" s="150"/>
      <c r="C151" s="150" t="s">
        <v>2977</v>
      </c>
      <c r="D151" s="149">
        <v>1</v>
      </c>
      <c r="E151" s="210" t="s">
        <v>258</v>
      </c>
      <c r="F151" s="150"/>
      <c r="G151" s="210"/>
      <c r="H151" s="751"/>
      <c r="I151" s="751"/>
      <c r="O151" s="152"/>
      <c r="P151" s="152"/>
      <c r="Q151" s="152"/>
    </row>
    <row r="152" spans="1:17" ht="30" x14ac:dyDescent="0.3">
      <c r="A152" s="224"/>
      <c r="B152" s="150"/>
      <c r="C152" s="150" t="s">
        <v>2978</v>
      </c>
      <c r="D152" s="149">
        <v>1</v>
      </c>
      <c r="E152" s="210" t="s">
        <v>245</v>
      </c>
      <c r="F152" s="150"/>
      <c r="G152" s="210"/>
      <c r="H152" s="751"/>
      <c r="I152" s="751"/>
      <c r="O152" s="152"/>
      <c r="P152" s="152"/>
      <c r="Q152" s="152"/>
    </row>
    <row r="153" spans="1:17" ht="30" x14ac:dyDescent="0.3">
      <c r="A153" s="224"/>
      <c r="B153" s="150"/>
      <c r="C153" s="150" t="s">
        <v>2979</v>
      </c>
      <c r="D153" s="149">
        <v>1</v>
      </c>
      <c r="E153" s="210" t="s">
        <v>258</v>
      </c>
      <c r="F153" s="150"/>
      <c r="G153" s="210"/>
      <c r="H153" s="751"/>
      <c r="I153" s="751"/>
      <c r="O153" s="152"/>
      <c r="P153" s="152"/>
      <c r="Q153" s="152"/>
    </row>
    <row r="154" spans="1:17" x14ac:dyDescent="0.3">
      <c r="A154" s="224"/>
      <c r="B154" s="150"/>
      <c r="C154" s="150" t="s">
        <v>2980</v>
      </c>
      <c r="D154" s="149">
        <v>1</v>
      </c>
      <c r="E154" s="210" t="s">
        <v>258</v>
      </c>
      <c r="F154" s="150"/>
      <c r="G154" s="210"/>
      <c r="H154" s="751"/>
      <c r="I154" s="751"/>
      <c r="O154" s="152"/>
      <c r="P154" s="152"/>
      <c r="Q154" s="152"/>
    </row>
    <row r="155" spans="1:17" ht="30" x14ac:dyDescent="0.3">
      <c r="A155" s="224"/>
      <c r="B155" s="150"/>
      <c r="C155" s="150" t="s">
        <v>2981</v>
      </c>
      <c r="D155" s="149">
        <v>1</v>
      </c>
      <c r="E155" s="210" t="s">
        <v>258</v>
      </c>
      <c r="F155" s="150"/>
      <c r="G155" s="210"/>
      <c r="H155" s="751"/>
      <c r="I155" s="751"/>
      <c r="O155" s="152"/>
      <c r="P155" s="152"/>
      <c r="Q155" s="152"/>
    </row>
    <row r="156" spans="1:17" ht="30" x14ac:dyDescent="0.3">
      <c r="A156" s="224" t="s">
        <v>4465</v>
      </c>
      <c r="B156" s="150" t="s">
        <v>2770</v>
      </c>
      <c r="C156" s="150" t="s">
        <v>2982</v>
      </c>
      <c r="D156" s="149">
        <v>1</v>
      </c>
      <c r="E156" s="210" t="s">
        <v>254</v>
      </c>
      <c r="F156" s="210"/>
      <c r="G156" s="210"/>
      <c r="H156" s="751"/>
      <c r="I156" s="751"/>
      <c r="O156" s="152"/>
      <c r="P156" s="152"/>
      <c r="Q156" s="152"/>
    </row>
    <row r="157" spans="1:17" ht="30" x14ac:dyDescent="0.3">
      <c r="A157" s="224"/>
      <c r="B157" s="150"/>
      <c r="C157" s="547" t="s">
        <v>2983</v>
      </c>
      <c r="D157" s="149">
        <v>1</v>
      </c>
      <c r="E157" s="210" t="s">
        <v>258</v>
      </c>
      <c r="F157" s="210"/>
      <c r="G157" s="210"/>
      <c r="H157" s="751"/>
      <c r="I157" s="751"/>
      <c r="O157" s="152"/>
      <c r="P157" s="152"/>
      <c r="Q157" s="152"/>
    </row>
    <row r="158" spans="1:17" ht="30" x14ac:dyDescent="0.3">
      <c r="A158" s="224"/>
      <c r="B158" s="150"/>
      <c r="C158" s="150" t="s">
        <v>2984</v>
      </c>
      <c r="D158" s="149">
        <v>1</v>
      </c>
      <c r="E158" s="210" t="s">
        <v>254</v>
      </c>
      <c r="F158" s="210"/>
      <c r="G158" s="210"/>
      <c r="H158" s="751"/>
      <c r="I158" s="751"/>
      <c r="O158" s="152"/>
      <c r="P158" s="152"/>
      <c r="Q158" s="152"/>
    </row>
    <row r="159" spans="1:17" ht="30" x14ac:dyDescent="0.3">
      <c r="A159" s="224" t="s">
        <v>4466</v>
      </c>
      <c r="B159" s="150" t="s">
        <v>787</v>
      </c>
      <c r="C159" s="150" t="s">
        <v>2985</v>
      </c>
      <c r="D159" s="149">
        <v>1</v>
      </c>
      <c r="E159" s="210" t="s">
        <v>245</v>
      </c>
      <c r="F159" s="210"/>
      <c r="G159" s="210"/>
      <c r="H159" s="751"/>
      <c r="I159" s="751"/>
      <c r="O159" s="152"/>
      <c r="P159" s="152"/>
      <c r="Q159" s="152"/>
    </row>
    <row r="160" spans="1:17" x14ac:dyDescent="0.3">
      <c r="A160" s="224"/>
      <c r="B160" s="150"/>
      <c r="C160" s="150" t="s">
        <v>2986</v>
      </c>
      <c r="D160" s="149">
        <v>1</v>
      </c>
      <c r="E160" s="210" t="s">
        <v>245</v>
      </c>
      <c r="F160" s="210"/>
      <c r="G160" s="210"/>
      <c r="H160" s="751"/>
      <c r="I160" s="751"/>
      <c r="O160" s="152"/>
      <c r="P160" s="152"/>
      <c r="Q160" s="152"/>
    </row>
    <row r="161" spans="1:17" x14ac:dyDescent="0.3">
      <c r="A161" s="548"/>
      <c r="B161" s="1068" t="s">
        <v>813</v>
      </c>
      <c r="C161" s="1069"/>
      <c r="D161" s="1069"/>
      <c r="E161" s="1069"/>
      <c r="F161" s="1069"/>
      <c r="G161" s="1070"/>
      <c r="H161" s="751">
        <f t="shared" ref="H161:I161" si="2">H162+H165+H173+H178</f>
        <v>19</v>
      </c>
      <c r="I161" s="751">
        <f t="shared" si="2"/>
        <v>38</v>
      </c>
      <c r="O161" s="152"/>
      <c r="P161" s="152"/>
      <c r="Q161" s="152"/>
    </row>
    <row r="162" spans="1:17" x14ac:dyDescent="0.3">
      <c r="A162" s="548" t="s">
        <v>114</v>
      </c>
      <c r="B162" s="997" t="s">
        <v>815</v>
      </c>
      <c r="C162" s="1071"/>
      <c r="D162" s="1071"/>
      <c r="E162" s="1071"/>
      <c r="F162" s="1071"/>
      <c r="G162" s="1072"/>
      <c r="H162" s="751">
        <f>SUM(D163:D164)</f>
        <v>2</v>
      </c>
      <c r="I162" s="751">
        <f>COUNT(D163:D164)*2</f>
        <v>4</v>
      </c>
      <c r="O162" s="152"/>
      <c r="P162" s="152"/>
      <c r="Q162" s="152"/>
    </row>
    <row r="163" spans="1:17" ht="30" x14ac:dyDescent="0.3">
      <c r="A163" s="549" t="s">
        <v>1598</v>
      </c>
      <c r="B163" s="150" t="s">
        <v>817</v>
      </c>
      <c r="C163" s="150" t="s">
        <v>2555</v>
      </c>
      <c r="D163" s="149">
        <v>1</v>
      </c>
      <c r="E163" s="209" t="s">
        <v>400</v>
      </c>
      <c r="F163" s="148" t="s">
        <v>1599</v>
      </c>
      <c r="G163" s="209"/>
      <c r="H163" s="751"/>
      <c r="I163" s="751"/>
      <c r="O163" s="152"/>
      <c r="P163" s="152"/>
      <c r="Q163" s="152"/>
    </row>
    <row r="164" spans="1:17" ht="30" x14ac:dyDescent="0.3">
      <c r="A164" s="549"/>
      <c r="B164" s="150"/>
      <c r="C164" s="150" t="s">
        <v>1600</v>
      </c>
      <c r="D164" s="149">
        <v>1</v>
      </c>
      <c r="E164" s="209" t="s">
        <v>400</v>
      </c>
      <c r="F164" s="148" t="s">
        <v>2987</v>
      </c>
      <c r="G164" s="209"/>
      <c r="H164" s="751"/>
      <c r="I164" s="751"/>
      <c r="O164" s="152"/>
      <c r="P164" s="152"/>
      <c r="Q164" s="152"/>
    </row>
    <row r="165" spans="1:17" x14ac:dyDescent="0.3">
      <c r="A165" s="549" t="s">
        <v>116</v>
      </c>
      <c r="B165" s="997" t="s">
        <v>829</v>
      </c>
      <c r="C165" s="1071"/>
      <c r="D165" s="1071"/>
      <c r="E165" s="1071"/>
      <c r="F165" s="1071"/>
      <c r="G165" s="1072"/>
      <c r="H165" s="751">
        <f>SUM(D166:D172)</f>
        <v>7</v>
      </c>
      <c r="I165" s="751">
        <f>COUNT(D166:D172)*2</f>
        <v>14</v>
      </c>
      <c r="O165" s="152"/>
      <c r="P165" s="152"/>
      <c r="Q165" s="152"/>
    </row>
    <row r="166" spans="1:17" ht="30" x14ac:dyDescent="0.3">
      <c r="A166" s="549" t="s">
        <v>1603</v>
      </c>
      <c r="B166" s="150" t="s">
        <v>831</v>
      </c>
      <c r="C166" s="150" t="s">
        <v>832</v>
      </c>
      <c r="D166" s="149">
        <v>1</v>
      </c>
      <c r="E166" s="209" t="s">
        <v>228</v>
      </c>
      <c r="F166" s="148" t="s">
        <v>1604</v>
      </c>
      <c r="G166" s="209"/>
      <c r="H166" s="751"/>
      <c r="I166" s="751"/>
      <c r="O166" s="152"/>
      <c r="P166" s="152"/>
      <c r="Q166" s="152"/>
    </row>
    <row r="167" spans="1:17" x14ac:dyDescent="0.3">
      <c r="A167" s="549"/>
      <c r="B167" s="150"/>
      <c r="C167" s="150" t="s">
        <v>833</v>
      </c>
      <c r="D167" s="149">
        <v>1</v>
      </c>
      <c r="E167" s="209" t="s">
        <v>256</v>
      </c>
      <c r="F167" s="148" t="s">
        <v>2988</v>
      </c>
      <c r="G167" s="209"/>
      <c r="H167" s="751"/>
      <c r="I167" s="751"/>
      <c r="O167" s="152"/>
      <c r="P167" s="152"/>
      <c r="Q167" s="152"/>
    </row>
    <row r="168" spans="1:17" ht="30" x14ac:dyDescent="0.3">
      <c r="A168" s="549"/>
      <c r="B168" s="150"/>
      <c r="C168" s="150" t="s">
        <v>835</v>
      </c>
      <c r="D168" s="149">
        <v>1</v>
      </c>
      <c r="E168" s="209" t="s">
        <v>256</v>
      </c>
      <c r="F168" s="148" t="s">
        <v>836</v>
      </c>
      <c r="G168" s="209"/>
      <c r="H168" s="751"/>
      <c r="I168" s="751"/>
      <c r="O168" s="152"/>
      <c r="P168" s="152"/>
      <c r="Q168" s="152"/>
    </row>
    <row r="169" spans="1:17" x14ac:dyDescent="0.3">
      <c r="A169" s="549"/>
      <c r="B169" s="150"/>
      <c r="C169" s="150" t="s">
        <v>837</v>
      </c>
      <c r="D169" s="149">
        <v>1</v>
      </c>
      <c r="E169" s="209" t="s">
        <v>256</v>
      </c>
      <c r="F169" s="148" t="s">
        <v>1606</v>
      </c>
      <c r="G169" s="209"/>
      <c r="H169" s="751"/>
      <c r="I169" s="751"/>
      <c r="O169" s="152"/>
      <c r="P169" s="152"/>
      <c r="Q169" s="152"/>
    </row>
    <row r="170" spans="1:17" ht="30" x14ac:dyDescent="0.3">
      <c r="A170" s="549"/>
      <c r="B170" s="150"/>
      <c r="C170" s="150" t="s">
        <v>839</v>
      </c>
      <c r="D170" s="149">
        <v>1</v>
      </c>
      <c r="E170" s="209" t="s">
        <v>228</v>
      </c>
      <c r="F170" s="148" t="s">
        <v>840</v>
      </c>
      <c r="G170" s="209"/>
      <c r="H170" s="751"/>
      <c r="I170" s="751"/>
      <c r="O170" s="152"/>
      <c r="P170" s="152"/>
      <c r="Q170" s="152"/>
    </row>
    <row r="171" spans="1:17" ht="30" x14ac:dyDescent="0.3">
      <c r="A171" s="549" t="s">
        <v>1607</v>
      </c>
      <c r="B171" s="150" t="s">
        <v>842</v>
      </c>
      <c r="C171" s="150" t="s">
        <v>843</v>
      </c>
      <c r="D171" s="149">
        <v>1</v>
      </c>
      <c r="E171" s="209" t="s">
        <v>198</v>
      </c>
      <c r="F171" s="148" t="s">
        <v>1869</v>
      </c>
      <c r="G171" s="209"/>
      <c r="H171" s="751"/>
      <c r="I171" s="751"/>
      <c r="O171" s="152"/>
      <c r="P171" s="152"/>
      <c r="Q171" s="152"/>
    </row>
    <row r="172" spans="1:17" x14ac:dyDescent="0.3">
      <c r="A172" s="549"/>
      <c r="B172" s="150"/>
      <c r="C172" s="150" t="s">
        <v>2989</v>
      </c>
      <c r="D172" s="149">
        <v>1</v>
      </c>
      <c r="E172" s="209" t="s">
        <v>294</v>
      </c>
      <c r="F172" s="209"/>
      <c r="G172" s="209"/>
      <c r="H172" s="751"/>
      <c r="I172" s="751"/>
      <c r="O172" s="152"/>
      <c r="P172" s="152"/>
      <c r="Q172" s="152"/>
    </row>
    <row r="173" spans="1:17" x14ac:dyDescent="0.3">
      <c r="A173" s="550" t="s">
        <v>121</v>
      </c>
      <c r="B173" s="997" t="s">
        <v>887</v>
      </c>
      <c r="C173" s="1071"/>
      <c r="D173" s="1071"/>
      <c r="E173" s="1071"/>
      <c r="F173" s="1071"/>
      <c r="G173" s="1072"/>
      <c r="H173" s="751">
        <f>SUM(D174:D177)</f>
        <v>4</v>
      </c>
      <c r="I173" s="751">
        <f>COUNT(D174:D177)*2</f>
        <v>8</v>
      </c>
      <c r="O173" s="152"/>
      <c r="P173" s="152"/>
      <c r="Q173" s="152"/>
    </row>
    <row r="174" spans="1:17" ht="45" x14ac:dyDescent="0.3">
      <c r="A174" s="549" t="s">
        <v>1623</v>
      </c>
      <c r="B174" s="148" t="s">
        <v>892</v>
      </c>
      <c r="C174" s="150" t="s">
        <v>895</v>
      </c>
      <c r="D174" s="149">
        <v>1</v>
      </c>
      <c r="E174" s="209" t="s">
        <v>256</v>
      </c>
      <c r="F174" s="148" t="s">
        <v>896</v>
      </c>
      <c r="G174" s="209"/>
      <c r="H174" s="751"/>
      <c r="I174" s="751"/>
      <c r="O174" s="152"/>
      <c r="P174" s="152"/>
      <c r="Q174" s="152"/>
    </row>
    <row r="175" spans="1:17" ht="45" x14ac:dyDescent="0.3">
      <c r="A175" s="549" t="s">
        <v>1625</v>
      </c>
      <c r="B175" s="148" t="s">
        <v>898</v>
      </c>
      <c r="C175" s="150" t="s">
        <v>1626</v>
      </c>
      <c r="D175" s="149">
        <v>1</v>
      </c>
      <c r="E175" s="209" t="s">
        <v>400</v>
      </c>
      <c r="F175" s="209"/>
      <c r="G175" s="209"/>
      <c r="H175" s="751"/>
      <c r="I175" s="751"/>
      <c r="O175" s="152"/>
      <c r="P175" s="152"/>
      <c r="Q175" s="152"/>
    </row>
    <row r="176" spans="1:17" x14ac:dyDescent="0.3">
      <c r="A176" s="549"/>
      <c r="B176" s="148"/>
      <c r="C176" s="150" t="s">
        <v>1628</v>
      </c>
      <c r="D176" s="149">
        <v>1</v>
      </c>
      <c r="E176" s="209" t="s">
        <v>400</v>
      </c>
      <c r="F176" s="209"/>
      <c r="G176" s="209"/>
      <c r="H176" s="751"/>
      <c r="I176" s="751"/>
      <c r="O176" s="152"/>
      <c r="P176" s="152"/>
      <c r="Q176" s="152"/>
    </row>
    <row r="177" spans="1:17" ht="30" x14ac:dyDescent="0.3">
      <c r="A177" s="549"/>
      <c r="B177" s="148"/>
      <c r="C177" s="150" t="s">
        <v>902</v>
      </c>
      <c r="D177" s="149">
        <v>1</v>
      </c>
      <c r="E177" s="209" t="s">
        <v>256</v>
      </c>
      <c r="F177" s="148" t="s">
        <v>903</v>
      </c>
      <c r="G177" s="209"/>
      <c r="H177" s="751"/>
      <c r="I177" s="751"/>
      <c r="O177" s="152"/>
      <c r="P177" s="152"/>
      <c r="Q177" s="152"/>
    </row>
    <row r="178" spans="1:17" x14ac:dyDescent="0.3">
      <c r="A178" s="224" t="s">
        <v>123</v>
      </c>
      <c r="B178" s="997" t="s">
        <v>911</v>
      </c>
      <c r="C178" s="1071"/>
      <c r="D178" s="1071"/>
      <c r="E178" s="1071"/>
      <c r="F178" s="1071"/>
      <c r="G178" s="1072"/>
      <c r="H178" s="751">
        <f>SUM(D179:D184)</f>
        <v>6</v>
      </c>
      <c r="I178" s="751">
        <f>COUNT(D179:D184)*2</f>
        <v>12</v>
      </c>
      <c r="O178" s="152"/>
      <c r="P178" s="152"/>
      <c r="Q178" s="152"/>
    </row>
    <row r="179" spans="1:17" ht="60" x14ac:dyDescent="0.3">
      <c r="A179" s="549" t="s">
        <v>1630</v>
      </c>
      <c r="B179" s="70" t="s">
        <v>1894</v>
      </c>
      <c r="C179" s="150" t="s">
        <v>913</v>
      </c>
      <c r="D179" s="149">
        <v>1</v>
      </c>
      <c r="E179" s="209" t="s">
        <v>228</v>
      </c>
      <c r="F179" s="209"/>
      <c r="G179" s="209"/>
      <c r="H179" s="751"/>
      <c r="I179" s="751"/>
      <c r="O179" s="152"/>
      <c r="P179" s="152"/>
      <c r="Q179" s="152"/>
    </row>
    <row r="180" spans="1:17" x14ac:dyDescent="0.3">
      <c r="A180" s="549"/>
      <c r="B180" s="148"/>
      <c r="C180" s="150" t="s">
        <v>914</v>
      </c>
      <c r="D180" s="149">
        <v>1</v>
      </c>
      <c r="E180" s="209" t="s">
        <v>228</v>
      </c>
      <c r="F180" s="209"/>
      <c r="G180" s="209"/>
      <c r="H180" s="751"/>
      <c r="I180" s="751"/>
      <c r="O180" s="152"/>
      <c r="P180" s="152"/>
      <c r="Q180" s="152"/>
    </row>
    <row r="181" spans="1:17" ht="30" x14ac:dyDescent="0.3">
      <c r="A181" s="549"/>
      <c r="B181" s="148"/>
      <c r="C181" s="150" t="s">
        <v>915</v>
      </c>
      <c r="D181" s="149">
        <v>1</v>
      </c>
      <c r="E181" s="209" t="s">
        <v>256</v>
      </c>
      <c r="F181" s="209"/>
      <c r="G181" s="209"/>
      <c r="H181" s="751"/>
      <c r="I181" s="751"/>
      <c r="O181" s="152"/>
      <c r="P181" s="152"/>
      <c r="Q181" s="152"/>
    </row>
    <row r="182" spans="1:17" ht="30" x14ac:dyDescent="0.3">
      <c r="A182" s="549"/>
      <c r="B182" s="148"/>
      <c r="C182" s="150" t="s">
        <v>916</v>
      </c>
      <c r="D182" s="149">
        <v>1</v>
      </c>
      <c r="E182" s="209" t="s">
        <v>228</v>
      </c>
      <c r="F182" s="209"/>
      <c r="G182" s="209"/>
      <c r="H182" s="751"/>
      <c r="I182" s="751"/>
      <c r="O182" s="152"/>
      <c r="P182" s="152"/>
      <c r="Q182" s="152"/>
    </row>
    <row r="183" spans="1:17" x14ac:dyDescent="0.3">
      <c r="A183" s="549"/>
      <c r="B183" s="148"/>
      <c r="C183" s="150" t="s">
        <v>917</v>
      </c>
      <c r="D183" s="149">
        <v>1</v>
      </c>
      <c r="E183" s="209" t="s">
        <v>228</v>
      </c>
      <c r="F183" s="209"/>
      <c r="G183" s="209"/>
      <c r="H183" s="751"/>
      <c r="I183" s="751"/>
      <c r="O183" s="152"/>
      <c r="P183" s="152"/>
      <c r="Q183" s="152"/>
    </row>
    <row r="184" spans="1:17" ht="30" x14ac:dyDescent="0.3">
      <c r="A184" s="549" t="s">
        <v>1635</v>
      </c>
      <c r="B184" s="148" t="s">
        <v>932</v>
      </c>
      <c r="C184" s="150" t="s">
        <v>2990</v>
      </c>
      <c r="D184" s="149">
        <v>1</v>
      </c>
      <c r="E184" s="551" t="s">
        <v>777</v>
      </c>
      <c r="F184" s="209"/>
      <c r="G184" s="209"/>
      <c r="H184" s="751"/>
      <c r="I184" s="751"/>
      <c r="O184" s="152"/>
      <c r="P184" s="152"/>
      <c r="Q184" s="152"/>
    </row>
    <row r="185" spans="1:17" x14ac:dyDescent="0.3">
      <c r="A185" s="536"/>
      <c r="B185" s="1068" t="s">
        <v>1637</v>
      </c>
      <c r="C185" s="1069"/>
      <c r="D185" s="1069"/>
      <c r="E185" s="1069"/>
      <c r="F185" s="1069"/>
      <c r="G185" s="1070"/>
      <c r="H185" s="751">
        <f>H186+H195+H211+H220+H225+H228+H215</f>
        <v>39</v>
      </c>
      <c r="I185" s="751">
        <f>I186+I195+I211+I220+I225+I228+I215</f>
        <v>78</v>
      </c>
      <c r="O185" s="152"/>
      <c r="P185" s="152"/>
      <c r="Q185" s="152"/>
    </row>
    <row r="186" spans="1:17" x14ac:dyDescent="0.3">
      <c r="A186" s="307" t="s">
        <v>130</v>
      </c>
      <c r="B186" s="859" t="s">
        <v>938</v>
      </c>
      <c r="C186" s="805"/>
      <c r="D186" s="805"/>
      <c r="E186" s="805"/>
      <c r="F186" s="805"/>
      <c r="G186" s="806"/>
      <c r="H186" s="751">
        <f>SUM(D187:D194)</f>
        <v>8</v>
      </c>
      <c r="I186" s="751">
        <f>COUNT(D187:D194)*2</f>
        <v>16</v>
      </c>
      <c r="O186" s="152"/>
      <c r="P186" s="152"/>
      <c r="Q186" s="152"/>
    </row>
    <row r="187" spans="1:17" ht="45" x14ac:dyDescent="0.3">
      <c r="A187" s="204" t="s">
        <v>1646</v>
      </c>
      <c r="B187" s="148" t="s">
        <v>940</v>
      </c>
      <c r="C187" s="150" t="s">
        <v>6217</v>
      </c>
      <c r="D187" s="149">
        <v>1</v>
      </c>
      <c r="E187" s="149" t="s">
        <v>400</v>
      </c>
      <c r="F187" s="210"/>
      <c r="G187" s="207"/>
      <c r="H187" s="751"/>
      <c r="I187" s="751"/>
      <c r="O187" s="152"/>
      <c r="P187" s="152"/>
      <c r="Q187" s="152"/>
    </row>
    <row r="188" spans="1:17" ht="45" x14ac:dyDescent="0.3">
      <c r="A188" s="204"/>
      <c r="B188" s="148"/>
      <c r="C188" s="150" t="s">
        <v>6218</v>
      </c>
      <c r="D188" s="149">
        <v>1</v>
      </c>
      <c r="E188" s="149" t="s">
        <v>400</v>
      </c>
      <c r="F188" s="150" t="s">
        <v>6219</v>
      </c>
      <c r="G188" s="207"/>
      <c r="H188" s="751"/>
      <c r="I188" s="751"/>
      <c r="O188" s="152"/>
      <c r="P188" s="152"/>
      <c r="Q188" s="152"/>
    </row>
    <row r="189" spans="1:17" ht="30" x14ac:dyDescent="0.3">
      <c r="A189" s="250"/>
      <c r="B189" s="148"/>
      <c r="C189" s="148" t="s">
        <v>2798</v>
      </c>
      <c r="D189" s="149">
        <v>1</v>
      </c>
      <c r="E189" s="149" t="s">
        <v>576</v>
      </c>
      <c r="F189" s="150"/>
      <c r="G189" s="207"/>
      <c r="H189" s="751"/>
      <c r="I189" s="751"/>
      <c r="O189" s="152"/>
      <c r="P189" s="152"/>
      <c r="Q189" s="152"/>
    </row>
    <row r="190" spans="1:17" ht="45" x14ac:dyDescent="0.3">
      <c r="A190" s="250" t="s">
        <v>1649</v>
      </c>
      <c r="B190" s="150" t="s">
        <v>947</v>
      </c>
      <c r="C190" s="150" t="s">
        <v>6132</v>
      </c>
      <c r="D190" s="149">
        <v>1</v>
      </c>
      <c r="E190" s="149" t="s">
        <v>258</v>
      </c>
      <c r="F190" s="150" t="s">
        <v>6183</v>
      </c>
      <c r="G190" s="207"/>
      <c r="H190" s="751"/>
      <c r="I190" s="751"/>
      <c r="O190" s="152"/>
      <c r="P190" s="152"/>
      <c r="Q190" s="152"/>
    </row>
    <row r="191" spans="1:17" ht="30" x14ac:dyDescent="0.3">
      <c r="A191" s="250"/>
      <c r="B191" s="150"/>
      <c r="C191" s="148" t="s">
        <v>948</v>
      </c>
      <c r="D191" s="149">
        <v>1</v>
      </c>
      <c r="E191" s="149" t="s">
        <v>400</v>
      </c>
      <c r="F191" s="148" t="s">
        <v>949</v>
      </c>
      <c r="G191" s="308"/>
      <c r="H191" s="751"/>
      <c r="I191" s="751"/>
      <c r="O191" s="152"/>
      <c r="P191" s="152"/>
      <c r="Q191" s="152"/>
    </row>
    <row r="192" spans="1:17" ht="45" x14ac:dyDescent="0.3">
      <c r="A192" s="250"/>
      <c r="B192" s="150"/>
      <c r="C192" s="148" t="s">
        <v>6184</v>
      </c>
      <c r="D192" s="149">
        <v>1</v>
      </c>
      <c r="E192" s="149" t="s">
        <v>576</v>
      </c>
      <c r="F192" s="148" t="s">
        <v>6185</v>
      </c>
      <c r="G192" s="308"/>
      <c r="H192" s="751"/>
      <c r="I192" s="751"/>
      <c r="O192" s="152"/>
      <c r="P192" s="152"/>
      <c r="Q192" s="152"/>
    </row>
    <row r="193" spans="1:17" ht="45" x14ac:dyDescent="0.3">
      <c r="A193" s="250" t="s">
        <v>6135</v>
      </c>
      <c r="B193" s="150" t="s">
        <v>6186</v>
      </c>
      <c r="C193" s="148" t="s">
        <v>6187</v>
      </c>
      <c r="D193" s="149">
        <v>1</v>
      </c>
      <c r="E193" s="149" t="s">
        <v>576</v>
      </c>
      <c r="F193" s="148" t="s">
        <v>6139</v>
      </c>
      <c r="G193" s="308"/>
      <c r="H193" s="751"/>
      <c r="I193" s="751"/>
      <c r="O193" s="152"/>
      <c r="P193" s="152"/>
      <c r="Q193" s="152"/>
    </row>
    <row r="194" spans="1:17" ht="45" x14ac:dyDescent="0.3">
      <c r="A194" s="250" t="s">
        <v>6136</v>
      </c>
      <c r="B194" s="150" t="s">
        <v>6140</v>
      </c>
      <c r="C194" s="148" t="s">
        <v>6188</v>
      </c>
      <c r="D194" s="149">
        <v>1</v>
      </c>
      <c r="E194" s="149" t="s">
        <v>400</v>
      </c>
      <c r="F194" s="148" t="s">
        <v>6189</v>
      </c>
      <c r="G194" s="308"/>
      <c r="H194" s="751"/>
      <c r="I194" s="751"/>
      <c r="O194" s="152"/>
      <c r="P194" s="152"/>
      <c r="Q194" s="152"/>
    </row>
    <row r="195" spans="1:17" x14ac:dyDescent="0.3">
      <c r="A195" s="224" t="s">
        <v>132</v>
      </c>
      <c r="B195" s="997" t="s">
        <v>951</v>
      </c>
      <c r="C195" s="1071"/>
      <c r="D195" s="1071"/>
      <c r="E195" s="1071"/>
      <c r="F195" s="1071"/>
      <c r="G195" s="1072"/>
      <c r="H195" s="751">
        <f>SUM(D196:D210)</f>
        <v>15</v>
      </c>
      <c r="I195" s="751">
        <f>COUNT(D196:D210)*2</f>
        <v>30</v>
      </c>
      <c r="O195" s="152"/>
      <c r="P195" s="152"/>
      <c r="Q195" s="152"/>
    </row>
    <row r="196" spans="1:17" ht="30" x14ac:dyDescent="0.3">
      <c r="A196" s="224" t="s">
        <v>1650</v>
      </c>
      <c r="B196" s="148" t="s">
        <v>953</v>
      </c>
      <c r="C196" s="544" t="s">
        <v>954</v>
      </c>
      <c r="D196" s="149">
        <v>1</v>
      </c>
      <c r="E196" s="210" t="s">
        <v>576</v>
      </c>
      <c r="F196" s="210"/>
      <c r="G196" s="210"/>
      <c r="H196" s="751"/>
      <c r="I196" s="751"/>
      <c r="O196" s="152"/>
      <c r="P196" s="152"/>
      <c r="Q196" s="152"/>
    </row>
    <row r="197" spans="1:17" ht="30" x14ac:dyDescent="0.3">
      <c r="A197" s="224"/>
      <c r="B197" s="148"/>
      <c r="C197" s="150" t="s">
        <v>955</v>
      </c>
      <c r="D197" s="149">
        <v>1</v>
      </c>
      <c r="E197" s="210" t="s">
        <v>254</v>
      </c>
      <c r="F197" s="210"/>
      <c r="G197" s="210"/>
      <c r="H197" s="751"/>
      <c r="I197" s="751"/>
      <c r="O197" s="152"/>
      <c r="P197" s="152"/>
      <c r="Q197" s="152"/>
    </row>
    <row r="198" spans="1:17" ht="45" x14ac:dyDescent="0.3">
      <c r="A198" s="224" t="s">
        <v>1651</v>
      </c>
      <c r="B198" s="148" t="s">
        <v>957</v>
      </c>
      <c r="C198" s="150" t="s">
        <v>2992</v>
      </c>
      <c r="D198" s="149">
        <v>1</v>
      </c>
      <c r="E198" s="210" t="s">
        <v>576</v>
      </c>
      <c r="F198" s="150"/>
      <c r="G198" s="210"/>
      <c r="H198" s="751"/>
      <c r="I198" s="751"/>
      <c r="O198" s="152"/>
      <c r="P198" s="152"/>
      <c r="Q198" s="152"/>
    </row>
    <row r="199" spans="1:17" ht="30" x14ac:dyDescent="0.3">
      <c r="A199" s="224"/>
      <c r="B199" s="148"/>
      <c r="C199" s="150" t="s">
        <v>2993</v>
      </c>
      <c r="D199" s="149">
        <v>1</v>
      </c>
      <c r="E199" s="210" t="s">
        <v>576</v>
      </c>
      <c r="F199" s="150"/>
      <c r="G199" s="210"/>
      <c r="H199" s="751"/>
      <c r="I199" s="751"/>
      <c r="O199" s="152"/>
      <c r="P199" s="152"/>
      <c r="Q199" s="152"/>
    </row>
    <row r="200" spans="1:17" ht="30" x14ac:dyDescent="0.3">
      <c r="A200" s="224"/>
      <c r="B200" s="148"/>
      <c r="C200" s="150" t="s">
        <v>2994</v>
      </c>
      <c r="D200" s="149">
        <v>1</v>
      </c>
      <c r="E200" s="210" t="s">
        <v>576</v>
      </c>
      <c r="F200" s="150"/>
      <c r="G200" s="210"/>
      <c r="H200" s="751"/>
      <c r="I200" s="751"/>
      <c r="O200" s="152"/>
      <c r="P200" s="152"/>
      <c r="Q200" s="152"/>
    </row>
    <row r="201" spans="1:17" ht="30" x14ac:dyDescent="0.3">
      <c r="A201" s="224"/>
      <c r="B201" s="148"/>
      <c r="C201" s="150" t="s">
        <v>2995</v>
      </c>
      <c r="D201" s="149">
        <v>1</v>
      </c>
      <c r="E201" s="210" t="s">
        <v>576</v>
      </c>
      <c r="F201" s="150"/>
      <c r="G201" s="210"/>
      <c r="H201" s="751"/>
      <c r="I201" s="751"/>
      <c r="O201" s="152"/>
      <c r="P201" s="152"/>
      <c r="Q201" s="152"/>
    </row>
    <row r="202" spans="1:17" ht="30" x14ac:dyDescent="0.3">
      <c r="A202" s="224"/>
      <c r="B202" s="148"/>
      <c r="C202" s="150" t="s">
        <v>2996</v>
      </c>
      <c r="D202" s="149">
        <v>1</v>
      </c>
      <c r="E202" s="210" t="s">
        <v>576</v>
      </c>
      <c r="F202" s="150"/>
      <c r="G202" s="210"/>
      <c r="H202" s="751"/>
      <c r="I202" s="751"/>
      <c r="O202" s="152"/>
      <c r="P202" s="152"/>
      <c r="Q202" s="152"/>
    </row>
    <row r="203" spans="1:17" ht="30" x14ac:dyDescent="0.3">
      <c r="A203" s="224"/>
      <c r="B203" s="148"/>
      <c r="C203" s="148" t="s">
        <v>2997</v>
      </c>
      <c r="D203" s="149">
        <v>1</v>
      </c>
      <c r="E203" s="210" t="s">
        <v>576</v>
      </c>
      <c r="F203" s="150"/>
      <c r="G203" s="210"/>
      <c r="H203" s="751"/>
      <c r="I203" s="751"/>
      <c r="O203" s="152"/>
      <c r="P203" s="152"/>
      <c r="Q203" s="152"/>
    </row>
    <row r="204" spans="1:17" ht="45" x14ac:dyDescent="0.3">
      <c r="A204" s="224"/>
      <c r="B204" s="148"/>
      <c r="C204" s="150" t="s">
        <v>2998</v>
      </c>
      <c r="D204" s="149">
        <v>1</v>
      </c>
      <c r="E204" s="210" t="s">
        <v>576</v>
      </c>
      <c r="F204" s="150"/>
      <c r="G204" s="210"/>
      <c r="H204" s="751"/>
      <c r="I204" s="751"/>
      <c r="O204" s="152"/>
      <c r="P204" s="152"/>
      <c r="Q204" s="152"/>
    </row>
    <row r="205" spans="1:17" ht="30" x14ac:dyDescent="0.3">
      <c r="A205" s="224"/>
      <c r="B205" s="148"/>
      <c r="C205" s="150" t="s">
        <v>2999</v>
      </c>
      <c r="D205" s="149">
        <v>1</v>
      </c>
      <c r="E205" s="210" t="s">
        <v>576</v>
      </c>
      <c r="F205" s="150"/>
      <c r="G205" s="210"/>
      <c r="H205" s="751"/>
      <c r="I205" s="751"/>
      <c r="O205" s="152"/>
      <c r="P205" s="152"/>
      <c r="Q205" s="152"/>
    </row>
    <row r="206" spans="1:17" ht="30" x14ac:dyDescent="0.3">
      <c r="A206" s="224"/>
      <c r="B206" s="148"/>
      <c r="C206" s="150" t="s">
        <v>3000</v>
      </c>
      <c r="D206" s="149">
        <v>1</v>
      </c>
      <c r="E206" s="210" t="s">
        <v>576</v>
      </c>
      <c r="F206" s="150"/>
      <c r="G206" s="210"/>
      <c r="H206" s="751"/>
      <c r="I206" s="751"/>
      <c r="O206" s="152"/>
      <c r="P206" s="152"/>
      <c r="Q206" s="152"/>
    </row>
    <row r="207" spans="1:17" ht="30" x14ac:dyDescent="0.3">
      <c r="A207" s="224"/>
      <c r="B207" s="148"/>
      <c r="C207" s="150" t="s">
        <v>3001</v>
      </c>
      <c r="D207" s="149">
        <v>1</v>
      </c>
      <c r="E207" s="210" t="s">
        <v>576</v>
      </c>
      <c r="F207" s="150"/>
      <c r="G207" s="210"/>
      <c r="H207" s="751"/>
      <c r="I207" s="751"/>
      <c r="O207" s="152"/>
      <c r="P207" s="152"/>
      <c r="Q207" s="152"/>
    </row>
    <row r="208" spans="1:17" ht="30" x14ac:dyDescent="0.3">
      <c r="A208" s="224"/>
      <c r="B208" s="148"/>
      <c r="C208" s="544" t="s">
        <v>3002</v>
      </c>
      <c r="D208" s="149">
        <v>1</v>
      </c>
      <c r="E208" s="210" t="s">
        <v>576</v>
      </c>
      <c r="F208" s="150"/>
      <c r="G208" s="210"/>
      <c r="H208" s="751"/>
      <c r="I208" s="751"/>
      <c r="O208" s="152"/>
      <c r="P208" s="152"/>
      <c r="Q208" s="152"/>
    </row>
    <row r="209" spans="1:17" ht="30" x14ac:dyDescent="0.3">
      <c r="A209" s="224" t="s">
        <v>1663</v>
      </c>
      <c r="B209" s="148" t="s">
        <v>971</v>
      </c>
      <c r="C209" s="148" t="s">
        <v>972</v>
      </c>
      <c r="D209" s="149">
        <v>1</v>
      </c>
      <c r="E209" s="210" t="s">
        <v>400</v>
      </c>
      <c r="F209" s="313"/>
      <c r="G209" s="210"/>
      <c r="H209" s="751"/>
      <c r="I209" s="751"/>
      <c r="O209" s="152"/>
      <c r="P209" s="152"/>
      <c r="Q209" s="152"/>
    </row>
    <row r="210" spans="1:17" ht="30" x14ac:dyDescent="0.3">
      <c r="A210" s="224" t="s">
        <v>1665</v>
      </c>
      <c r="B210" s="148" t="s">
        <v>974</v>
      </c>
      <c r="C210" s="150" t="s">
        <v>3003</v>
      </c>
      <c r="D210" s="149">
        <v>1</v>
      </c>
      <c r="E210" s="210" t="s">
        <v>228</v>
      </c>
      <c r="F210" s="245" t="s">
        <v>3004</v>
      </c>
      <c r="G210" s="210"/>
      <c r="H210" s="751"/>
      <c r="I210" s="751"/>
      <c r="O210" s="152"/>
      <c r="P210" s="152"/>
      <c r="Q210" s="152"/>
    </row>
    <row r="211" spans="1:17" x14ac:dyDescent="0.3">
      <c r="A211" s="552" t="s">
        <v>134</v>
      </c>
      <c r="B211" s="1074" t="s">
        <v>5658</v>
      </c>
      <c r="C211" s="1074"/>
      <c r="D211" s="1074"/>
      <c r="E211" s="1074"/>
      <c r="F211" s="1074"/>
      <c r="G211" s="1074"/>
      <c r="H211" s="751">
        <f>SUM(D212:D214)</f>
        <v>3</v>
      </c>
      <c r="I211" s="751">
        <f>COUNT(D212:D214)*2</f>
        <v>6</v>
      </c>
      <c r="O211" s="152"/>
      <c r="P211" s="152"/>
      <c r="Q211" s="152"/>
    </row>
    <row r="212" spans="1:17" x14ac:dyDescent="0.3">
      <c r="A212" s="552" t="s">
        <v>1667</v>
      </c>
      <c r="B212" s="93" t="s">
        <v>5659</v>
      </c>
      <c r="C212" s="148" t="s">
        <v>4648</v>
      </c>
      <c r="D212" s="149">
        <v>1</v>
      </c>
      <c r="E212" s="149" t="s">
        <v>400</v>
      </c>
      <c r="F212" s="112"/>
      <c r="G212" s="553"/>
      <c r="H212" s="751"/>
      <c r="I212" s="751"/>
      <c r="O212" s="152"/>
      <c r="P212" s="152"/>
      <c r="Q212" s="152"/>
    </row>
    <row r="213" spans="1:17" ht="45" x14ac:dyDescent="0.3">
      <c r="A213" s="552" t="s">
        <v>1670</v>
      </c>
      <c r="B213" s="93" t="s">
        <v>5639</v>
      </c>
      <c r="C213" s="148" t="s">
        <v>4651</v>
      </c>
      <c r="D213" s="149">
        <v>1</v>
      </c>
      <c r="E213" s="149" t="s">
        <v>400</v>
      </c>
      <c r="F213" s="112"/>
      <c r="G213" s="553"/>
      <c r="H213" s="751"/>
      <c r="I213" s="751"/>
      <c r="O213" s="152"/>
      <c r="P213" s="152"/>
      <c r="Q213" s="152"/>
    </row>
    <row r="214" spans="1:17" ht="30" x14ac:dyDescent="0.3">
      <c r="A214" s="552" t="s">
        <v>1673</v>
      </c>
      <c r="B214" s="93" t="s">
        <v>5602</v>
      </c>
      <c r="C214" s="150" t="s">
        <v>6054</v>
      </c>
      <c r="D214" s="149">
        <v>1</v>
      </c>
      <c r="E214" s="149" t="s">
        <v>400</v>
      </c>
      <c r="F214" s="112"/>
      <c r="G214" s="553"/>
      <c r="H214" s="751"/>
      <c r="I214" s="751"/>
      <c r="O214" s="152"/>
      <c r="P214" s="152"/>
      <c r="Q214" s="152"/>
    </row>
    <row r="215" spans="1:17" x14ac:dyDescent="0.3">
      <c r="A215" s="594" t="s">
        <v>136</v>
      </c>
      <c r="B215" s="865" t="s">
        <v>6456</v>
      </c>
      <c r="C215" s="866"/>
      <c r="D215" s="866"/>
      <c r="E215" s="866"/>
      <c r="F215" s="866"/>
      <c r="G215" s="867"/>
      <c r="H215" s="751">
        <f>SUM(D216:D219)</f>
        <v>4</v>
      </c>
      <c r="I215" s="751">
        <f>COUNT(D216:D219)*2</f>
        <v>8</v>
      </c>
      <c r="O215" s="152"/>
      <c r="P215" s="152"/>
      <c r="Q215" s="152"/>
    </row>
    <row r="216" spans="1:17" ht="43.5" x14ac:dyDescent="0.3">
      <c r="A216" s="595" t="s">
        <v>4656</v>
      </c>
      <c r="B216" s="596" t="s">
        <v>1668</v>
      </c>
      <c r="C216" s="597" t="s">
        <v>1669</v>
      </c>
      <c r="D216" s="598">
        <v>1</v>
      </c>
      <c r="E216" s="598" t="s">
        <v>258</v>
      </c>
      <c r="F216" s="597" t="s">
        <v>6462</v>
      </c>
      <c r="G216" s="599"/>
      <c r="H216" s="751"/>
      <c r="I216" s="751"/>
      <c r="O216" s="152"/>
      <c r="P216" s="152"/>
      <c r="Q216" s="152"/>
    </row>
    <row r="217" spans="1:17" ht="46.5" x14ac:dyDescent="0.3">
      <c r="A217" s="595" t="s">
        <v>1680</v>
      </c>
      <c r="B217" s="602" t="s">
        <v>1674</v>
      </c>
      <c r="C217" s="603" t="s">
        <v>1675</v>
      </c>
      <c r="D217" s="598">
        <v>1</v>
      </c>
      <c r="E217" s="598" t="s">
        <v>258</v>
      </c>
      <c r="F217" s="597" t="s">
        <v>6459</v>
      </c>
      <c r="G217" s="696"/>
      <c r="H217" s="751"/>
      <c r="I217" s="751"/>
      <c r="O217" s="152"/>
      <c r="P217" s="152"/>
      <c r="Q217" s="152"/>
    </row>
    <row r="218" spans="1:17" ht="31" x14ac:dyDescent="0.3">
      <c r="A218" s="595" t="s">
        <v>977</v>
      </c>
      <c r="B218" s="596" t="s">
        <v>1676</v>
      </c>
      <c r="C218" s="597" t="s">
        <v>1677</v>
      </c>
      <c r="D218" s="598">
        <v>1</v>
      </c>
      <c r="E218" s="598" t="s">
        <v>258</v>
      </c>
      <c r="F218" s="597" t="s">
        <v>6460</v>
      </c>
      <c r="G218" s="696"/>
      <c r="H218" s="751"/>
      <c r="I218" s="751"/>
      <c r="O218" s="152"/>
      <c r="P218" s="152"/>
      <c r="Q218" s="152"/>
    </row>
    <row r="219" spans="1:17" ht="43.5" x14ac:dyDescent="0.3">
      <c r="A219" s="595" t="s">
        <v>4657</v>
      </c>
      <c r="B219" s="596" t="s">
        <v>6469</v>
      </c>
      <c r="C219" s="597" t="s">
        <v>1678</v>
      </c>
      <c r="D219" s="598">
        <v>1</v>
      </c>
      <c r="E219" s="598" t="s">
        <v>258</v>
      </c>
      <c r="F219" s="597" t="s">
        <v>6461</v>
      </c>
      <c r="G219" s="696"/>
      <c r="H219" s="751"/>
      <c r="I219" s="751"/>
      <c r="O219" s="152"/>
      <c r="P219" s="152"/>
      <c r="Q219" s="152"/>
    </row>
    <row r="220" spans="1:17" x14ac:dyDescent="0.3">
      <c r="A220" s="697" t="s">
        <v>1681</v>
      </c>
      <c r="B220" s="859" t="s">
        <v>4658</v>
      </c>
      <c r="C220" s="805"/>
      <c r="D220" s="805"/>
      <c r="E220" s="805"/>
      <c r="F220" s="805"/>
      <c r="G220" s="806"/>
      <c r="H220" s="751">
        <f>SUM(D221:D224)</f>
        <v>4</v>
      </c>
      <c r="I220" s="751">
        <f>COUNT(D221:D224)*2</f>
        <v>8</v>
      </c>
      <c r="O220" s="152"/>
      <c r="P220" s="152"/>
      <c r="Q220" s="152"/>
    </row>
    <row r="221" spans="1:17" ht="75" x14ac:dyDescent="0.3">
      <c r="A221" s="698" t="s">
        <v>6470</v>
      </c>
      <c r="B221" s="148" t="s">
        <v>5994</v>
      </c>
      <c r="C221" s="148" t="s">
        <v>4660</v>
      </c>
      <c r="D221" s="149">
        <v>1</v>
      </c>
      <c r="E221" s="149" t="s">
        <v>400</v>
      </c>
      <c r="F221" s="251" t="s">
        <v>5995</v>
      </c>
      <c r="G221" s="207"/>
      <c r="H221" s="751"/>
      <c r="I221" s="751"/>
      <c r="O221" s="152"/>
      <c r="P221" s="152"/>
      <c r="Q221" s="152"/>
    </row>
    <row r="222" spans="1:17" ht="60" x14ac:dyDescent="0.3">
      <c r="A222" s="698" t="s">
        <v>6471</v>
      </c>
      <c r="B222" s="148" t="s">
        <v>4662</v>
      </c>
      <c r="C222" s="148" t="s">
        <v>4663</v>
      </c>
      <c r="D222" s="149">
        <v>1</v>
      </c>
      <c r="E222" s="149" t="s">
        <v>400</v>
      </c>
      <c r="F222" s="251" t="s">
        <v>4664</v>
      </c>
      <c r="G222" s="207"/>
      <c r="H222" s="751"/>
      <c r="I222" s="751"/>
      <c r="O222" s="152"/>
      <c r="P222" s="152"/>
      <c r="Q222" s="152"/>
    </row>
    <row r="223" spans="1:17" ht="75" x14ac:dyDescent="0.3">
      <c r="A223" s="549" t="s">
        <v>6481</v>
      </c>
      <c r="B223" s="148" t="s">
        <v>5996</v>
      </c>
      <c r="C223" s="148" t="s">
        <v>5997</v>
      </c>
      <c r="D223" s="149">
        <v>1</v>
      </c>
      <c r="E223" s="149" t="s">
        <v>400</v>
      </c>
      <c r="F223" s="251" t="s">
        <v>5998</v>
      </c>
      <c r="G223" s="210"/>
      <c r="H223" s="751"/>
      <c r="I223" s="751"/>
      <c r="O223" s="152"/>
      <c r="P223" s="152"/>
      <c r="Q223" s="152"/>
    </row>
    <row r="224" spans="1:17" ht="75" x14ac:dyDescent="0.3">
      <c r="A224" s="549" t="s">
        <v>6474</v>
      </c>
      <c r="B224" s="148" t="s">
        <v>5999</v>
      </c>
      <c r="C224" s="148" t="s">
        <v>6000</v>
      </c>
      <c r="D224" s="149">
        <v>1</v>
      </c>
      <c r="E224" s="149" t="s">
        <v>400</v>
      </c>
      <c r="F224" s="251" t="s">
        <v>6001</v>
      </c>
      <c r="G224" s="210"/>
      <c r="H224" s="751"/>
      <c r="I224" s="751"/>
      <c r="O224" s="152"/>
      <c r="P224" s="152"/>
      <c r="Q224" s="152"/>
    </row>
    <row r="225" spans="1:17" x14ac:dyDescent="0.3">
      <c r="A225" s="549" t="s">
        <v>4665</v>
      </c>
      <c r="B225" s="859" t="s">
        <v>1682</v>
      </c>
      <c r="C225" s="805"/>
      <c r="D225" s="805"/>
      <c r="E225" s="805"/>
      <c r="F225" s="805"/>
      <c r="G225" s="806"/>
      <c r="H225" s="751">
        <f>SUM(D226:D227)</f>
        <v>2</v>
      </c>
      <c r="I225" s="751">
        <f>COUNT(D226:D227)*2</f>
        <v>4</v>
      </c>
      <c r="O225" s="152"/>
      <c r="P225" s="152"/>
      <c r="Q225" s="152"/>
    </row>
    <row r="226" spans="1:17" ht="30" x14ac:dyDescent="0.3">
      <c r="A226" s="224" t="s">
        <v>4666</v>
      </c>
      <c r="B226" s="249" t="s">
        <v>1684</v>
      </c>
      <c r="C226" s="245" t="s">
        <v>4668</v>
      </c>
      <c r="D226" s="149">
        <v>1</v>
      </c>
      <c r="E226" s="208" t="s">
        <v>198</v>
      </c>
      <c r="F226" s="207" t="s">
        <v>4669</v>
      </c>
      <c r="G226" s="245"/>
      <c r="H226" s="751"/>
      <c r="I226" s="751"/>
      <c r="O226" s="152"/>
      <c r="P226" s="152"/>
      <c r="Q226" s="152"/>
    </row>
    <row r="227" spans="1:17" ht="30" x14ac:dyDescent="0.3">
      <c r="A227" s="224" t="s">
        <v>4670</v>
      </c>
      <c r="B227" s="249" t="s">
        <v>1690</v>
      </c>
      <c r="C227" s="207" t="s">
        <v>5205</v>
      </c>
      <c r="D227" s="149">
        <v>1</v>
      </c>
      <c r="E227" s="283" t="s">
        <v>400</v>
      </c>
      <c r="F227" s="245" t="s">
        <v>4671</v>
      </c>
      <c r="G227" s="245"/>
      <c r="H227" s="751"/>
      <c r="I227" s="751"/>
      <c r="O227" s="152"/>
      <c r="P227" s="152"/>
      <c r="Q227" s="152"/>
    </row>
    <row r="228" spans="1:17" x14ac:dyDescent="0.3">
      <c r="A228" s="708" t="s">
        <v>5607</v>
      </c>
      <c r="B228" s="859" t="s">
        <v>4672</v>
      </c>
      <c r="C228" s="805"/>
      <c r="D228" s="805"/>
      <c r="E228" s="805"/>
      <c r="F228" s="805"/>
      <c r="G228" s="806"/>
      <c r="H228" s="751">
        <f>SUM(D229:D231)</f>
        <v>3</v>
      </c>
      <c r="I228" s="751">
        <f>COUNT(D229:D231)*2</f>
        <v>6</v>
      </c>
      <c r="O228" s="152"/>
      <c r="P228" s="152"/>
      <c r="Q228" s="152"/>
    </row>
    <row r="229" spans="1:17" ht="45" x14ac:dyDescent="0.3">
      <c r="A229" s="708" t="s">
        <v>5613</v>
      </c>
      <c r="B229" s="148" t="s">
        <v>5610</v>
      </c>
      <c r="C229" s="211" t="s">
        <v>6163</v>
      </c>
      <c r="D229" s="149">
        <v>1</v>
      </c>
      <c r="E229" s="309" t="s">
        <v>400</v>
      </c>
      <c r="F229" s="211" t="s">
        <v>6164</v>
      </c>
      <c r="G229" s="148"/>
      <c r="H229" s="751"/>
      <c r="I229" s="751"/>
      <c r="O229" s="152"/>
      <c r="P229" s="152"/>
      <c r="Q229" s="152"/>
    </row>
    <row r="230" spans="1:17" ht="60" x14ac:dyDescent="0.3">
      <c r="A230" s="708" t="s">
        <v>5615</v>
      </c>
      <c r="B230" s="150" t="s">
        <v>4673</v>
      </c>
      <c r="C230" s="148" t="s">
        <v>4674</v>
      </c>
      <c r="D230" s="149">
        <v>1</v>
      </c>
      <c r="E230" s="252" t="s">
        <v>400</v>
      </c>
      <c r="F230" s="148" t="s">
        <v>4675</v>
      </c>
      <c r="G230" s="148"/>
      <c r="H230" s="751"/>
      <c r="I230" s="751"/>
      <c r="O230" s="152"/>
      <c r="P230" s="152"/>
      <c r="Q230" s="152"/>
    </row>
    <row r="231" spans="1:17" ht="30" x14ac:dyDescent="0.3">
      <c r="A231" s="228" t="s">
        <v>5617</v>
      </c>
      <c r="B231" s="148" t="s">
        <v>6169</v>
      </c>
      <c r="C231" s="148" t="s">
        <v>6206</v>
      </c>
      <c r="D231" s="149">
        <v>1</v>
      </c>
      <c r="E231" s="206" t="s">
        <v>400</v>
      </c>
      <c r="F231" s="148" t="s">
        <v>6207</v>
      </c>
      <c r="G231" s="251"/>
      <c r="H231" s="751"/>
      <c r="I231" s="751"/>
      <c r="O231" s="152"/>
      <c r="P231" s="152"/>
      <c r="Q231" s="152"/>
    </row>
    <row r="232" spans="1:17" x14ac:dyDescent="0.3">
      <c r="A232" s="536"/>
      <c r="B232" s="1068" t="s">
        <v>979</v>
      </c>
      <c r="C232" s="1069"/>
      <c r="D232" s="1069"/>
      <c r="E232" s="1069"/>
      <c r="F232" s="1069"/>
      <c r="G232" s="1073"/>
      <c r="H232" s="751">
        <f>H233+H238+H243+H246</f>
        <v>13</v>
      </c>
      <c r="I232" s="751">
        <f>I233+I238+I243+I246</f>
        <v>26</v>
      </c>
      <c r="O232" s="152"/>
      <c r="P232" s="152"/>
      <c r="Q232" s="152"/>
    </row>
    <row r="233" spans="1:17" x14ac:dyDescent="0.3">
      <c r="A233" s="539" t="s">
        <v>139</v>
      </c>
      <c r="B233" s="997" t="s">
        <v>140</v>
      </c>
      <c r="C233" s="1071"/>
      <c r="D233" s="1071"/>
      <c r="E233" s="1071"/>
      <c r="F233" s="1071"/>
      <c r="G233" s="1072"/>
      <c r="H233" s="751">
        <f>SUM(D234:D237)</f>
        <v>4</v>
      </c>
      <c r="I233" s="751">
        <f>COUNT(D234:D237)*2</f>
        <v>8</v>
      </c>
      <c r="O233" s="152"/>
      <c r="P233" s="152"/>
      <c r="Q233" s="152"/>
    </row>
    <row r="234" spans="1:17" ht="30" x14ac:dyDescent="0.3">
      <c r="A234" s="224" t="s">
        <v>1693</v>
      </c>
      <c r="B234" s="150" t="s">
        <v>982</v>
      </c>
      <c r="C234" s="150" t="s">
        <v>3005</v>
      </c>
      <c r="D234" s="149">
        <v>1</v>
      </c>
      <c r="E234" s="209" t="s">
        <v>576</v>
      </c>
      <c r="F234" s="209"/>
      <c r="G234" s="209"/>
      <c r="H234" s="751"/>
      <c r="I234" s="751"/>
      <c r="O234" s="152"/>
      <c r="P234" s="152"/>
      <c r="Q234" s="152"/>
    </row>
    <row r="235" spans="1:17" x14ac:dyDescent="0.3">
      <c r="A235" s="224"/>
      <c r="B235" s="150"/>
      <c r="C235" s="150" t="s">
        <v>3006</v>
      </c>
      <c r="D235" s="149">
        <v>1</v>
      </c>
      <c r="E235" s="209" t="s">
        <v>576</v>
      </c>
      <c r="F235" s="209"/>
      <c r="G235" s="209"/>
      <c r="H235" s="751"/>
      <c r="I235" s="751"/>
      <c r="O235" s="152"/>
      <c r="P235" s="152"/>
      <c r="Q235" s="152"/>
    </row>
    <row r="236" spans="1:17" x14ac:dyDescent="0.3">
      <c r="A236" s="224"/>
      <c r="B236" s="150"/>
      <c r="C236" s="150" t="s">
        <v>3007</v>
      </c>
      <c r="D236" s="149">
        <v>1</v>
      </c>
      <c r="E236" s="209" t="s">
        <v>576</v>
      </c>
      <c r="F236" s="209"/>
      <c r="G236" s="209"/>
      <c r="H236" s="751"/>
      <c r="I236" s="751"/>
      <c r="O236" s="152"/>
      <c r="P236" s="152"/>
      <c r="Q236" s="152"/>
    </row>
    <row r="237" spans="1:17" x14ac:dyDescent="0.3">
      <c r="A237" s="224"/>
      <c r="B237" s="150"/>
      <c r="C237" s="150" t="s">
        <v>3008</v>
      </c>
      <c r="D237" s="149">
        <v>1</v>
      </c>
      <c r="E237" s="209" t="s">
        <v>576</v>
      </c>
      <c r="F237" s="209"/>
      <c r="G237" s="209"/>
      <c r="H237" s="751"/>
      <c r="I237" s="751"/>
      <c r="O237" s="152"/>
      <c r="P237" s="152"/>
      <c r="Q237" s="152"/>
    </row>
    <row r="238" spans="1:17" x14ac:dyDescent="0.3">
      <c r="A238" s="224" t="s">
        <v>141</v>
      </c>
      <c r="B238" s="997" t="s">
        <v>993</v>
      </c>
      <c r="C238" s="1071"/>
      <c r="D238" s="1071"/>
      <c r="E238" s="1071"/>
      <c r="F238" s="1071"/>
      <c r="G238" s="1072"/>
      <c r="H238" s="751">
        <f>SUM(D239:D242)</f>
        <v>4</v>
      </c>
      <c r="I238" s="751">
        <f>COUNT(D239:D242)*2</f>
        <v>8</v>
      </c>
      <c r="O238" s="152"/>
      <c r="P238" s="152"/>
      <c r="Q238" s="152"/>
    </row>
    <row r="239" spans="1:17" ht="30" x14ac:dyDescent="0.3">
      <c r="A239" s="224" t="s">
        <v>1705</v>
      </c>
      <c r="B239" s="150" t="s">
        <v>995</v>
      </c>
      <c r="C239" s="150" t="s">
        <v>3009</v>
      </c>
      <c r="D239" s="149">
        <v>1</v>
      </c>
      <c r="E239" s="209" t="s">
        <v>576</v>
      </c>
      <c r="F239" s="209"/>
      <c r="G239" s="209"/>
      <c r="H239" s="751"/>
      <c r="I239" s="751"/>
      <c r="O239" s="152"/>
      <c r="P239" s="152"/>
      <c r="Q239" s="152"/>
    </row>
    <row r="240" spans="1:17" x14ac:dyDescent="0.3">
      <c r="A240" s="224"/>
      <c r="B240" s="150"/>
      <c r="C240" s="150" t="s">
        <v>3010</v>
      </c>
      <c r="D240" s="149">
        <v>1</v>
      </c>
      <c r="E240" s="209" t="s">
        <v>576</v>
      </c>
      <c r="F240" s="209"/>
      <c r="G240" s="209"/>
      <c r="H240" s="751"/>
      <c r="I240" s="751"/>
      <c r="O240" s="152"/>
      <c r="P240" s="152"/>
      <c r="Q240" s="152"/>
    </row>
    <row r="241" spans="1:17" x14ac:dyDescent="0.3">
      <c r="A241" s="224"/>
      <c r="B241" s="150"/>
      <c r="C241" s="150" t="s">
        <v>3011</v>
      </c>
      <c r="D241" s="149">
        <v>1</v>
      </c>
      <c r="E241" s="209" t="s">
        <v>576</v>
      </c>
      <c r="F241" s="209"/>
      <c r="G241" s="209"/>
      <c r="H241" s="751"/>
      <c r="I241" s="751"/>
      <c r="O241" s="152"/>
      <c r="P241" s="152"/>
      <c r="Q241" s="152"/>
    </row>
    <row r="242" spans="1:17" x14ac:dyDescent="0.3">
      <c r="A242" s="224"/>
      <c r="B242" s="150"/>
      <c r="C242" s="150" t="s">
        <v>3012</v>
      </c>
      <c r="D242" s="149">
        <v>1</v>
      </c>
      <c r="E242" s="209" t="s">
        <v>576</v>
      </c>
      <c r="F242" s="209"/>
      <c r="G242" s="209"/>
      <c r="H242" s="751"/>
      <c r="I242" s="751"/>
      <c r="O242" s="152"/>
      <c r="P242" s="152"/>
      <c r="Q242" s="152"/>
    </row>
    <row r="243" spans="1:17" x14ac:dyDescent="0.3">
      <c r="A243" s="224" t="s">
        <v>143</v>
      </c>
      <c r="B243" s="997" t="s">
        <v>1004</v>
      </c>
      <c r="C243" s="1071"/>
      <c r="D243" s="1071"/>
      <c r="E243" s="1071"/>
      <c r="F243" s="1071"/>
      <c r="G243" s="1072"/>
      <c r="H243" s="751">
        <f>SUM(D244:D245)</f>
        <v>2</v>
      </c>
      <c r="I243" s="751">
        <f>COUNT(D244:D245)*2</f>
        <v>4</v>
      </c>
      <c r="O243" s="152"/>
      <c r="P243" s="152"/>
      <c r="Q243" s="152"/>
    </row>
    <row r="244" spans="1:17" ht="30" x14ac:dyDescent="0.3">
      <c r="A244" s="224" t="s">
        <v>1707</v>
      </c>
      <c r="B244" s="150" t="s">
        <v>1006</v>
      </c>
      <c r="C244" s="150" t="s">
        <v>3013</v>
      </c>
      <c r="D244" s="149">
        <v>1</v>
      </c>
      <c r="E244" s="209" t="s">
        <v>576</v>
      </c>
      <c r="F244" s="209"/>
      <c r="G244" s="209"/>
      <c r="H244" s="751"/>
      <c r="I244" s="751"/>
      <c r="O244" s="152"/>
      <c r="P244" s="152"/>
      <c r="Q244" s="152"/>
    </row>
    <row r="245" spans="1:17" x14ac:dyDescent="0.3">
      <c r="A245" s="224"/>
      <c r="B245" s="150"/>
      <c r="C245" s="150" t="s">
        <v>3014</v>
      </c>
      <c r="D245" s="149">
        <v>1</v>
      </c>
      <c r="E245" s="209" t="s">
        <v>576</v>
      </c>
      <c r="F245" s="209"/>
      <c r="G245" s="209"/>
      <c r="H245" s="751"/>
      <c r="I245" s="751"/>
      <c r="O245" s="152"/>
      <c r="P245" s="152"/>
      <c r="Q245" s="152"/>
    </row>
    <row r="246" spans="1:17" x14ac:dyDescent="0.3">
      <c r="A246" s="224" t="s">
        <v>145</v>
      </c>
      <c r="B246" s="997" t="s">
        <v>1011</v>
      </c>
      <c r="C246" s="1071"/>
      <c r="D246" s="1071"/>
      <c r="E246" s="1071"/>
      <c r="F246" s="1071"/>
      <c r="G246" s="1072"/>
      <c r="H246" s="751">
        <f>SUM(D247:D249)</f>
        <v>3</v>
      </c>
      <c r="I246" s="751">
        <f>COUNT(D247:D249)*2</f>
        <v>6</v>
      </c>
      <c r="O246" s="152"/>
      <c r="P246" s="152"/>
      <c r="Q246" s="152"/>
    </row>
    <row r="247" spans="1:17" ht="30" x14ac:dyDescent="0.3">
      <c r="A247" s="224" t="s">
        <v>1715</v>
      </c>
      <c r="B247" s="150" t="s">
        <v>1013</v>
      </c>
      <c r="C247" s="148" t="s">
        <v>3015</v>
      </c>
      <c r="D247" s="149">
        <v>1</v>
      </c>
      <c r="E247" s="209" t="s">
        <v>576</v>
      </c>
      <c r="F247" s="209"/>
      <c r="G247" s="209"/>
      <c r="H247" s="751"/>
      <c r="I247" s="751"/>
      <c r="O247" s="152"/>
      <c r="P247" s="152"/>
      <c r="Q247" s="152"/>
    </row>
    <row r="248" spans="1:17" x14ac:dyDescent="0.3">
      <c r="A248" s="224"/>
      <c r="B248" s="150"/>
      <c r="C248" s="148" t="s">
        <v>3016</v>
      </c>
      <c r="D248" s="149">
        <v>1</v>
      </c>
      <c r="E248" s="209" t="s">
        <v>576</v>
      </c>
      <c r="F248" s="209"/>
      <c r="G248" s="209"/>
      <c r="H248" s="751"/>
      <c r="I248" s="751"/>
      <c r="O248" s="152"/>
      <c r="P248" s="152"/>
      <c r="Q248" s="152"/>
    </row>
    <row r="249" spans="1:17" x14ac:dyDescent="0.3">
      <c r="A249" s="224"/>
      <c r="B249" s="150"/>
      <c r="C249" s="148" t="s">
        <v>3017</v>
      </c>
      <c r="D249" s="149">
        <v>1</v>
      </c>
      <c r="E249" s="209" t="s">
        <v>576</v>
      </c>
      <c r="F249" s="209"/>
      <c r="G249" s="209"/>
      <c r="H249" s="751"/>
      <c r="I249" s="751"/>
      <c r="O249" s="152"/>
      <c r="P249" s="152"/>
      <c r="Q249" s="152"/>
    </row>
    <row r="250" spans="1:17" x14ac:dyDescent="0.3">
      <c r="A250" s="230"/>
      <c r="B250" s="166"/>
      <c r="C250" s="166"/>
      <c r="D250" s="169"/>
      <c r="E250" s="166"/>
      <c r="F250" s="166"/>
      <c r="G250" s="166"/>
      <c r="O250" s="152"/>
      <c r="P250" s="152"/>
      <c r="Q250" s="152"/>
    </row>
    <row r="251" spans="1:17" x14ac:dyDescent="0.3">
      <c r="A251" s="230"/>
      <c r="B251" s="166"/>
      <c r="C251" s="166"/>
      <c r="D251" s="169"/>
      <c r="E251" s="166"/>
      <c r="F251" s="166"/>
      <c r="G251" s="166"/>
    </row>
    <row r="252" spans="1:17" x14ac:dyDescent="0.3">
      <c r="A252" s="1000" t="s">
        <v>3018</v>
      </c>
      <c r="B252" s="998"/>
      <c r="C252" s="999"/>
      <c r="D252" s="169"/>
      <c r="E252" s="166"/>
      <c r="F252" s="166"/>
      <c r="G252" s="166"/>
    </row>
    <row r="253" spans="1:17" x14ac:dyDescent="0.3">
      <c r="A253" s="229"/>
      <c r="B253" s="177" t="s">
        <v>3019</v>
      </c>
      <c r="C253" s="508">
        <f>D280</f>
        <v>0.5</v>
      </c>
      <c r="D253" s="169"/>
      <c r="E253" s="166"/>
      <c r="F253" s="166"/>
      <c r="G253" s="166"/>
    </row>
    <row r="254" spans="1:17" x14ac:dyDescent="0.3">
      <c r="A254" s="229"/>
      <c r="B254" s="1001" t="s">
        <v>1020</v>
      </c>
      <c r="C254" s="999"/>
      <c r="D254" s="169"/>
      <c r="E254" s="166"/>
      <c r="F254" s="166"/>
      <c r="G254" s="166"/>
    </row>
    <row r="255" spans="1:17" x14ac:dyDescent="0.3">
      <c r="A255" s="217" t="s">
        <v>1021</v>
      </c>
      <c r="B255" s="137" t="s">
        <v>1022</v>
      </c>
      <c r="C255" s="505">
        <f t="shared" ref="C255:C262" si="3">D272</f>
        <v>0.5</v>
      </c>
      <c r="D255" s="169"/>
      <c r="E255" s="166"/>
      <c r="F255" s="166"/>
      <c r="G255" s="166"/>
    </row>
    <row r="256" spans="1:17" x14ac:dyDescent="0.3">
      <c r="A256" s="217" t="s">
        <v>1023</v>
      </c>
      <c r="B256" s="137" t="s">
        <v>1024</v>
      </c>
      <c r="C256" s="505">
        <f t="shared" si="3"/>
        <v>0.5</v>
      </c>
      <c r="D256" s="169"/>
      <c r="E256" s="166"/>
      <c r="F256" s="166"/>
      <c r="G256" s="166"/>
    </row>
    <row r="257" spans="1:14" x14ac:dyDescent="0.3">
      <c r="A257" s="217" t="s">
        <v>1025</v>
      </c>
      <c r="B257" s="137" t="s">
        <v>1026</v>
      </c>
      <c r="C257" s="505">
        <f t="shared" si="3"/>
        <v>0.5</v>
      </c>
      <c r="D257" s="169"/>
      <c r="E257" s="166"/>
      <c r="F257" s="166"/>
      <c r="G257" s="166"/>
    </row>
    <row r="258" spans="1:14" x14ac:dyDescent="0.3">
      <c r="A258" s="217" t="s">
        <v>1027</v>
      </c>
      <c r="B258" s="137" t="s">
        <v>1028</v>
      </c>
      <c r="C258" s="505">
        <f t="shared" si="3"/>
        <v>0.5</v>
      </c>
      <c r="D258" s="169"/>
      <c r="E258" s="166"/>
      <c r="F258" s="166"/>
      <c r="G258" s="166"/>
    </row>
    <row r="259" spans="1:14" x14ac:dyDescent="0.3">
      <c r="A259" s="217" t="s">
        <v>1029</v>
      </c>
      <c r="B259" s="137" t="s">
        <v>1030</v>
      </c>
      <c r="C259" s="505">
        <f t="shared" si="3"/>
        <v>0.5</v>
      </c>
      <c r="D259" s="169"/>
      <c r="E259" s="166"/>
      <c r="F259" s="166"/>
      <c r="G259" s="166"/>
    </row>
    <row r="260" spans="1:14" x14ac:dyDescent="0.3">
      <c r="A260" s="217" t="s">
        <v>1031</v>
      </c>
      <c r="B260" s="137" t="s">
        <v>14</v>
      </c>
      <c r="C260" s="505">
        <f t="shared" si="3"/>
        <v>0.5</v>
      </c>
      <c r="D260" s="169"/>
      <c r="E260" s="166"/>
      <c r="F260" s="166"/>
      <c r="G260" s="166"/>
    </row>
    <row r="261" spans="1:14" x14ac:dyDescent="0.3">
      <c r="A261" s="217" t="s">
        <v>1032</v>
      </c>
      <c r="B261" s="137" t="s">
        <v>1033</v>
      </c>
      <c r="C261" s="505">
        <f t="shared" si="3"/>
        <v>0.5</v>
      </c>
      <c r="D261" s="169"/>
      <c r="E261" s="166"/>
      <c r="F261" s="166"/>
      <c r="G261" s="166"/>
    </row>
    <row r="262" spans="1:14" x14ac:dyDescent="0.3">
      <c r="A262" s="217" t="s">
        <v>1034</v>
      </c>
      <c r="B262" s="137" t="s">
        <v>1035</v>
      </c>
      <c r="C262" s="505">
        <f t="shared" si="3"/>
        <v>0.5</v>
      </c>
      <c r="D262" s="169"/>
      <c r="E262" s="166"/>
      <c r="F262" s="166"/>
      <c r="G262" s="166"/>
    </row>
    <row r="263" spans="1:14" s="213" customFormat="1" x14ac:dyDescent="0.3">
      <c r="A263" s="214"/>
      <c r="B263" s="212"/>
      <c r="C263" s="212"/>
      <c r="D263" s="215"/>
      <c r="E263" s="212"/>
      <c r="F263" s="212"/>
      <c r="G263" s="212"/>
    </row>
    <row r="264" spans="1:14" s="213" customFormat="1" x14ac:dyDescent="0.3">
      <c r="A264" s="214"/>
      <c r="B264" s="212"/>
      <c r="C264" s="212"/>
      <c r="D264" s="215"/>
      <c r="E264" s="212"/>
      <c r="F264" s="212"/>
      <c r="G264" s="212"/>
    </row>
    <row r="265" spans="1:14" s="213" customFormat="1" x14ac:dyDescent="0.3">
      <c r="A265" s="214"/>
      <c r="B265" s="212"/>
      <c r="C265" s="212"/>
      <c r="D265" s="215"/>
      <c r="E265" s="212"/>
      <c r="F265" s="212"/>
      <c r="G265" s="212"/>
    </row>
    <row r="266" spans="1:14" s="213" customFormat="1" x14ac:dyDescent="0.3">
      <c r="A266" s="214"/>
      <c r="B266" s="212"/>
      <c r="C266" s="212"/>
      <c r="D266" s="215"/>
      <c r="E266" s="212"/>
      <c r="F266" s="212"/>
      <c r="G266" s="212"/>
    </row>
    <row r="267" spans="1:14" s="213" customFormat="1" x14ac:dyDescent="0.3">
      <c r="A267" s="214"/>
      <c r="B267" s="212"/>
      <c r="C267" s="212"/>
      <c r="D267" s="215"/>
      <c r="E267" s="212"/>
      <c r="F267" s="212"/>
      <c r="G267" s="212"/>
    </row>
    <row r="268" spans="1:14" s="213" customFormat="1" x14ac:dyDescent="0.3">
      <c r="A268" s="214"/>
      <c r="B268" s="212"/>
      <c r="C268" s="212"/>
      <c r="D268" s="215"/>
      <c r="E268" s="212"/>
      <c r="F268" s="212"/>
      <c r="G268" s="212"/>
    </row>
    <row r="269" spans="1:14" s="213" customFormat="1" x14ac:dyDescent="0.3">
      <c r="A269" s="214"/>
      <c r="B269" s="212"/>
      <c r="C269" s="212"/>
      <c r="D269" s="215"/>
      <c r="E269" s="212"/>
      <c r="F269" s="212"/>
      <c r="G269" s="212"/>
    </row>
    <row r="270" spans="1:14" s="213" customFormat="1" x14ac:dyDescent="0.3">
      <c r="A270" s="214"/>
      <c r="B270" s="212"/>
      <c r="C270" s="212"/>
      <c r="D270" s="215"/>
      <c r="E270" s="212"/>
      <c r="F270" s="212"/>
      <c r="G270" s="212"/>
    </row>
    <row r="271" spans="1:14" s="152" customFormat="1" x14ac:dyDescent="0.3">
      <c r="A271" s="180"/>
      <c r="B271" s="151" t="s">
        <v>1036</v>
      </c>
      <c r="C271" s="151" t="s">
        <v>1906</v>
      </c>
      <c r="D271" s="182" t="s">
        <v>2206</v>
      </c>
      <c r="E271" s="151" t="b">
        <f>G2</f>
        <v>1</v>
      </c>
      <c r="F271" s="151"/>
      <c r="G271" s="151"/>
      <c r="H271" s="213"/>
      <c r="I271" s="213"/>
      <c r="J271" s="213"/>
      <c r="K271" s="213"/>
      <c r="L271" s="213"/>
      <c r="M271" s="213"/>
      <c r="N271" s="213"/>
    </row>
    <row r="272" spans="1:14" s="152" customFormat="1" x14ac:dyDescent="0.3">
      <c r="A272" s="180" t="s">
        <v>1021</v>
      </c>
      <c r="B272" s="151">
        <f>IF(E271=FALSE,0,H4)</f>
        <v>3</v>
      </c>
      <c r="C272" s="151">
        <f>IF(E271=FALSE,0,I4)</f>
        <v>6</v>
      </c>
      <c r="D272" s="515">
        <f>IF(E271=0,0,B272/C272)</f>
        <v>0.5</v>
      </c>
      <c r="E272" s="151"/>
      <c r="F272" s="151"/>
      <c r="G272" s="151"/>
      <c r="H272" s="213"/>
      <c r="I272" s="213"/>
      <c r="J272" s="213"/>
      <c r="K272" s="213"/>
      <c r="L272" s="213"/>
      <c r="M272" s="213"/>
      <c r="N272" s="213"/>
    </row>
    <row r="273" spans="1:14" s="152" customFormat="1" x14ac:dyDescent="0.3">
      <c r="A273" s="180" t="s">
        <v>1023</v>
      </c>
      <c r="B273" s="151">
        <f>IF(E271=FALSE,0,H9)</f>
        <v>18</v>
      </c>
      <c r="C273" s="151">
        <f>IF(E271=FALSE,0,I9)</f>
        <v>36</v>
      </c>
      <c r="D273" s="515">
        <f>IF(E271=0,0,B273/C273)</f>
        <v>0.5</v>
      </c>
      <c r="E273" s="151"/>
      <c r="F273" s="151"/>
      <c r="G273" s="151"/>
      <c r="H273" s="213"/>
      <c r="I273" s="213"/>
      <c r="J273" s="213"/>
      <c r="K273" s="213"/>
      <c r="L273" s="213"/>
      <c r="M273" s="213"/>
      <c r="N273" s="213"/>
    </row>
    <row r="274" spans="1:14" s="152" customFormat="1" x14ac:dyDescent="0.3">
      <c r="A274" s="180" t="s">
        <v>1025</v>
      </c>
      <c r="B274" s="151">
        <f>IF(E271=FALSE,0,H33)</f>
        <v>44</v>
      </c>
      <c r="C274" s="151">
        <f>IF(E271=FALSE,0,I33)</f>
        <v>88</v>
      </c>
      <c r="D274" s="515">
        <f>IF(E271=0,0,B274/C274)</f>
        <v>0.5</v>
      </c>
      <c r="E274" s="151"/>
      <c r="F274" s="151"/>
      <c r="G274" s="151"/>
      <c r="H274" s="213"/>
      <c r="I274" s="213"/>
      <c r="J274" s="213"/>
      <c r="K274" s="213"/>
      <c r="L274" s="213"/>
      <c r="M274" s="213"/>
      <c r="N274" s="213"/>
    </row>
    <row r="275" spans="1:14" s="152" customFormat="1" x14ac:dyDescent="0.3">
      <c r="A275" s="180" t="s">
        <v>1027</v>
      </c>
      <c r="B275" s="151">
        <f>IF(E271=FALSE,0,H82)</f>
        <v>42</v>
      </c>
      <c r="C275" s="151">
        <f>IF(E271=FALSE,0,I82)</f>
        <v>84</v>
      </c>
      <c r="D275" s="515">
        <f>IF(E271=0,0,B275/C275)</f>
        <v>0.5</v>
      </c>
      <c r="E275" s="151"/>
      <c r="F275" s="151"/>
      <c r="G275" s="151"/>
      <c r="H275" s="213"/>
      <c r="I275" s="213"/>
      <c r="J275" s="213"/>
      <c r="K275" s="213"/>
      <c r="L275" s="213"/>
      <c r="M275" s="213"/>
      <c r="N275" s="213"/>
    </row>
    <row r="276" spans="1:14" s="152" customFormat="1" x14ac:dyDescent="0.3">
      <c r="A276" s="180" t="s">
        <v>1029</v>
      </c>
      <c r="B276" s="516">
        <f>IF(E271=FALSE,0,H132)</f>
        <v>22</v>
      </c>
      <c r="C276" s="516">
        <f>IF(E271=FALSE,0,I132)</f>
        <v>44</v>
      </c>
      <c r="D276" s="515">
        <f>IF(E271=0,0,B276/C276)</f>
        <v>0.5</v>
      </c>
      <c r="E276" s="151"/>
      <c r="F276" s="151"/>
      <c r="G276" s="151"/>
      <c r="H276" s="213"/>
      <c r="I276" s="213"/>
      <c r="J276" s="213"/>
      <c r="K276" s="213"/>
      <c r="L276" s="213"/>
      <c r="M276" s="213"/>
      <c r="N276" s="213"/>
    </row>
    <row r="277" spans="1:14" s="152" customFormat="1" x14ac:dyDescent="0.3">
      <c r="A277" s="180" t="s">
        <v>1031</v>
      </c>
      <c r="B277" s="516">
        <f>IF(E271=FALSE,0,H161)</f>
        <v>19</v>
      </c>
      <c r="C277" s="516">
        <f>IF(E271=FALSE,0,I161)</f>
        <v>38</v>
      </c>
      <c r="D277" s="515">
        <f>IF(E271=0,0,B277/C277)</f>
        <v>0.5</v>
      </c>
      <c r="E277" s="151"/>
      <c r="F277" s="151"/>
      <c r="G277" s="151"/>
      <c r="H277" s="213"/>
      <c r="I277" s="213"/>
      <c r="J277" s="213"/>
      <c r="K277" s="213"/>
      <c r="L277" s="213"/>
      <c r="M277" s="213"/>
      <c r="N277" s="213"/>
    </row>
    <row r="278" spans="1:14" s="152" customFormat="1" x14ac:dyDescent="0.3">
      <c r="A278" s="180" t="s">
        <v>1032</v>
      </c>
      <c r="B278" s="516">
        <f>IF(E271=FALSE,0,H185)</f>
        <v>39</v>
      </c>
      <c r="C278" s="516">
        <f>IF(E271=FALSE,0,I185)</f>
        <v>78</v>
      </c>
      <c r="D278" s="515">
        <f>IF(E271=0,0,B278/C278)</f>
        <v>0.5</v>
      </c>
      <c r="E278" s="151"/>
      <c r="F278" s="151"/>
      <c r="G278" s="151"/>
      <c r="H278" s="213"/>
      <c r="I278" s="213"/>
      <c r="J278" s="213"/>
      <c r="K278" s="213"/>
      <c r="L278" s="213"/>
      <c r="M278" s="213"/>
      <c r="N278" s="213"/>
    </row>
    <row r="279" spans="1:14" s="152" customFormat="1" x14ac:dyDescent="0.3">
      <c r="A279" s="180" t="s">
        <v>1034</v>
      </c>
      <c r="B279" s="516">
        <f>IF(E271=FALSE,0,H232)</f>
        <v>13</v>
      </c>
      <c r="C279" s="516">
        <f>IF(E271=FALSE,0,I232)</f>
        <v>26</v>
      </c>
      <c r="D279" s="515">
        <f>IF(E271=0,0,B279/C279)</f>
        <v>0.5</v>
      </c>
      <c r="E279" s="151"/>
      <c r="F279" s="151"/>
      <c r="G279" s="151"/>
      <c r="H279" s="213"/>
      <c r="I279" s="213"/>
      <c r="J279" s="213"/>
      <c r="K279" s="213"/>
      <c r="L279" s="213"/>
      <c r="M279" s="213"/>
      <c r="N279" s="213"/>
    </row>
    <row r="280" spans="1:14" s="152" customFormat="1" x14ac:dyDescent="0.3">
      <c r="A280" s="180" t="s">
        <v>1038</v>
      </c>
      <c r="B280" s="516">
        <f>IF(G2=FALSE,0,SUM(B272:B279))</f>
        <v>200</v>
      </c>
      <c r="C280" s="516">
        <f>IF(G2=FALSE,0,SUM(C272:C279))</f>
        <v>400</v>
      </c>
      <c r="D280" s="515">
        <f>IF(E271=0,0,B280/C280)</f>
        <v>0.5</v>
      </c>
      <c r="E280" s="151"/>
      <c r="F280" s="151"/>
      <c r="G280" s="151"/>
      <c r="H280" s="213"/>
      <c r="I280" s="213"/>
      <c r="J280" s="213"/>
      <c r="K280" s="213"/>
      <c r="L280" s="213"/>
      <c r="M280" s="213"/>
      <c r="N280" s="213"/>
    </row>
    <row r="281" spans="1:14" s="213" customFormat="1" x14ac:dyDescent="0.3">
      <c r="A281" s="214"/>
      <c r="B281" s="212"/>
      <c r="C281" s="212"/>
      <c r="D281" s="215"/>
      <c r="E281" s="212"/>
      <c r="F281" s="212"/>
      <c r="G281" s="212"/>
    </row>
    <row r="282" spans="1:14" s="213" customFormat="1" x14ac:dyDescent="0.3">
      <c r="A282" s="214"/>
      <c r="B282" s="212"/>
      <c r="C282" s="212"/>
      <c r="D282" s="215"/>
      <c r="E282" s="212"/>
      <c r="F282" s="212"/>
      <c r="G282" s="212"/>
    </row>
  </sheetData>
  <sheetProtection algorithmName="SHA-512" hashValue="CsVxdiGV4Bawhy5suorj3477Iu87QFaREbuSq9GSKtgMSVSFpZViXEuKKWLBliHsj56z3ra768j9wQycuccRmg==" saltValue="E6xEsW/6QfqRjyxXHYuqJA==" spinCount="100000" sheet="1" objects="1" scenarios="1"/>
  <protectedRanges>
    <protectedRange sqref="G6:G249" name="Range2"/>
    <protectedRange sqref="D6:D249" name="Range1"/>
  </protectedRanges>
  <autoFilter ref="A3:G249" xr:uid="{00000000-0001-0000-0800-000000000000}"/>
  <mergeCells count="53">
    <mergeCell ref="A1:G1"/>
    <mergeCell ref="A2:F2"/>
    <mergeCell ref="B4:G4"/>
    <mergeCell ref="B5:G5"/>
    <mergeCell ref="B9:G9"/>
    <mergeCell ref="B10:G10"/>
    <mergeCell ref="B18:G18"/>
    <mergeCell ref="B21:G21"/>
    <mergeCell ref="B26:G26"/>
    <mergeCell ref="B28:G28"/>
    <mergeCell ref="B33:G33"/>
    <mergeCell ref="B34:G34"/>
    <mergeCell ref="B46:G46"/>
    <mergeCell ref="B58:G58"/>
    <mergeCell ref="B60:G60"/>
    <mergeCell ref="B54:G54"/>
    <mergeCell ref="B64:G64"/>
    <mergeCell ref="B83:G83"/>
    <mergeCell ref="B91:G91"/>
    <mergeCell ref="B110:G110"/>
    <mergeCell ref="B98:G98"/>
    <mergeCell ref="B73:G73"/>
    <mergeCell ref="B82:G82"/>
    <mergeCell ref="B117:G117"/>
    <mergeCell ref="B120:G120"/>
    <mergeCell ref="B128:G128"/>
    <mergeCell ref="B132:G132"/>
    <mergeCell ref="B133:G133"/>
    <mergeCell ref="B136:G136"/>
    <mergeCell ref="B138:G138"/>
    <mergeCell ref="B140:G140"/>
    <mergeCell ref="B144:G144"/>
    <mergeCell ref="B148:G148"/>
    <mergeCell ref="B161:G161"/>
    <mergeCell ref="B162:G162"/>
    <mergeCell ref="B165:G165"/>
    <mergeCell ref="B173:G173"/>
    <mergeCell ref="B178:G178"/>
    <mergeCell ref="B254:C254"/>
    <mergeCell ref="B185:G185"/>
    <mergeCell ref="B186:G186"/>
    <mergeCell ref="B195:G195"/>
    <mergeCell ref="B220:G220"/>
    <mergeCell ref="B232:G232"/>
    <mergeCell ref="B233:G233"/>
    <mergeCell ref="B238:G238"/>
    <mergeCell ref="B243:G243"/>
    <mergeCell ref="B246:G246"/>
    <mergeCell ref="A252:C252"/>
    <mergeCell ref="B211:G211"/>
    <mergeCell ref="B228:G228"/>
    <mergeCell ref="B225:G225"/>
    <mergeCell ref="B215:G215"/>
  </mergeCells>
  <dataValidations count="3">
    <dataValidation type="list" allowBlank="1" showErrorMessage="1" sqref="D3 D6:D8 D11:D17 D19:D20 D22:D25 D27 D29:D32 D35:D45 D59 D61:D63 D84:D90 D118:D119 D121:D127 D129:D131 D134:D135 D137 D139 D141:D143 D145:D147 D149:D160 D163:D164 D166:D172 D174:D177 D179:D184 D74:D81 D187:D194 D234:D237 D239:D242 D244:D245 D47:D53 D55:D57 D92:D97 D99:D109 D111:D116 D65:D72 D196:D210 D247:D271 D281:D282 D226:D227 D212:D214 D221:D224 D229:D231" xr:uid="{00000000-0002-0000-0800-000000000000}">
      <formula1>$L$1:$N$1</formula1>
    </dataValidation>
    <dataValidation allowBlank="1" showErrorMessage="1" sqref="D272:D280" xr:uid="{AC44EB5B-A712-4975-95D0-D420FE5EA958}"/>
    <dataValidation type="list" allowBlank="1" showInputMessage="1" showErrorMessage="1" sqref="D216:D219" xr:uid="{E008E628-CD9E-4B6E-BA98-6239E49762E9}">
      <formula1>$L$1:$N$1</formula1>
    </dataValidation>
  </dataValidations>
  <pageMargins left="0.7" right="0.7" top="0.75" bottom="0.75" header="0" footer="0"/>
  <pageSetup paperSize="9" scale="2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96"/>
  <sheetViews>
    <sheetView view="pageBreakPreview" topLeftCell="B239" zoomScale="60" zoomScaleNormal="44" workbookViewId="0">
      <selection activeCell="H239" sqref="H1:J1048576"/>
    </sheetView>
  </sheetViews>
  <sheetFormatPr defaultColWidth="14.453125" defaultRowHeight="15" x14ac:dyDescent="0.3"/>
  <cols>
    <col min="1" max="1" width="23.81640625" style="291" customWidth="1"/>
    <col min="2" max="2" width="46.54296875" style="291" customWidth="1"/>
    <col min="3" max="3" width="44.90625" style="291" customWidth="1"/>
    <col min="4" max="4" width="24.1796875" style="291" customWidth="1"/>
    <col min="5" max="5" width="13" style="291" customWidth="1"/>
    <col min="6" max="6" width="64.08984375" style="291" customWidth="1"/>
    <col min="7" max="7" width="63.90625" style="291" customWidth="1"/>
    <col min="8" max="10" width="8.7265625" style="289" hidden="1" customWidth="1"/>
    <col min="11" max="15" width="8.7265625" style="289" customWidth="1"/>
    <col min="16" max="26" width="8.7265625" style="291" customWidth="1"/>
    <col min="27" max="16384" width="14.453125" style="291"/>
  </cols>
  <sheetData>
    <row r="1" spans="1:18" ht="20" x14ac:dyDescent="0.4">
      <c r="A1" s="1097" t="s">
        <v>3020</v>
      </c>
      <c r="B1" s="1098"/>
      <c r="C1" s="1098"/>
      <c r="D1" s="1098"/>
      <c r="E1" s="1098"/>
      <c r="F1" s="1098"/>
      <c r="G1" s="1099"/>
      <c r="K1" s="289">
        <v>0</v>
      </c>
      <c r="L1" s="289">
        <v>1</v>
      </c>
      <c r="M1" s="289">
        <v>2</v>
      </c>
    </row>
    <row r="2" spans="1:18" ht="17.5" x14ac:dyDescent="0.35">
      <c r="A2" s="1100" t="s">
        <v>3021</v>
      </c>
      <c r="B2" s="1101"/>
      <c r="C2" s="1101"/>
      <c r="D2" s="1101"/>
      <c r="E2" s="1101"/>
      <c r="F2" s="1102"/>
      <c r="G2" s="304" t="b">
        <f>'Hospital Score'!E9</f>
        <v>1</v>
      </c>
      <c r="P2" s="270"/>
      <c r="Q2" s="270"/>
      <c r="R2" s="270"/>
    </row>
    <row r="3" spans="1:18" ht="30" x14ac:dyDescent="0.3">
      <c r="A3" s="257" t="s">
        <v>1727</v>
      </c>
      <c r="B3" s="188" t="s">
        <v>150</v>
      </c>
      <c r="C3" s="188" t="s">
        <v>151</v>
      </c>
      <c r="D3" s="184" t="s">
        <v>3022</v>
      </c>
      <c r="E3" s="184" t="s">
        <v>153</v>
      </c>
      <c r="F3" s="184" t="s">
        <v>154</v>
      </c>
      <c r="G3" s="184" t="s">
        <v>155</v>
      </c>
      <c r="P3" s="270"/>
      <c r="Q3" s="270"/>
      <c r="R3" s="270"/>
    </row>
    <row r="4" spans="1:18" x14ac:dyDescent="0.3">
      <c r="A4" s="163"/>
      <c r="B4" s="1088" t="s">
        <v>157</v>
      </c>
      <c r="C4" s="1089"/>
      <c r="D4" s="1089"/>
      <c r="E4" s="1089"/>
      <c r="F4" s="1089"/>
      <c r="G4" s="1090"/>
      <c r="H4" s="289">
        <f t="shared" ref="H4:I4" si="0">H5+H8+H14</f>
        <v>14</v>
      </c>
      <c r="I4" s="289">
        <f t="shared" si="0"/>
        <v>28</v>
      </c>
      <c r="P4" s="270"/>
      <c r="Q4" s="270"/>
      <c r="R4" s="270"/>
    </row>
    <row r="5" spans="1:18" x14ac:dyDescent="0.3">
      <c r="A5" s="239" t="s">
        <v>18</v>
      </c>
      <c r="B5" s="997" t="s">
        <v>159</v>
      </c>
      <c r="C5" s="1091"/>
      <c r="D5" s="1091"/>
      <c r="E5" s="1091"/>
      <c r="F5" s="1091"/>
      <c r="G5" s="1092"/>
      <c r="H5" s="289">
        <f>SUM(D6:D7)</f>
        <v>2</v>
      </c>
      <c r="I5" s="289">
        <f>COUNT(D6:D7)*2</f>
        <v>4</v>
      </c>
      <c r="P5" s="270"/>
      <c r="Q5" s="270"/>
      <c r="R5" s="270"/>
    </row>
    <row r="6" spans="1:18" ht="30" x14ac:dyDescent="0.3">
      <c r="A6" s="240" t="s">
        <v>1075</v>
      </c>
      <c r="B6" s="137" t="s">
        <v>184</v>
      </c>
      <c r="C6" s="137" t="s">
        <v>3023</v>
      </c>
      <c r="D6" s="160">
        <v>1</v>
      </c>
      <c r="E6" s="137" t="s">
        <v>400</v>
      </c>
      <c r="F6" s="175"/>
      <c r="G6" s="137"/>
      <c r="P6" s="270"/>
      <c r="Q6" s="270"/>
      <c r="R6" s="270"/>
    </row>
    <row r="7" spans="1:18" ht="45" x14ac:dyDescent="0.3">
      <c r="A7" s="240"/>
      <c r="B7" s="137"/>
      <c r="C7" s="137" t="s">
        <v>3024</v>
      </c>
      <c r="D7" s="160">
        <v>1</v>
      </c>
      <c r="E7" s="137" t="s">
        <v>400</v>
      </c>
      <c r="F7" s="137"/>
      <c r="G7" s="137"/>
      <c r="P7" s="270"/>
      <c r="Q7" s="270"/>
      <c r="R7" s="270"/>
    </row>
    <row r="8" spans="1:18" x14ac:dyDescent="0.3">
      <c r="A8" s="240" t="s">
        <v>24</v>
      </c>
      <c r="B8" s="997" t="s">
        <v>1111</v>
      </c>
      <c r="C8" s="1091"/>
      <c r="D8" s="1091"/>
      <c r="E8" s="1091"/>
      <c r="F8" s="1091"/>
      <c r="G8" s="1092"/>
      <c r="H8" s="289">
        <f>SUM(D9:D13)</f>
        <v>5</v>
      </c>
      <c r="I8" s="289">
        <f>COUNT(D9:D13)*2</f>
        <v>10</v>
      </c>
      <c r="P8" s="270"/>
      <c r="Q8" s="270"/>
      <c r="R8" s="270"/>
    </row>
    <row r="9" spans="1:18" ht="45" x14ac:dyDescent="0.3">
      <c r="A9" s="240" t="s">
        <v>1112</v>
      </c>
      <c r="B9" s="137" t="s">
        <v>1113</v>
      </c>
      <c r="C9" s="137" t="s">
        <v>3025</v>
      </c>
      <c r="D9" s="160">
        <v>1</v>
      </c>
      <c r="E9" s="137" t="s">
        <v>198</v>
      </c>
      <c r="F9" s="137" t="s">
        <v>3026</v>
      </c>
      <c r="G9" s="137"/>
      <c r="P9" s="270"/>
      <c r="Q9" s="270"/>
      <c r="R9" s="270"/>
    </row>
    <row r="10" spans="1:18" ht="30" x14ac:dyDescent="0.3">
      <c r="A10" s="240" t="s">
        <v>1116</v>
      </c>
      <c r="B10" s="137" t="s">
        <v>5644</v>
      </c>
      <c r="C10" s="137" t="s">
        <v>3027</v>
      </c>
      <c r="D10" s="160">
        <v>1</v>
      </c>
      <c r="E10" s="137" t="s">
        <v>198</v>
      </c>
      <c r="F10" s="162" t="s">
        <v>3028</v>
      </c>
      <c r="G10" s="137"/>
      <c r="P10" s="270"/>
      <c r="Q10" s="270"/>
      <c r="R10" s="270"/>
    </row>
    <row r="11" spans="1:18" ht="45" x14ac:dyDescent="0.3">
      <c r="A11" s="240" t="s">
        <v>1118</v>
      </c>
      <c r="B11" s="137" t="s">
        <v>1119</v>
      </c>
      <c r="C11" s="146" t="s">
        <v>3029</v>
      </c>
      <c r="D11" s="292">
        <v>1</v>
      </c>
      <c r="E11" s="137" t="s">
        <v>198</v>
      </c>
      <c r="F11" s="162" t="s">
        <v>3030</v>
      </c>
      <c r="G11" s="137"/>
      <c r="P11" s="270"/>
      <c r="Q11" s="270"/>
      <c r="R11" s="270"/>
    </row>
    <row r="12" spans="1:18" ht="30" x14ac:dyDescent="0.3">
      <c r="A12" s="240" t="s">
        <v>1122</v>
      </c>
      <c r="B12" s="137" t="s">
        <v>1123</v>
      </c>
      <c r="C12" s="137" t="s">
        <v>3031</v>
      </c>
      <c r="D12" s="160">
        <v>1</v>
      </c>
      <c r="E12" s="137" t="s">
        <v>198</v>
      </c>
      <c r="F12" s="137" t="s">
        <v>3032</v>
      </c>
      <c r="G12" s="137"/>
      <c r="P12" s="270"/>
      <c r="Q12" s="270"/>
      <c r="R12" s="270"/>
    </row>
    <row r="13" spans="1:18" ht="30" x14ac:dyDescent="0.3">
      <c r="A13" s="240"/>
      <c r="B13" s="137"/>
      <c r="C13" s="137" t="s">
        <v>3033</v>
      </c>
      <c r="D13" s="160">
        <v>1</v>
      </c>
      <c r="E13" s="137" t="s">
        <v>198</v>
      </c>
      <c r="F13" s="137" t="s">
        <v>3034</v>
      </c>
      <c r="G13" s="137"/>
      <c r="P13" s="270"/>
      <c r="Q13" s="270"/>
      <c r="R13" s="270"/>
    </row>
    <row r="14" spans="1:18" x14ac:dyDescent="0.3">
      <c r="A14" s="240" t="s">
        <v>26</v>
      </c>
      <c r="B14" s="997" t="s">
        <v>3035</v>
      </c>
      <c r="C14" s="1091"/>
      <c r="D14" s="1091"/>
      <c r="E14" s="1091"/>
      <c r="F14" s="1091"/>
      <c r="G14" s="1092"/>
      <c r="H14" s="289">
        <f>SUM(D15:D21)</f>
        <v>7</v>
      </c>
      <c r="I14" s="289">
        <f>COUNT(D15:D21)*2</f>
        <v>14</v>
      </c>
      <c r="P14" s="270"/>
      <c r="Q14" s="270"/>
      <c r="R14" s="270"/>
    </row>
    <row r="15" spans="1:18" ht="30" x14ac:dyDescent="0.3">
      <c r="A15" s="240" t="s">
        <v>3036</v>
      </c>
      <c r="B15" s="137" t="s">
        <v>3037</v>
      </c>
      <c r="C15" s="156" t="s">
        <v>3038</v>
      </c>
      <c r="D15" s="292">
        <v>1</v>
      </c>
      <c r="E15" s="162" t="s">
        <v>198</v>
      </c>
      <c r="F15" s="162" t="s">
        <v>3039</v>
      </c>
      <c r="G15" s="137"/>
      <c r="P15" s="270"/>
      <c r="Q15" s="270"/>
      <c r="R15" s="270"/>
    </row>
    <row r="16" spans="1:18" x14ac:dyDescent="0.3">
      <c r="A16" s="240"/>
      <c r="B16" s="137"/>
      <c r="C16" s="146" t="s">
        <v>3040</v>
      </c>
      <c r="D16" s="292">
        <v>1</v>
      </c>
      <c r="E16" s="162" t="s">
        <v>198</v>
      </c>
      <c r="F16" s="162"/>
      <c r="G16" s="137"/>
      <c r="P16" s="270"/>
      <c r="Q16" s="270"/>
      <c r="R16" s="270"/>
    </row>
    <row r="17" spans="1:18" x14ac:dyDescent="0.3">
      <c r="A17" s="240"/>
      <c r="B17" s="137"/>
      <c r="C17" s="146" t="s">
        <v>3041</v>
      </c>
      <c r="D17" s="292">
        <v>1</v>
      </c>
      <c r="E17" s="162" t="s">
        <v>198</v>
      </c>
      <c r="F17" s="162"/>
      <c r="G17" s="137"/>
      <c r="P17" s="270"/>
      <c r="Q17" s="270"/>
      <c r="R17" s="270"/>
    </row>
    <row r="18" spans="1:18" x14ac:dyDescent="0.3">
      <c r="A18" s="240"/>
      <c r="B18" s="137"/>
      <c r="C18" s="146" t="s">
        <v>3042</v>
      </c>
      <c r="D18" s="292">
        <v>1</v>
      </c>
      <c r="E18" s="162" t="s">
        <v>198</v>
      </c>
      <c r="F18" s="162"/>
      <c r="G18" s="137"/>
      <c r="P18" s="270"/>
      <c r="Q18" s="270"/>
      <c r="R18" s="270"/>
    </row>
    <row r="19" spans="1:18" x14ac:dyDescent="0.3">
      <c r="A19" s="240"/>
      <c r="B19" s="137"/>
      <c r="C19" s="146" t="s">
        <v>3043</v>
      </c>
      <c r="D19" s="292">
        <v>1</v>
      </c>
      <c r="E19" s="162" t="s">
        <v>198</v>
      </c>
      <c r="F19" s="162"/>
      <c r="G19" s="137"/>
      <c r="P19" s="270"/>
      <c r="Q19" s="270"/>
      <c r="R19" s="270"/>
    </row>
    <row r="20" spans="1:18" x14ac:dyDescent="0.3">
      <c r="A20" s="240"/>
      <c r="B20" s="137"/>
      <c r="C20" s="156" t="s">
        <v>3044</v>
      </c>
      <c r="D20" s="292">
        <v>1</v>
      </c>
      <c r="E20" s="162" t="s">
        <v>198</v>
      </c>
      <c r="F20" s="162"/>
      <c r="G20" s="137"/>
      <c r="P20" s="270"/>
      <c r="Q20" s="270"/>
      <c r="R20" s="270"/>
    </row>
    <row r="21" spans="1:18" x14ac:dyDescent="0.3">
      <c r="A21" s="240"/>
      <c r="B21" s="137"/>
      <c r="C21" s="156" t="s">
        <v>3045</v>
      </c>
      <c r="D21" s="292">
        <v>1</v>
      </c>
      <c r="E21" s="162" t="s">
        <v>198</v>
      </c>
      <c r="F21" s="162"/>
      <c r="G21" s="137"/>
      <c r="P21" s="270"/>
      <c r="Q21" s="270"/>
      <c r="R21" s="270"/>
    </row>
    <row r="22" spans="1:18" x14ac:dyDescent="0.3">
      <c r="A22" s="239"/>
      <c r="B22" s="1088" t="s">
        <v>222</v>
      </c>
      <c r="C22" s="1089"/>
      <c r="D22" s="1089"/>
      <c r="E22" s="1089"/>
      <c r="F22" s="1089"/>
      <c r="G22" s="1090"/>
      <c r="H22" s="289">
        <f t="shared" ref="H22:I22" si="1">H23+H29+H32+H34+H36</f>
        <v>14</v>
      </c>
      <c r="I22" s="289">
        <f t="shared" si="1"/>
        <v>28</v>
      </c>
      <c r="P22" s="270"/>
      <c r="Q22" s="270"/>
      <c r="R22" s="270"/>
    </row>
    <row r="23" spans="1:18" x14ac:dyDescent="0.3">
      <c r="A23" s="241" t="s">
        <v>30</v>
      </c>
      <c r="B23" s="997" t="s">
        <v>224</v>
      </c>
      <c r="C23" s="1091"/>
      <c r="D23" s="1091"/>
      <c r="E23" s="1091"/>
      <c r="F23" s="1091"/>
      <c r="G23" s="1092"/>
      <c r="H23" s="289">
        <f>SUM(D24:D28)</f>
        <v>5</v>
      </c>
      <c r="I23" s="289">
        <f>COUNT(D24:D28)*2</f>
        <v>10</v>
      </c>
      <c r="P23" s="270"/>
      <c r="Q23" s="270"/>
      <c r="R23" s="270"/>
    </row>
    <row r="24" spans="1:18" ht="30" x14ac:dyDescent="0.3">
      <c r="A24" s="240" t="s">
        <v>1153</v>
      </c>
      <c r="B24" s="245" t="s">
        <v>226</v>
      </c>
      <c r="C24" s="141" t="s">
        <v>3046</v>
      </c>
      <c r="D24" s="160">
        <v>1</v>
      </c>
      <c r="E24" s="137" t="s">
        <v>228</v>
      </c>
      <c r="F24" s="137" t="s">
        <v>3047</v>
      </c>
      <c r="G24" s="137"/>
      <c r="P24" s="270"/>
      <c r="Q24" s="270"/>
      <c r="R24" s="270"/>
    </row>
    <row r="25" spans="1:18" ht="30" x14ac:dyDescent="0.3">
      <c r="A25" s="240" t="s">
        <v>1157</v>
      </c>
      <c r="B25" s="245" t="s">
        <v>234</v>
      </c>
      <c r="C25" s="137" t="s">
        <v>3048</v>
      </c>
      <c r="D25" s="160">
        <v>1</v>
      </c>
      <c r="E25" s="137" t="s">
        <v>228</v>
      </c>
      <c r="F25" s="137"/>
      <c r="G25" s="137"/>
      <c r="P25" s="270"/>
      <c r="Q25" s="270"/>
      <c r="R25" s="270"/>
    </row>
    <row r="26" spans="1:18" ht="30" x14ac:dyDescent="0.3">
      <c r="A26" s="240"/>
      <c r="B26" s="245"/>
      <c r="C26" s="137" t="s">
        <v>3049</v>
      </c>
      <c r="D26" s="160">
        <v>1</v>
      </c>
      <c r="E26" s="137" t="s">
        <v>228</v>
      </c>
      <c r="F26" s="137"/>
      <c r="G26" s="137"/>
      <c r="P26" s="270"/>
      <c r="Q26" s="270"/>
      <c r="R26" s="270"/>
    </row>
    <row r="27" spans="1:18" ht="30" x14ac:dyDescent="0.3">
      <c r="A27" s="240"/>
      <c r="B27" s="245"/>
      <c r="C27" s="137" t="s">
        <v>3050</v>
      </c>
      <c r="D27" s="160">
        <v>1</v>
      </c>
      <c r="E27" s="137" t="s">
        <v>228</v>
      </c>
      <c r="F27" s="137"/>
      <c r="G27" s="137"/>
      <c r="P27" s="270"/>
      <c r="Q27" s="270"/>
      <c r="R27" s="270"/>
    </row>
    <row r="28" spans="1:18" ht="30" x14ac:dyDescent="0.3">
      <c r="A28" s="240" t="s">
        <v>1172</v>
      </c>
      <c r="B28" s="245" t="s">
        <v>240</v>
      </c>
      <c r="C28" s="141" t="s">
        <v>241</v>
      </c>
      <c r="D28" s="160">
        <v>1</v>
      </c>
      <c r="E28" s="137" t="s">
        <v>228</v>
      </c>
      <c r="F28" s="137"/>
      <c r="G28" s="137"/>
      <c r="P28" s="270"/>
      <c r="Q28" s="270"/>
      <c r="R28" s="270"/>
    </row>
    <row r="29" spans="1:18" x14ac:dyDescent="0.3">
      <c r="A29" s="240" t="s">
        <v>32</v>
      </c>
      <c r="B29" s="997" t="s">
        <v>33</v>
      </c>
      <c r="C29" s="1091"/>
      <c r="D29" s="1091"/>
      <c r="E29" s="1091"/>
      <c r="F29" s="1091"/>
      <c r="G29" s="1092"/>
      <c r="H29" s="289">
        <f>SUM(D30:D31)</f>
        <v>2</v>
      </c>
      <c r="I29" s="289">
        <f>COUNT(D30:D31)*2</f>
        <v>4</v>
      </c>
      <c r="P29" s="270"/>
      <c r="Q29" s="270"/>
      <c r="R29" s="270"/>
    </row>
    <row r="30" spans="1:18" ht="30" x14ac:dyDescent="0.3">
      <c r="A30" s="240" t="s">
        <v>1178</v>
      </c>
      <c r="B30" s="150" t="s">
        <v>249</v>
      </c>
      <c r="C30" s="146" t="s">
        <v>3051</v>
      </c>
      <c r="D30" s="160">
        <v>1</v>
      </c>
      <c r="E30" s="137" t="s">
        <v>228</v>
      </c>
      <c r="F30" s="137"/>
      <c r="G30" s="137"/>
      <c r="P30" s="270"/>
      <c r="Q30" s="270"/>
      <c r="R30" s="270"/>
    </row>
    <row r="31" spans="1:18" ht="45" x14ac:dyDescent="0.3">
      <c r="A31" s="240" t="s">
        <v>1183</v>
      </c>
      <c r="B31" s="291" t="s">
        <v>3052</v>
      </c>
      <c r="C31" s="137" t="s">
        <v>3053</v>
      </c>
      <c r="D31" s="160">
        <v>1</v>
      </c>
      <c r="E31" s="137" t="s">
        <v>228</v>
      </c>
      <c r="F31" s="137" t="s">
        <v>3054</v>
      </c>
      <c r="G31" s="137"/>
      <c r="P31" s="270"/>
      <c r="Q31" s="270"/>
      <c r="R31" s="270"/>
    </row>
    <row r="32" spans="1:18" x14ac:dyDescent="0.3">
      <c r="A32" s="240" t="s">
        <v>34</v>
      </c>
      <c r="B32" s="997" t="s">
        <v>267</v>
      </c>
      <c r="C32" s="1091"/>
      <c r="D32" s="1091"/>
      <c r="E32" s="1091"/>
      <c r="F32" s="1091"/>
      <c r="G32" s="1092"/>
      <c r="H32" s="289">
        <f>SUM(D33)</f>
        <v>1</v>
      </c>
      <c r="I32" s="289">
        <f>COUNT(D33)*2</f>
        <v>2</v>
      </c>
      <c r="P32" s="270"/>
      <c r="Q32" s="270"/>
      <c r="R32" s="270"/>
    </row>
    <row r="33" spans="1:18" ht="45" x14ac:dyDescent="0.3">
      <c r="A33" s="240" t="s">
        <v>1194</v>
      </c>
      <c r="B33" s="150" t="s">
        <v>277</v>
      </c>
      <c r="C33" s="137" t="s">
        <v>278</v>
      </c>
      <c r="D33" s="160">
        <v>1</v>
      </c>
      <c r="E33" s="137" t="s">
        <v>298</v>
      </c>
      <c r="F33" s="137"/>
      <c r="G33" s="137"/>
      <c r="P33" s="270"/>
      <c r="Q33" s="270"/>
      <c r="R33" s="270"/>
    </row>
    <row r="34" spans="1:18" x14ac:dyDescent="0.3">
      <c r="A34" s="240" t="s">
        <v>36</v>
      </c>
      <c r="B34" s="1096" t="s">
        <v>37</v>
      </c>
      <c r="C34" s="1091"/>
      <c r="D34" s="1091"/>
      <c r="E34" s="1091"/>
      <c r="F34" s="1091"/>
      <c r="G34" s="1092"/>
      <c r="H34" s="289">
        <f>SUM(D35)</f>
        <v>1</v>
      </c>
      <c r="I34" s="289">
        <f>COUNT(D35)*2</f>
        <v>2</v>
      </c>
      <c r="P34" s="270"/>
      <c r="Q34" s="270"/>
      <c r="R34" s="270"/>
    </row>
    <row r="35" spans="1:18" ht="60" x14ac:dyDescent="0.3">
      <c r="A35" s="240" t="s">
        <v>1208</v>
      </c>
      <c r="B35" s="150" t="s">
        <v>296</v>
      </c>
      <c r="C35" s="146" t="s">
        <v>3055</v>
      </c>
      <c r="D35" s="160">
        <v>1</v>
      </c>
      <c r="E35" s="137" t="s">
        <v>501</v>
      </c>
      <c r="F35" s="137"/>
      <c r="G35" s="137"/>
      <c r="P35" s="270"/>
      <c r="Q35" s="270"/>
      <c r="R35" s="270"/>
    </row>
    <row r="36" spans="1:18" x14ac:dyDescent="0.3">
      <c r="A36" s="240" t="s">
        <v>38</v>
      </c>
      <c r="B36" s="997" t="s">
        <v>1214</v>
      </c>
      <c r="C36" s="1091"/>
      <c r="D36" s="1091"/>
      <c r="E36" s="1091"/>
      <c r="F36" s="1091"/>
      <c r="G36" s="1092"/>
      <c r="H36" s="289">
        <f>SUM(D37:D41)</f>
        <v>5</v>
      </c>
      <c r="I36" s="289">
        <f>COUNT(D37:D41)*2</f>
        <v>10</v>
      </c>
      <c r="P36" s="270"/>
      <c r="Q36" s="270"/>
      <c r="R36" s="270"/>
    </row>
    <row r="37" spans="1:18" ht="45" x14ac:dyDescent="0.3">
      <c r="A37" s="240" t="s">
        <v>305</v>
      </c>
      <c r="B37" s="150" t="s">
        <v>306</v>
      </c>
      <c r="C37" s="147" t="s">
        <v>3056</v>
      </c>
      <c r="D37" s="160">
        <v>1</v>
      </c>
      <c r="E37" s="137" t="s">
        <v>308</v>
      </c>
      <c r="F37" s="137"/>
      <c r="G37" s="137"/>
      <c r="P37" s="270"/>
      <c r="Q37" s="270"/>
      <c r="R37" s="270"/>
    </row>
    <row r="38" spans="1:18" ht="45" x14ac:dyDescent="0.3">
      <c r="A38" s="240" t="s">
        <v>1217</v>
      </c>
      <c r="B38" s="150" t="s">
        <v>310</v>
      </c>
      <c r="C38" s="147" t="s">
        <v>3057</v>
      </c>
      <c r="D38" s="160">
        <v>1</v>
      </c>
      <c r="E38" s="137" t="s">
        <v>198</v>
      </c>
      <c r="F38" s="137"/>
      <c r="G38" s="137"/>
      <c r="P38" s="270"/>
      <c r="Q38" s="270"/>
      <c r="R38" s="270"/>
    </row>
    <row r="39" spans="1:18" ht="45" x14ac:dyDescent="0.3">
      <c r="A39" s="240"/>
      <c r="B39" s="150"/>
      <c r="C39" s="137" t="s">
        <v>3058</v>
      </c>
      <c r="D39" s="160">
        <v>1</v>
      </c>
      <c r="E39" s="137" t="s">
        <v>308</v>
      </c>
      <c r="F39" s="137"/>
      <c r="G39" s="137"/>
      <c r="P39" s="270"/>
      <c r="Q39" s="270"/>
      <c r="R39" s="270"/>
    </row>
    <row r="40" spans="1:18" ht="45" x14ac:dyDescent="0.3">
      <c r="A40" s="240" t="s">
        <v>1222</v>
      </c>
      <c r="B40" s="150" t="s">
        <v>1968</v>
      </c>
      <c r="C40" s="147" t="s">
        <v>3059</v>
      </c>
      <c r="D40" s="160">
        <v>1</v>
      </c>
      <c r="E40" s="137" t="s">
        <v>1225</v>
      </c>
      <c r="F40" s="137" t="s">
        <v>3060</v>
      </c>
      <c r="G40" s="137"/>
      <c r="P40" s="270"/>
      <c r="Q40" s="270"/>
      <c r="R40" s="270"/>
    </row>
    <row r="41" spans="1:18" ht="45" x14ac:dyDescent="0.3">
      <c r="A41" s="240" t="s">
        <v>1226</v>
      </c>
      <c r="B41" s="150" t="s">
        <v>1227</v>
      </c>
      <c r="C41" s="147" t="s">
        <v>3061</v>
      </c>
      <c r="D41" s="160">
        <v>1</v>
      </c>
      <c r="E41" s="137" t="s">
        <v>1225</v>
      </c>
      <c r="F41" s="137"/>
      <c r="G41" s="137"/>
      <c r="P41" s="270"/>
      <c r="Q41" s="270"/>
      <c r="R41" s="270"/>
    </row>
    <row r="42" spans="1:18" x14ac:dyDescent="0.3">
      <c r="A42" s="239"/>
      <c r="B42" s="1088" t="s">
        <v>315</v>
      </c>
      <c r="C42" s="1089"/>
      <c r="D42" s="1089"/>
      <c r="E42" s="1089"/>
      <c r="F42" s="1089"/>
      <c r="G42" s="1090"/>
      <c r="H42" s="289">
        <f>H43+H56+H62+H67+H69+H90+H94</f>
        <v>60</v>
      </c>
      <c r="I42" s="289">
        <f>I43+I56+I62+I67+I69+I90+I94</f>
        <v>120</v>
      </c>
      <c r="P42" s="270"/>
      <c r="Q42" s="270"/>
      <c r="R42" s="270"/>
    </row>
    <row r="43" spans="1:18" x14ac:dyDescent="0.3">
      <c r="A43" s="240" t="s">
        <v>41</v>
      </c>
      <c r="B43" s="997" t="s">
        <v>42</v>
      </c>
      <c r="C43" s="1091"/>
      <c r="D43" s="1091"/>
      <c r="E43" s="1091"/>
      <c r="F43" s="1091"/>
      <c r="G43" s="1092"/>
      <c r="H43" s="289">
        <f>SUM(D44:D55)</f>
        <v>12</v>
      </c>
      <c r="I43" s="289">
        <f>COUNT(D44:D55)*2</f>
        <v>24</v>
      </c>
      <c r="P43" s="270"/>
      <c r="Q43" s="270"/>
      <c r="R43" s="270"/>
    </row>
    <row r="44" spans="1:18" ht="30" x14ac:dyDescent="0.3">
      <c r="A44" s="240" t="s">
        <v>1229</v>
      </c>
      <c r="B44" s="141" t="s">
        <v>318</v>
      </c>
      <c r="C44" s="146" t="s">
        <v>3062</v>
      </c>
      <c r="D44" s="292">
        <v>1</v>
      </c>
      <c r="E44" s="162" t="s">
        <v>228</v>
      </c>
      <c r="F44" s="162" t="s">
        <v>3063</v>
      </c>
      <c r="G44" s="137"/>
      <c r="P44" s="270"/>
      <c r="Q44" s="270"/>
      <c r="R44" s="270"/>
    </row>
    <row r="45" spans="1:18" ht="30" x14ac:dyDescent="0.3">
      <c r="A45" s="240"/>
      <c r="B45" s="141"/>
      <c r="C45" s="146" t="s">
        <v>3064</v>
      </c>
      <c r="D45" s="292">
        <v>1</v>
      </c>
      <c r="E45" s="162" t="s">
        <v>228</v>
      </c>
      <c r="F45" s="162"/>
      <c r="G45" s="137"/>
      <c r="P45" s="270"/>
      <c r="Q45" s="270"/>
      <c r="R45" s="270"/>
    </row>
    <row r="46" spans="1:18" ht="30" x14ac:dyDescent="0.3">
      <c r="A46" s="240" t="s">
        <v>1234</v>
      </c>
      <c r="B46" s="142" t="s">
        <v>321</v>
      </c>
      <c r="C46" s="146" t="s">
        <v>3065</v>
      </c>
      <c r="D46" s="160">
        <v>1</v>
      </c>
      <c r="E46" s="162" t="s">
        <v>228</v>
      </c>
      <c r="F46" s="137"/>
      <c r="G46" s="137"/>
      <c r="P46" s="270"/>
      <c r="Q46" s="270"/>
      <c r="R46" s="270"/>
    </row>
    <row r="47" spans="1:18" ht="30" x14ac:dyDescent="0.3">
      <c r="A47" s="240" t="s">
        <v>1244</v>
      </c>
      <c r="B47" s="141" t="s">
        <v>327</v>
      </c>
      <c r="C47" s="146" t="s">
        <v>3066</v>
      </c>
      <c r="D47" s="292">
        <v>1</v>
      </c>
      <c r="E47" s="162" t="s">
        <v>228</v>
      </c>
      <c r="F47" s="137"/>
      <c r="G47" s="137"/>
      <c r="P47" s="270"/>
      <c r="Q47" s="270"/>
      <c r="R47" s="270"/>
    </row>
    <row r="48" spans="1:18" x14ac:dyDescent="0.3">
      <c r="A48" s="240"/>
      <c r="B48" s="141"/>
      <c r="C48" s="146" t="s">
        <v>3067</v>
      </c>
      <c r="D48" s="292">
        <v>1</v>
      </c>
      <c r="E48" s="162" t="s">
        <v>228</v>
      </c>
      <c r="F48" s="162" t="s">
        <v>3068</v>
      </c>
      <c r="G48" s="137"/>
      <c r="P48" s="270"/>
      <c r="Q48" s="270"/>
      <c r="R48" s="270"/>
    </row>
    <row r="49" spans="1:18" x14ac:dyDescent="0.3">
      <c r="A49" s="240"/>
      <c r="B49" s="141"/>
      <c r="C49" s="146" t="s">
        <v>3069</v>
      </c>
      <c r="D49" s="292">
        <v>1</v>
      </c>
      <c r="E49" s="162" t="s">
        <v>228</v>
      </c>
      <c r="F49" s="137"/>
      <c r="G49" s="137"/>
      <c r="P49" s="270"/>
      <c r="Q49" s="270"/>
      <c r="R49" s="270"/>
    </row>
    <row r="50" spans="1:18" ht="30" x14ac:dyDescent="0.3">
      <c r="A50" s="240"/>
      <c r="B50" s="141"/>
      <c r="C50" s="146" t="s">
        <v>3070</v>
      </c>
      <c r="D50" s="292">
        <v>1</v>
      </c>
      <c r="E50" s="162" t="s">
        <v>228</v>
      </c>
      <c r="F50" s="137"/>
      <c r="G50" s="137"/>
      <c r="P50" s="270"/>
      <c r="Q50" s="270"/>
      <c r="R50" s="270"/>
    </row>
    <row r="51" spans="1:18" x14ac:dyDescent="0.3">
      <c r="A51" s="240"/>
      <c r="B51" s="141"/>
      <c r="C51" s="146" t="s">
        <v>3071</v>
      </c>
      <c r="D51" s="292">
        <v>1</v>
      </c>
      <c r="E51" s="162" t="s">
        <v>228</v>
      </c>
      <c r="F51" s="137"/>
      <c r="G51" s="137"/>
      <c r="P51" s="270"/>
      <c r="Q51" s="270"/>
      <c r="R51" s="270"/>
    </row>
    <row r="52" spans="1:18" ht="30" x14ac:dyDescent="0.3">
      <c r="A52" s="240" t="s">
        <v>1250</v>
      </c>
      <c r="B52" s="141" t="s">
        <v>345</v>
      </c>
      <c r="C52" s="146" t="s">
        <v>3072</v>
      </c>
      <c r="D52" s="160">
        <v>1</v>
      </c>
      <c r="E52" s="162" t="s">
        <v>228</v>
      </c>
      <c r="F52" s="137"/>
      <c r="G52" s="137"/>
      <c r="P52" s="270"/>
      <c r="Q52" s="270"/>
      <c r="R52" s="270"/>
    </row>
    <row r="53" spans="1:18" ht="30" x14ac:dyDescent="0.3">
      <c r="A53" s="240" t="s">
        <v>1252</v>
      </c>
      <c r="B53" s="141" t="s">
        <v>349</v>
      </c>
      <c r="C53" s="146" t="s">
        <v>1253</v>
      </c>
      <c r="D53" s="160">
        <v>1</v>
      </c>
      <c r="E53" s="162" t="s">
        <v>228</v>
      </c>
      <c r="F53" s="137"/>
      <c r="G53" s="137"/>
      <c r="P53" s="270"/>
      <c r="Q53" s="270"/>
      <c r="R53" s="270"/>
    </row>
    <row r="54" spans="1:18" ht="30" x14ac:dyDescent="0.3">
      <c r="A54" s="240" t="s">
        <v>1254</v>
      </c>
      <c r="B54" s="141" t="s">
        <v>353</v>
      </c>
      <c r="C54" s="146" t="s">
        <v>3073</v>
      </c>
      <c r="D54" s="160">
        <v>1</v>
      </c>
      <c r="E54" s="162" t="s">
        <v>228</v>
      </c>
      <c r="F54" s="137"/>
      <c r="G54" s="137"/>
      <c r="P54" s="270"/>
      <c r="Q54" s="270"/>
      <c r="R54" s="270"/>
    </row>
    <row r="55" spans="1:18" ht="60" x14ac:dyDescent="0.3">
      <c r="A55" s="240" t="s">
        <v>1257</v>
      </c>
      <c r="B55" s="141" t="s">
        <v>357</v>
      </c>
      <c r="C55" s="146" t="s">
        <v>3074</v>
      </c>
      <c r="D55" s="160">
        <v>1</v>
      </c>
      <c r="E55" s="162" t="s">
        <v>228</v>
      </c>
      <c r="F55" s="137" t="s">
        <v>3075</v>
      </c>
      <c r="G55" s="137"/>
      <c r="P55" s="270"/>
      <c r="Q55" s="270"/>
      <c r="R55" s="270"/>
    </row>
    <row r="56" spans="1:18" x14ac:dyDescent="0.3">
      <c r="A56" s="240" t="s">
        <v>43</v>
      </c>
      <c r="B56" s="997" t="s">
        <v>4298</v>
      </c>
      <c r="C56" s="1091"/>
      <c r="D56" s="1091"/>
      <c r="E56" s="1091"/>
      <c r="F56" s="1091"/>
      <c r="G56" s="1092"/>
      <c r="H56" s="289">
        <f>SUM(D57:D66)</f>
        <v>9</v>
      </c>
      <c r="I56" s="289">
        <f>COUNT(D57:D66)*2</f>
        <v>18</v>
      </c>
      <c r="P56" s="270"/>
      <c r="Q56" s="270"/>
      <c r="R56" s="270"/>
    </row>
    <row r="57" spans="1:18" ht="45" x14ac:dyDescent="0.3">
      <c r="A57" s="240" t="s">
        <v>364</v>
      </c>
      <c r="B57" s="142" t="s">
        <v>365</v>
      </c>
      <c r="C57" s="137" t="s">
        <v>366</v>
      </c>
      <c r="D57" s="160">
        <v>1</v>
      </c>
      <c r="E57" s="137" t="s">
        <v>228</v>
      </c>
      <c r="F57" s="137" t="s">
        <v>3076</v>
      </c>
      <c r="G57" s="137"/>
      <c r="P57" s="270"/>
      <c r="Q57" s="270"/>
      <c r="R57" s="270"/>
    </row>
    <row r="58" spans="1:18" ht="30" x14ac:dyDescent="0.3">
      <c r="A58" s="240" t="s">
        <v>1263</v>
      </c>
      <c r="B58" s="142" t="s">
        <v>369</v>
      </c>
      <c r="C58" s="147" t="s">
        <v>3077</v>
      </c>
      <c r="D58" s="160">
        <v>1</v>
      </c>
      <c r="E58" s="137" t="s">
        <v>228</v>
      </c>
      <c r="F58" s="137"/>
      <c r="G58" s="137"/>
      <c r="P58" s="270"/>
      <c r="Q58" s="270"/>
      <c r="R58" s="270"/>
    </row>
    <row r="59" spans="1:18" x14ac:dyDescent="0.3">
      <c r="A59" s="240"/>
      <c r="B59" s="143"/>
      <c r="C59" s="146" t="s">
        <v>3078</v>
      </c>
      <c r="D59" s="160">
        <v>1</v>
      </c>
      <c r="E59" s="137" t="s">
        <v>228</v>
      </c>
      <c r="F59" s="137"/>
      <c r="G59" s="137"/>
      <c r="P59" s="270"/>
      <c r="Q59" s="270"/>
      <c r="R59" s="270"/>
    </row>
    <row r="60" spans="1:18" ht="30" x14ac:dyDescent="0.3">
      <c r="A60" s="240" t="s">
        <v>371</v>
      </c>
      <c r="B60" s="143" t="s">
        <v>372</v>
      </c>
      <c r="C60" s="156" t="s">
        <v>3079</v>
      </c>
      <c r="D60" s="160">
        <v>1</v>
      </c>
      <c r="E60" s="137" t="s">
        <v>228</v>
      </c>
      <c r="F60" s="137"/>
      <c r="G60" s="137"/>
      <c r="P60" s="270"/>
      <c r="Q60" s="270"/>
      <c r="R60" s="270"/>
    </row>
    <row r="61" spans="1:18" ht="30" x14ac:dyDescent="0.3">
      <c r="A61" s="240"/>
      <c r="B61" s="139"/>
      <c r="C61" s="156" t="s">
        <v>3080</v>
      </c>
      <c r="D61" s="160">
        <v>1</v>
      </c>
      <c r="E61" s="137" t="s">
        <v>228</v>
      </c>
      <c r="F61" s="137"/>
      <c r="G61" s="137"/>
      <c r="P61" s="270"/>
      <c r="Q61" s="270"/>
      <c r="R61" s="270"/>
    </row>
    <row r="62" spans="1:18" x14ac:dyDescent="0.3">
      <c r="A62" s="240" t="s">
        <v>44</v>
      </c>
      <c r="B62" s="1053" t="s">
        <v>4178</v>
      </c>
      <c r="C62" s="1054"/>
      <c r="D62" s="1054"/>
      <c r="E62" s="1054"/>
      <c r="F62" s="1054"/>
      <c r="G62" s="1055"/>
      <c r="H62" s="289">
        <f>SUM(D63:D66)</f>
        <v>4</v>
      </c>
      <c r="I62" s="289">
        <f>COUNT(D63:D66)*2</f>
        <v>8</v>
      </c>
      <c r="P62" s="270"/>
      <c r="Q62" s="270"/>
      <c r="R62" s="270"/>
    </row>
    <row r="63" spans="1:18" ht="30" x14ac:dyDescent="0.3">
      <c r="A63" s="240" t="s">
        <v>383</v>
      </c>
      <c r="B63" s="142" t="s">
        <v>375</v>
      </c>
      <c r="C63" s="156" t="s">
        <v>3081</v>
      </c>
      <c r="D63" s="160">
        <v>1</v>
      </c>
      <c r="E63" s="137" t="s">
        <v>256</v>
      </c>
      <c r="F63" s="137"/>
      <c r="G63" s="137"/>
      <c r="P63" s="270"/>
      <c r="Q63" s="270"/>
      <c r="R63" s="270"/>
    </row>
    <row r="64" spans="1:18" ht="30" x14ac:dyDescent="0.3">
      <c r="A64" s="240" t="s">
        <v>2004</v>
      </c>
      <c r="B64" s="144" t="s">
        <v>377</v>
      </c>
      <c r="C64" s="293" t="s">
        <v>3082</v>
      </c>
      <c r="D64" s="160">
        <v>1</v>
      </c>
      <c r="E64" s="137" t="s">
        <v>254</v>
      </c>
      <c r="F64" s="137"/>
      <c r="G64" s="137"/>
      <c r="P64" s="270"/>
      <c r="Q64" s="270"/>
      <c r="R64" s="270"/>
    </row>
    <row r="65" spans="1:18" ht="45" x14ac:dyDescent="0.3">
      <c r="A65" s="240"/>
      <c r="B65" s="144"/>
      <c r="C65" s="146" t="s">
        <v>3083</v>
      </c>
      <c r="D65" s="160">
        <v>1</v>
      </c>
      <c r="E65" s="137" t="s">
        <v>254</v>
      </c>
      <c r="F65" s="137"/>
      <c r="G65" s="137"/>
      <c r="P65" s="270"/>
      <c r="Q65" s="270"/>
      <c r="R65" s="270"/>
    </row>
    <row r="66" spans="1:18" ht="45" x14ac:dyDescent="0.3">
      <c r="A66" s="240" t="s">
        <v>1755</v>
      </c>
      <c r="B66" s="142" t="s">
        <v>380</v>
      </c>
      <c r="C66" s="137" t="s">
        <v>3084</v>
      </c>
      <c r="D66" s="160">
        <v>1</v>
      </c>
      <c r="E66" s="137" t="s">
        <v>186</v>
      </c>
      <c r="F66" s="137"/>
      <c r="G66" s="137"/>
      <c r="P66" s="270"/>
      <c r="Q66" s="270"/>
      <c r="R66" s="270"/>
    </row>
    <row r="67" spans="1:18" x14ac:dyDescent="0.3">
      <c r="A67" s="240" t="s">
        <v>46</v>
      </c>
      <c r="B67" s="997" t="s">
        <v>382</v>
      </c>
      <c r="C67" s="1091"/>
      <c r="D67" s="1091"/>
      <c r="E67" s="1091"/>
      <c r="F67" s="1091"/>
      <c r="G67" s="1092"/>
      <c r="H67" s="289">
        <f>SUM(D68:D68)</f>
        <v>1</v>
      </c>
      <c r="I67" s="289">
        <f>COUNT(D68:D68)*2</f>
        <v>2</v>
      </c>
      <c r="P67" s="270"/>
      <c r="Q67" s="270"/>
      <c r="R67" s="270"/>
    </row>
    <row r="68" spans="1:18" ht="30" x14ac:dyDescent="0.3">
      <c r="A68" s="240" t="s">
        <v>4179</v>
      </c>
      <c r="B68" s="141" t="s">
        <v>394</v>
      </c>
      <c r="C68" s="137" t="s">
        <v>3085</v>
      </c>
      <c r="D68" s="160">
        <v>1</v>
      </c>
      <c r="E68" s="137" t="s">
        <v>400</v>
      </c>
      <c r="F68" s="137" t="s">
        <v>6412</v>
      </c>
      <c r="G68" s="137"/>
      <c r="P68" s="270"/>
      <c r="Q68" s="270"/>
      <c r="R68" s="270"/>
    </row>
    <row r="69" spans="1:18" x14ac:dyDescent="0.3">
      <c r="A69" s="240" t="s">
        <v>48</v>
      </c>
      <c r="B69" s="997" t="s">
        <v>404</v>
      </c>
      <c r="C69" s="1091"/>
      <c r="D69" s="1091"/>
      <c r="E69" s="1091"/>
      <c r="F69" s="1091"/>
      <c r="G69" s="1092"/>
      <c r="H69" s="289">
        <f>SUM(D70:D89)</f>
        <v>20</v>
      </c>
      <c r="I69" s="289">
        <f>COUNT(D70:D89)*2</f>
        <v>40</v>
      </c>
      <c r="P69" s="270"/>
      <c r="Q69" s="270"/>
      <c r="R69" s="270"/>
    </row>
    <row r="70" spans="1:18" ht="30" x14ac:dyDescent="0.3">
      <c r="A70" s="240" t="s">
        <v>1304</v>
      </c>
      <c r="B70" s="141" t="s">
        <v>406</v>
      </c>
      <c r="C70" s="146" t="s">
        <v>3090</v>
      </c>
      <c r="D70" s="292">
        <v>1</v>
      </c>
      <c r="E70" s="162" t="s">
        <v>254</v>
      </c>
      <c r="F70" s="162" t="s">
        <v>3091</v>
      </c>
      <c r="G70" s="137"/>
      <c r="P70" s="270"/>
      <c r="Q70" s="270"/>
      <c r="R70" s="270"/>
    </row>
    <row r="71" spans="1:18" x14ac:dyDescent="0.3">
      <c r="A71" s="240"/>
      <c r="B71" s="141"/>
      <c r="C71" s="146" t="s">
        <v>3092</v>
      </c>
      <c r="D71" s="292">
        <v>1</v>
      </c>
      <c r="E71" s="162" t="s">
        <v>254</v>
      </c>
      <c r="F71" s="162" t="s">
        <v>3091</v>
      </c>
      <c r="G71" s="137"/>
      <c r="P71" s="270"/>
      <c r="Q71" s="270"/>
      <c r="R71" s="270"/>
    </row>
    <row r="72" spans="1:18" x14ac:dyDescent="0.3">
      <c r="A72" s="240"/>
      <c r="B72" s="141"/>
      <c r="C72" s="146" t="s">
        <v>3093</v>
      </c>
      <c r="D72" s="292">
        <v>1</v>
      </c>
      <c r="E72" s="162" t="s">
        <v>254</v>
      </c>
      <c r="F72" s="162" t="s">
        <v>3091</v>
      </c>
      <c r="G72" s="137"/>
      <c r="P72" s="270"/>
      <c r="Q72" s="270"/>
      <c r="R72" s="270"/>
    </row>
    <row r="73" spans="1:18" x14ac:dyDescent="0.3">
      <c r="A73" s="240"/>
      <c r="B73" s="141"/>
      <c r="C73" s="146" t="s">
        <v>1763</v>
      </c>
      <c r="D73" s="292">
        <v>1</v>
      </c>
      <c r="E73" s="162" t="s">
        <v>254</v>
      </c>
      <c r="F73" s="162" t="s">
        <v>3091</v>
      </c>
      <c r="G73" s="137"/>
      <c r="P73" s="270"/>
      <c r="Q73" s="270"/>
      <c r="R73" s="270"/>
    </row>
    <row r="74" spans="1:18" x14ac:dyDescent="0.3">
      <c r="A74" s="240"/>
      <c r="B74" s="141"/>
      <c r="C74" s="146" t="s">
        <v>3094</v>
      </c>
      <c r="D74" s="292">
        <v>1</v>
      </c>
      <c r="E74" s="162" t="s">
        <v>254</v>
      </c>
      <c r="F74" s="162" t="s">
        <v>3091</v>
      </c>
      <c r="G74" s="137"/>
      <c r="P74" s="270"/>
      <c r="Q74" s="270"/>
      <c r="R74" s="270"/>
    </row>
    <row r="75" spans="1:18" x14ac:dyDescent="0.3">
      <c r="A75" s="240"/>
      <c r="B75" s="141"/>
      <c r="C75" s="146" t="s">
        <v>3095</v>
      </c>
      <c r="D75" s="292">
        <v>1</v>
      </c>
      <c r="E75" s="162" t="s">
        <v>254</v>
      </c>
      <c r="F75" s="162" t="s">
        <v>3091</v>
      </c>
      <c r="G75" s="137"/>
      <c r="P75" s="270"/>
      <c r="Q75" s="270"/>
      <c r="R75" s="270"/>
    </row>
    <row r="76" spans="1:18" x14ac:dyDescent="0.3">
      <c r="A76" s="240"/>
      <c r="B76" s="141"/>
      <c r="C76" s="146" t="s">
        <v>3096</v>
      </c>
      <c r="D76" s="292">
        <v>1</v>
      </c>
      <c r="E76" s="162" t="s">
        <v>254</v>
      </c>
      <c r="F76" s="162" t="s">
        <v>3091</v>
      </c>
      <c r="G76" s="137"/>
      <c r="P76" s="270"/>
      <c r="Q76" s="270"/>
      <c r="R76" s="270"/>
    </row>
    <row r="77" spans="1:18" x14ac:dyDescent="0.3">
      <c r="A77" s="240"/>
      <c r="B77" s="141"/>
      <c r="C77" s="146" t="s">
        <v>3097</v>
      </c>
      <c r="D77" s="292">
        <v>1</v>
      </c>
      <c r="E77" s="162" t="s">
        <v>254</v>
      </c>
      <c r="F77" s="162" t="s">
        <v>3091</v>
      </c>
      <c r="G77" s="137"/>
      <c r="P77" s="270"/>
      <c r="Q77" s="270"/>
      <c r="R77" s="270"/>
    </row>
    <row r="78" spans="1:18" x14ac:dyDescent="0.3">
      <c r="A78" s="240"/>
      <c r="B78" s="141"/>
      <c r="C78" s="146" t="s">
        <v>3098</v>
      </c>
      <c r="D78" s="292">
        <v>1</v>
      </c>
      <c r="E78" s="162" t="s">
        <v>254</v>
      </c>
      <c r="F78" s="162" t="s">
        <v>3091</v>
      </c>
      <c r="G78" s="137"/>
      <c r="P78" s="270"/>
      <c r="Q78" s="270"/>
      <c r="R78" s="270"/>
    </row>
    <row r="79" spans="1:18" x14ac:dyDescent="0.3">
      <c r="A79" s="240"/>
      <c r="B79" s="141"/>
      <c r="C79" s="146" t="s">
        <v>3099</v>
      </c>
      <c r="D79" s="292">
        <v>1</v>
      </c>
      <c r="E79" s="162" t="s">
        <v>254</v>
      </c>
      <c r="F79" s="162" t="s">
        <v>3091</v>
      </c>
      <c r="G79" s="137"/>
      <c r="P79" s="270"/>
      <c r="Q79" s="270"/>
      <c r="R79" s="270"/>
    </row>
    <row r="80" spans="1:18" ht="30" x14ac:dyDescent="0.3">
      <c r="A80" s="240"/>
      <c r="B80" s="141"/>
      <c r="C80" s="146" t="s">
        <v>3100</v>
      </c>
      <c r="D80" s="292">
        <v>1</v>
      </c>
      <c r="E80" s="162" t="s">
        <v>254</v>
      </c>
      <c r="F80" s="162" t="s">
        <v>3091</v>
      </c>
      <c r="G80" s="137"/>
      <c r="P80" s="270"/>
      <c r="Q80" s="270"/>
      <c r="R80" s="270"/>
    </row>
    <row r="81" spans="1:18" x14ac:dyDescent="0.3">
      <c r="A81" s="240"/>
      <c r="B81" s="141"/>
      <c r="C81" s="146" t="s">
        <v>3101</v>
      </c>
      <c r="D81" s="292">
        <v>1</v>
      </c>
      <c r="E81" s="162" t="s">
        <v>254</v>
      </c>
      <c r="F81" s="162" t="s">
        <v>3091</v>
      </c>
      <c r="G81" s="137"/>
      <c r="P81" s="270"/>
      <c r="Q81" s="270"/>
      <c r="R81" s="270"/>
    </row>
    <row r="82" spans="1:18" x14ac:dyDescent="0.3">
      <c r="A82" s="240"/>
      <c r="B82" s="141"/>
      <c r="C82" s="146" t="s">
        <v>3102</v>
      </c>
      <c r="D82" s="292">
        <v>1</v>
      </c>
      <c r="E82" s="162" t="s">
        <v>254</v>
      </c>
      <c r="F82" s="162" t="s">
        <v>3091</v>
      </c>
      <c r="G82" s="137"/>
      <c r="P82" s="270"/>
      <c r="Q82" s="270"/>
      <c r="R82" s="270"/>
    </row>
    <row r="83" spans="1:18" x14ac:dyDescent="0.3">
      <c r="A83" s="240"/>
      <c r="B83" s="141"/>
      <c r="C83" s="146" t="s">
        <v>3103</v>
      </c>
      <c r="D83" s="292">
        <v>1</v>
      </c>
      <c r="E83" s="162" t="s">
        <v>254</v>
      </c>
      <c r="F83" s="162" t="s">
        <v>3091</v>
      </c>
      <c r="G83" s="137"/>
      <c r="P83" s="270"/>
      <c r="Q83" s="270"/>
      <c r="R83" s="270"/>
    </row>
    <row r="84" spans="1:18" x14ac:dyDescent="0.3">
      <c r="A84" s="240"/>
      <c r="B84" s="141"/>
      <c r="C84" s="146" t="s">
        <v>3104</v>
      </c>
      <c r="D84" s="292">
        <v>1</v>
      </c>
      <c r="E84" s="162" t="s">
        <v>254</v>
      </c>
      <c r="F84" s="162" t="s">
        <v>3091</v>
      </c>
      <c r="G84" s="137"/>
      <c r="P84" s="270"/>
      <c r="Q84" s="270"/>
      <c r="R84" s="270"/>
    </row>
    <row r="85" spans="1:18" x14ac:dyDescent="0.3">
      <c r="A85" s="240"/>
      <c r="B85" s="141"/>
      <c r="C85" s="146" t="s">
        <v>3105</v>
      </c>
      <c r="D85" s="292">
        <v>1</v>
      </c>
      <c r="E85" s="162" t="s">
        <v>254</v>
      </c>
      <c r="F85" s="162" t="s">
        <v>3091</v>
      </c>
      <c r="G85" s="137"/>
      <c r="P85" s="270"/>
      <c r="Q85" s="270"/>
      <c r="R85" s="270"/>
    </row>
    <row r="86" spans="1:18" x14ac:dyDescent="0.3">
      <c r="A86" s="240"/>
      <c r="B86" s="141"/>
      <c r="C86" s="146" t="s">
        <v>3106</v>
      </c>
      <c r="D86" s="292">
        <v>1</v>
      </c>
      <c r="E86" s="162" t="s">
        <v>254</v>
      </c>
      <c r="F86" s="162" t="s">
        <v>3091</v>
      </c>
      <c r="G86" s="137"/>
      <c r="P86" s="270"/>
      <c r="Q86" s="270"/>
      <c r="R86" s="270"/>
    </row>
    <row r="87" spans="1:18" x14ac:dyDescent="0.3">
      <c r="A87" s="240"/>
      <c r="B87" s="141"/>
      <c r="C87" s="146" t="s">
        <v>3107</v>
      </c>
      <c r="D87" s="292">
        <v>1</v>
      </c>
      <c r="E87" s="162" t="s">
        <v>254</v>
      </c>
      <c r="F87" s="162" t="s">
        <v>3091</v>
      </c>
      <c r="G87" s="137"/>
      <c r="P87" s="270"/>
      <c r="Q87" s="270"/>
      <c r="R87" s="270"/>
    </row>
    <row r="88" spans="1:18" x14ac:dyDescent="0.3">
      <c r="A88" s="240"/>
      <c r="B88" s="141"/>
      <c r="C88" s="146" t="s">
        <v>3108</v>
      </c>
      <c r="D88" s="292">
        <v>1</v>
      </c>
      <c r="E88" s="162" t="s">
        <v>254</v>
      </c>
      <c r="F88" s="162" t="s">
        <v>3091</v>
      </c>
      <c r="G88" s="137"/>
      <c r="P88" s="270"/>
      <c r="Q88" s="270"/>
      <c r="R88" s="270"/>
    </row>
    <row r="89" spans="1:18" ht="30" x14ac:dyDescent="0.3">
      <c r="A89" s="240" t="s">
        <v>1307</v>
      </c>
      <c r="B89" s="141" t="s">
        <v>426</v>
      </c>
      <c r="C89" s="137" t="s">
        <v>3109</v>
      </c>
      <c r="D89" s="292">
        <v>1</v>
      </c>
      <c r="E89" s="162" t="s">
        <v>254</v>
      </c>
      <c r="F89" s="162" t="s">
        <v>3110</v>
      </c>
      <c r="G89" s="137"/>
      <c r="P89" s="270"/>
      <c r="Q89" s="270"/>
      <c r="R89" s="270"/>
    </row>
    <row r="90" spans="1:18" x14ac:dyDescent="0.3">
      <c r="A90" s="240" t="s">
        <v>4181</v>
      </c>
      <c r="B90" s="997" t="s">
        <v>49</v>
      </c>
      <c r="C90" s="1091"/>
      <c r="D90" s="1091"/>
      <c r="E90" s="1091"/>
      <c r="F90" s="1091"/>
      <c r="G90" s="1092"/>
      <c r="H90" s="289">
        <f>SUM(D91:D93)</f>
        <v>3</v>
      </c>
      <c r="I90" s="289">
        <f>COUNT(D91:D93)*2</f>
        <v>6</v>
      </c>
      <c r="P90" s="270"/>
      <c r="Q90" s="270"/>
      <c r="R90" s="270"/>
    </row>
    <row r="91" spans="1:18" ht="30" x14ac:dyDescent="0.3">
      <c r="A91" s="240" t="s">
        <v>4186</v>
      </c>
      <c r="B91" s="141" t="s">
        <v>454</v>
      </c>
      <c r="C91" s="168" t="s">
        <v>3111</v>
      </c>
      <c r="D91" s="292">
        <v>1</v>
      </c>
      <c r="E91" s="162" t="s">
        <v>228</v>
      </c>
      <c r="F91" s="162" t="s">
        <v>3112</v>
      </c>
      <c r="G91" s="137"/>
      <c r="P91" s="270"/>
      <c r="Q91" s="270"/>
      <c r="R91" s="270"/>
    </row>
    <row r="92" spans="1:18" ht="30" x14ac:dyDescent="0.3">
      <c r="A92" s="240" t="s">
        <v>4187</v>
      </c>
      <c r="B92" s="141" t="s">
        <v>457</v>
      </c>
      <c r="C92" s="137" t="s">
        <v>1315</v>
      </c>
      <c r="D92" s="160">
        <v>1</v>
      </c>
      <c r="E92" s="162" t="s">
        <v>228</v>
      </c>
      <c r="F92" s="137" t="s">
        <v>1316</v>
      </c>
      <c r="G92" s="137"/>
      <c r="P92" s="270"/>
      <c r="Q92" s="270"/>
      <c r="R92" s="270"/>
    </row>
    <row r="93" spans="1:18" ht="30" x14ac:dyDescent="0.3">
      <c r="A93" s="240" t="s">
        <v>4188</v>
      </c>
      <c r="B93" s="141" t="s">
        <v>3113</v>
      </c>
      <c r="C93" s="146" t="s">
        <v>3114</v>
      </c>
      <c r="D93" s="292">
        <v>1</v>
      </c>
      <c r="E93" s="162" t="s">
        <v>228</v>
      </c>
      <c r="F93" s="162" t="s">
        <v>3115</v>
      </c>
      <c r="G93" s="137"/>
      <c r="P93" s="270"/>
      <c r="Q93" s="270"/>
      <c r="R93" s="270"/>
    </row>
    <row r="94" spans="1:18" ht="15.5" customHeight="1" x14ac:dyDescent="0.3">
      <c r="A94" s="205" t="s">
        <v>4189</v>
      </c>
      <c r="B94" s="859" t="s">
        <v>6177</v>
      </c>
      <c r="C94" s="860"/>
      <c r="D94" s="860"/>
      <c r="E94" s="860"/>
      <c r="F94" s="860"/>
      <c r="G94" s="861"/>
      <c r="H94" s="289">
        <f>SUM(D95:D105)</f>
        <v>11</v>
      </c>
      <c r="I94" s="289">
        <f>COUNT(D95:D105)*2</f>
        <v>22</v>
      </c>
      <c r="P94" s="270"/>
      <c r="Q94" s="270"/>
      <c r="R94" s="270"/>
    </row>
    <row r="95" spans="1:18" ht="60" x14ac:dyDescent="0.3">
      <c r="A95" s="205" t="s">
        <v>4190</v>
      </c>
      <c r="B95" s="148" t="s">
        <v>4345</v>
      </c>
      <c r="C95" s="148" t="s">
        <v>4346</v>
      </c>
      <c r="D95" s="292">
        <v>1</v>
      </c>
      <c r="E95" s="149"/>
      <c r="F95" s="148" t="s">
        <v>6197</v>
      </c>
      <c r="G95" s="271"/>
      <c r="P95" s="270"/>
      <c r="Q95" s="270"/>
      <c r="R95" s="270"/>
    </row>
    <row r="96" spans="1:18" ht="45" x14ac:dyDescent="0.3">
      <c r="A96" s="205" t="s">
        <v>4191</v>
      </c>
      <c r="B96" s="148" t="s">
        <v>4347</v>
      </c>
      <c r="C96" s="148" t="s">
        <v>4348</v>
      </c>
      <c r="D96" s="292">
        <v>1</v>
      </c>
      <c r="E96" s="149"/>
      <c r="F96" s="148" t="s">
        <v>4800</v>
      </c>
      <c r="G96" s="271"/>
      <c r="P96" s="270"/>
      <c r="Q96" s="270"/>
      <c r="R96" s="270"/>
    </row>
    <row r="97" spans="1:18" ht="30" x14ac:dyDescent="0.3">
      <c r="A97" s="204" t="s">
        <v>5791</v>
      </c>
      <c r="B97" s="148" t="s">
        <v>4350</v>
      </c>
      <c r="C97" s="148" t="s">
        <v>3086</v>
      </c>
      <c r="D97" s="292">
        <v>1</v>
      </c>
      <c r="E97" s="149" t="s">
        <v>400</v>
      </c>
      <c r="F97" s="148"/>
      <c r="G97" s="210"/>
      <c r="P97" s="270"/>
      <c r="Q97" s="270"/>
      <c r="R97" s="270"/>
    </row>
    <row r="98" spans="1:18" ht="30" x14ac:dyDescent="0.3">
      <c r="A98" s="204"/>
      <c r="B98" s="150"/>
      <c r="C98" s="148" t="s">
        <v>3087</v>
      </c>
      <c r="D98" s="292">
        <v>1</v>
      </c>
      <c r="E98" s="149" t="s">
        <v>400</v>
      </c>
      <c r="F98" s="148"/>
      <c r="G98" s="210"/>
      <c r="P98" s="270"/>
      <c r="Q98" s="270"/>
      <c r="R98" s="270"/>
    </row>
    <row r="99" spans="1:18" x14ac:dyDescent="0.3">
      <c r="A99" s="204"/>
      <c r="B99" s="150"/>
      <c r="C99" s="150" t="s">
        <v>6211</v>
      </c>
      <c r="D99" s="292">
        <v>1</v>
      </c>
      <c r="E99" s="149" t="s">
        <v>400</v>
      </c>
      <c r="F99" s="148"/>
      <c r="G99" s="210"/>
      <c r="P99" s="270"/>
      <c r="Q99" s="270"/>
      <c r="R99" s="270"/>
    </row>
    <row r="100" spans="1:18" x14ac:dyDescent="0.3">
      <c r="A100" s="204"/>
      <c r="B100" s="150"/>
      <c r="C100" s="148" t="s">
        <v>3088</v>
      </c>
      <c r="D100" s="292">
        <v>1</v>
      </c>
      <c r="E100" s="149" t="s">
        <v>400</v>
      </c>
      <c r="F100" s="148"/>
      <c r="G100" s="210"/>
      <c r="P100" s="270"/>
      <c r="Q100" s="270"/>
      <c r="R100" s="270"/>
    </row>
    <row r="101" spans="1:18" x14ac:dyDescent="0.3">
      <c r="A101" s="204"/>
      <c r="B101" s="148"/>
      <c r="C101" s="148" t="s">
        <v>402</v>
      </c>
      <c r="D101" s="292">
        <v>1</v>
      </c>
      <c r="E101" s="206" t="s">
        <v>186</v>
      </c>
      <c r="F101" s="148"/>
      <c r="G101" s="210"/>
      <c r="P101" s="270"/>
      <c r="Q101" s="270"/>
      <c r="R101" s="270"/>
    </row>
    <row r="102" spans="1:18" x14ac:dyDescent="0.3">
      <c r="A102" s="204"/>
      <c r="B102" s="148"/>
      <c r="C102" s="148" t="s">
        <v>6198</v>
      </c>
      <c r="D102" s="292">
        <v>1</v>
      </c>
      <c r="E102" s="206" t="s">
        <v>400</v>
      </c>
      <c r="F102" s="148"/>
      <c r="G102" s="210"/>
      <c r="P102" s="270"/>
      <c r="Q102" s="270"/>
      <c r="R102" s="270"/>
    </row>
    <row r="103" spans="1:18" ht="30" x14ac:dyDescent="0.3">
      <c r="A103" s="204"/>
      <c r="B103" s="148"/>
      <c r="C103" s="249" t="s">
        <v>6106</v>
      </c>
      <c r="D103" s="292">
        <v>1</v>
      </c>
      <c r="E103" s="246" t="s">
        <v>186</v>
      </c>
      <c r="F103" s="249" t="s">
        <v>5796</v>
      </c>
      <c r="G103" s="210"/>
      <c r="P103" s="270"/>
      <c r="Q103" s="270"/>
      <c r="R103" s="270"/>
    </row>
    <row r="104" spans="1:18" ht="45" x14ac:dyDescent="0.3">
      <c r="A104" s="205" t="s">
        <v>5792</v>
      </c>
      <c r="B104" s="148" t="s">
        <v>4357</v>
      </c>
      <c r="C104" s="150" t="s">
        <v>6212</v>
      </c>
      <c r="D104" s="292">
        <v>1</v>
      </c>
      <c r="E104" s="149" t="s">
        <v>400</v>
      </c>
      <c r="F104" s="148" t="s">
        <v>6181</v>
      </c>
      <c r="G104" s="210"/>
      <c r="P104" s="270"/>
      <c r="Q104" s="270"/>
      <c r="R104" s="270"/>
    </row>
    <row r="105" spans="1:18" ht="45" x14ac:dyDescent="0.3">
      <c r="A105" s="204"/>
      <c r="B105" s="248"/>
      <c r="C105" s="150" t="s">
        <v>3089</v>
      </c>
      <c r="D105" s="292">
        <v>1</v>
      </c>
      <c r="E105" s="149" t="s">
        <v>400</v>
      </c>
      <c r="F105" s="148" t="s">
        <v>6181</v>
      </c>
      <c r="G105" s="210"/>
      <c r="P105" s="270"/>
      <c r="Q105" s="270"/>
      <c r="R105" s="270"/>
    </row>
    <row r="106" spans="1:18" x14ac:dyDescent="0.3">
      <c r="A106" s="239"/>
      <c r="B106" s="1088" t="s">
        <v>468</v>
      </c>
      <c r="C106" s="1089"/>
      <c r="D106" s="1089"/>
      <c r="E106" s="1089"/>
      <c r="F106" s="1089"/>
      <c r="G106" s="1090"/>
      <c r="H106" s="289">
        <f>H107+H110+H150+H154+H162+H165+H167</f>
        <v>58</v>
      </c>
      <c r="I106" s="289">
        <f>I107+I110+I150+I154+I162+I165+I167</f>
        <v>116</v>
      </c>
      <c r="P106" s="270"/>
      <c r="Q106" s="270"/>
      <c r="R106" s="270"/>
    </row>
    <row r="107" spans="1:18" x14ac:dyDescent="0.3">
      <c r="A107" s="240" t="s">
        <v>51</v>
      </c>
      <c r="B107" s="997" t="s">
        <v>52</v>
      </c>
      <c r="C107" s="1091"/>
      <c r="D107" s="1091"/>
      <c r="E107" s="1091"/>
      <c r="F107" s="1091"/>
      <c r="G107" s="1092"/>
      <c r="H107" s="289">
        <f>SUM(D108:D109)</f>
        <v>2</v>
      </c>
      <c r="I107" s="289">
        <f>COUNT(D108:D109)*2</f>
        <v>4</v>
      </c>
      <c r="P107" s="270"/>
      <c r="Q107" s="270"/>
      <c r="R107" s="270"/>
    </row>
    <row r="108" spans="1:18" ht="45" x14ac:dyDescent="0.3">
      <c r="A108" s="240" t="s">
        <v>1323</v>
      </c>
      <c r="B108" s="137" t="s">
        <v>476</v>
      </c>
      <c r="C108" s="137" t="s">
        <v>3116</v>
      </c>
      <c r="D108" s="160">
        <v>1</v>
      </c>
      <c r="E108" s="137" t="s">
        <v>478</v>
      </c>
      <c r="F108" s="137" t="s">
        <v>3117</v>
      </c>
      <c r="G108" s="137"/>
      <c r="P108" s="270"/>
      <c r="Q108" s="270"/>
      <c r="R108" s="270"/>
    </row>
    <row r="109" spans="1:18" ht="30" x14ac:dyDescent="0.3">
      <c r="A109" s="240" t="s">
        <v>1775</v>
      </c>
      <c r="B109" s="137" t="s">
        <v>481</v>
      </c>
      <c r="C109" s="137" t="s">
        <v>3118</v>
      </c>
      <c r="D109" s="160">
        <v>1</v>
      </c>
      <c r="E109" s="137" t="s">
        <v>256</v>
      </c>
      <c r="F109" s="137"/>
      <c r="G109" s="137"/>
      <c r="P109" s="270"/>
      <c r="Q109" s="270"/>
      <c r="R109" s="270"/>
    </row>
    <row r="110" spans="1:18" x14ac:dyDescent="0.3">
      <c r="A110" s="240" t="s">
        <v>53</v>
      </c>
      <c r="B110" s="997" t="s">
        <v>485</v>
      </c>
      <c r="C110" s="1091"/>
      <c r="D110" s="1091"/>
      <c r="E110" s="1091"/>
      <c r="F110" s="1091"/>
      <c r="G110" s="1092"/>
      <c r="H110" s="289">
        <f>SUM(D111:D149)</f>
        <v>39</v>
      </c>
      <c r="I110" s="289">
        <f>COUNT(D111:D149)*2</f>
        <v>78</v>
      </c>
      <c r="P110" s="270"/>
      <c r="Q110" s="270"/>
      <c r="R110" s="270"/>
    </row>
    <row r="111" spans="1:18" ht="45" x14ac:dyDescent="0.3">
      <c r="A111" s="240" t="s">
        <v>1325</v>
      </c>
      <c r="B111" s="137" t="s">
        <v>1326</v>
      </c>
      <c r="C111" s="175" t="s">
        <v>3119</v>
      </c>
      <c r="D111" s="160">
        <v>1</v>
      </c>
      <c r="E111" s="137" t="s">
        <v>258</v>
      </c>
      <c r="F111" s="137"/>
      <c r="G111" s="137"/>
      <c r="P111" s="270"/>
      <c r="Q111" s="270"/>
      <c r="R111" s="270"/>
    </row>
    <row r="112" spans="1:18" ht="60" x14ac:dyDescent="0.3">
      <c r="A112" s="240"/>
      <c r="B112" s="137"/>
      <c r="C112" s="146" t="s">
        <v>3120</v>
      </c>
      <c r="D112" s="160">
        <v>1</v>
      </c>
      <c r="E112" s="137" t="s">
        <v>258</v>
      </c>
      <c r="F112" s="137"/>
      <c r="G112" s="137"/>
      <c r="P112" s="270"/>
      <c r="Q112" s="270"/>
      <c r="R112" s="270"/>
    </row>
    <row r="113" spans="1:18" ht="30" x14ac:dyDescent="0.3">
      <c r="A113" s="240"/>
      <c r="B113" s="137"/>
      <c r="C113" s="146" t="s">
        <v>3121</v>
      </c>
      <c r="D113" s="160">
        <v>1</v>
      </c>
      <c r="E113" s="137" t="s">
        <v>258</v>
      </c>
      <c r="F113" s="137"/>
      <c r="G113" s="137"/>
      <c r="P113" s="270"/>
      <c r="Q113" s="270"/>
      <c r="R113" s="270"/>
    </row>
    <row r="114" spans="1:18" ht="45" x14ac:dyDescent="0.3">
      <c r="A114" s="240" t="s">
        <v>3122</v>
      </c>
      <c r="B114" s="139" t="s">
        <v>3123</v>
      </c>
      <c r="C114" s="137" t="s">
        <v>3124</v>
      </c>
      <c r="D114" s="160">
        <v>1</v>
      </c>
      <c r="E114" s="137" t="s">
        <v>258</v>
      </c>
      <c r="F114" s="137"/>
      <c r="G114" s="137"/>
      <c r="P114" s="270"/>
      <c r="Q114" s="270"/>
      <c r="R114" s="270"/>
    </row>
    <row r="115" spans="1:18" ht="30" x14ac:dyDescent="0.3">
      <c r="A115" s="240"/>
      <c r="B115" s="139"/>
      <c r="C115" s="146" t="s">
        <v>3125</v>
      </c>
      <c r="D115" s="160">
        <v>1</v>
      </c>
      <c r="E115" s="137" t="s">
        <v>258</v>
      </c>
      <c r="F115" s="137"/>
      <c r="G115" s="137"/>
      <c r="P115" s="270"/>
      <c r="Q115" s="270"/>
      <c r="R115" s="270"/>
    </row>
    <row r="116" spans="1:18" ht="30" x14ac:dyDescent="0.3">
      <c r="A116" s="240" t="s">
        <v>1329</v>
      </c>
      <c r="B116" s="137" t="s">
        <v>487</v>
      </c>
      <c r="C116" s="146" t="s">
        <v>3126</v>
      </c>
      <c r="D116" s="292">
        <v>1</v>
      </c>
      <c r="E116" s="162" t="s">
        <v>228</v>
      </c>
      <c r="F116" s="162"/>
      <c r="G116" s="137"/>
      <c r="P116" s="270"/>
      <c r="Q116" s="270"/>
      <c r="R116" s="270"/>
    </row>
    <row r="117" spans="1:18" ht="30" x14ac:dyDescent="0.3">
      <c r="A117" s="240"/>
      <c r="B117" s="137"/>
      <c r="C117" s="146" t="s">
        <v>3127</v>
      </c>
      <c r="D117" s="292">
        <v>1</v>
      </c>
      <c r="E117" s="162" t="s">
        <v>228</v>
      </c>
      <c r="F117" s="162" t="s">
        <v>3128</v>
      </c>
      <c r="G117" s="137"/>
      <c r="P117" s="270"/>
      <c r="Q117" s="270"/>
      <c r="R117" s="270"/>
    </row>
    <row r="118" spans="1:18" ht="30" x14ac:dyDescent="0.3">
      <c r="A118" s="240"/>
      <c r="B118" s="137"/>
      <c r="C118" s="146" t="s">
        <v>3129</v>
      </c>
      <c r="D118" s="292">
        <v>1</v>
      </c>
      <c r="E118" s="162" t="s">
        <v>228</v>
      </c>
      <c r="F118" s="162"/>
      <c r="G118" s="137"/>
      <c r="P118" s="270"/>
      <c r="Q118" s="270"/>
      <c r="R118" s="270"/>
    </row>
    <row r="119" spans="1:18" ht="30" x14ac:dyDescent="0.3">
      <c r="A119" s="240"/>
      <c r="B119" s="137"/>
      <c r="C119" s="146" t="s">
        <v>3130</v>
      </c>
      <c r="D119" s="292">
        <v>1</v>
      </c>
      <c r="E119" s="162" t="s">
        <v>228</v>
      </c>
      <c r="F119" s="162"/>
      <c r="G119" s="137"/>
      <c r="P119" s="270"/>
      <c r="Q119" s="270"/>
      <c r="R119" s="270"/>
    </row>
    <row r="120" spans="1:18" ht="30" x14ac:dyDescent="0.3">
      <c r="A120" s="240"/>
      <c r="B120" s="137"/>
      <c r="C120" s="146" t="s">
        <v>6208</v>
      </c>
      <c r="D120" s="292">
        <v>1</v>
      </c>
      <c r="E120" s="162" t="s">
        <v>228</v>
      </c>
      <c r="F120" s="162"/>
      <c r="G120" s="137"/>
      <c r="P120" s="270"/>
      <c r="Q120" s="270"/>
      <c r="R120" s="270"/>
    </row>
    <row r="121" spans="1:18" ht="45" x14ac:dyDescent="0.3">
      <c r="A121" s="240"/>
      <c r="B121" s="137"/>
      <c r="C121" s="146" t="s">
        <v>3131</v>
      </c>
      <c r="D121" s="292">
        <v>1</v>
      </c>
      <c r="E121" s="162" t="s">
        <v>228</v>
      </c>
      <c r="F121" s="162"/>
      <c r="G121" s="137"/>
      <c r="P121" s="270"/>
      <c r="Q121" s="270"/>
      <c r="R121" s="270"/>
    </row>
    <row r="122" spans="1:18" ht="30" x14ac:dyDescent="0.3">
      <c r="A122" s="240"/>
      <c r="B122" s="137"/>
      <c r="C122" s="146" t="s">
        <v>3132</v>
      </c>
      <c r="D122" s="292">
        <v>1</v>
      </c>
      <c r="E122" s="162" t="s">
        <v>228</v>
      </c>
      <c r="F122" s="162"/>
      <c r="G122" s="137"/>
      <c r="P122" s="270"/>
      <c r="Q122" s="270"/>
      <c r="R122" s="270"/>
    </row>
    <row r="123" spans="1:18" ht="30" x14ac:dyDescent="0.3">
      <c r="A123" s="240"/>
      <c r="B123" s="137"/>
      <c r="C123" s="146" t="s">
        <v>3133</v>
      </c>
      <c r="D123" s="292">
        <v>1</v>
      </c>
      <c r="E123" s="162" t="s">
        <v>256</v>
      </c>
      <c r="F123" s="162"/>
      <c r="G123" s="137"/>
      <c r="P123" s="270"/>
      <c r="Q123" s="270"/>
      <c r="R123" s="270"/>
    </row>
    <row r="124" spans="1:18" ht="45" x14ac:dyDescent="0.3">
      <c r="A124" s="240"/>
      <c r="B124" s="137"/>
      <c r="C124" s="146" t="s">
        <v>3134</v>
      </c>
      <c r="D124" s="292">
        <v>1</v>
      </c>
      <c r="E124" s="162" t="s">
        <v>254</v>
      </c>
      <c r="F124" s="162" t="s">
        <v>3135</v>
      </c>
      <c r="G124" s="137"/>
      <c r="P124" s="270"/>
      <c r="Q124" s="270"/>
      <c r="R124" s="270"/>
    </row>
    <row r="125" spans="1:18" ht="30" x14ac:dyDescent="0.3">
      <c r="A125" s="240"/>
      <c r="B125" s="137"/>
      <c r="C125" s="146" t="s">
        <v>3136</v>
      </c>
      <c r="D125" s="292">
        <v>1</v>
      </c>
      <c r="E125" s="162" t="s">
        <v>228</v>
      </c>
      <c r="F125" s="162" t="s">
        <v>3137</v>
      </c>
      <c r="G125" s="137"/>
      <c r="P125" s="270"/>
      <c r="Q125" s="270"/>
      <c r="R125" s="270"/>
    </row>
    <row r="126" spans="1:18" ht="30" x14ac:dyDescent="0.3">
      <c r="A126" s="240" t="s">
        <v>1331</v>
      </c>
      <c r="B126" s="137" t="s">
        <v>491</v>
      </c>
      <c r="C126" s="146" t="s">
        <v>3138</v>
      </c>
      <c r="D126" s="160">
        <v>1</v>
      </c>
      <c r="E126" s="137" t="s">
        <v>258</v>
      </c>
      <c r="F126" s="137"/>
      <c r="G126" s="137"/>
      <c r="P126" s="270"/>
      <c r="Q126" s="270"/>
      <c r="R126" s="270"/>
    </row>
    <row r="127" spans="1:18" ht="30" x14ac:dyDescent="0.3">
      <c r="A127" s="240"/>
      <c r="B127" s="137"/>
      <c r="C127" s="146" t="s">
        <v>3139</v>
      </c>
      <c r="D127" s="160">
        <v>1</v>
      </c>
      <c r="E127" s="137" t="s">
        <v>258</v>
      </c>
      <c r="F127" s="137"/>
      <c r="G127" s="137"/>
      <c r="P127" s="270"/>
      <c r="Q127" s="270"/>
      <c r="R127" s="270"/>
    </row>
    <row r="128" spans="1:18" ht="45" x14ac:dyDescent="0.3">
      <c r="A128" s="240"/>
      <c r="B128" s="137"/>
      <c r="C128" s="146" t="s">
        <v>3140</v>
      </c>
      <c r="D128" s="160">
        <v>1</v>
      </c>
      <c r="E128" s="137" t="s">
        <v>258</v>
      </c>
      <c r="F128" s="137"/>
      <c r="G128" s="137"/>
      <c r="P128" s="270"/>
      <c r="Q128" s="270"/>
      <c r="R128" s="270"/>
    </row>
    <row r="129" spans="1:18" ht="30" x14ac:dyDescent="0.3">
      <c r="A129" s="240"/>
      <c r="B129" s="137"/>
      <c r="C129" s="146" t="s">
        <v>3141</v>
      </c>
      <c r="D129" s="160">
        <v>1</v>
      </c>
      <c r="E129" s="137" t="s">
        <v>258</v>
      </c>
      <c r="F129" s="137"/>
      <c r="G129" s="137"/>
      <c r="P129" s="270"/>
      <c r="Q129" s="270"/>
      <c r="R129" s="270"/>
    </row>
    <row r="130" spans="1:18" ht="30" x14ac:dyDescent="0.3">
      <c r="A130" s="240" t="s">
        <v>1334</v>
      </c>
      <c r="B130" s="139" t="s">
        <v>495</v>
      </c>
      <c r="C130" s="137" t="s">
        <v>3142</v>
      </c>
      <c r="D130" s="160">
        <v>1</v>
      </c>
      <c r="E130" s="137" t="s">
        <v>258</v>
      </c>
      <c r="F130" s="137"/>
      <c r="G130" s="137"/>
      <c r="P130" s="270"/>
      <c r="Q130" s="270"/>
      <c r="R130" s="270"/>
    </row>
    <row r="131" spans="1:18" x14ac:dyDescent="0.3">
      <c r="A131" s="240"/>
      <c r="B131" s="139"/>
      <c r="C131" s="137" t="s">
        <v>3143</v>
      </c>
      <c r="D131" s="160">
        <v>1</v>
      </c>
      <c r="E131" s="137" t="s">
        <v>245</v>
      </c>
      <c r="F131" s="137"/>
      <c r="G131" s="137"/>
      <c r="P131" s="270"/>
      <c r="Q131" s="270"/>
      <c r="R131" s="270"/>
    </row>
    <row r="132" spans="1:18" ht="30" x14ac:dyDescent="0.3">
      <c r="A132" s="240"/>
      <c r="B132" s="139"/>
      <c r="C132" s="137" t="s">
        <v>3144</v>
      </c>
      <c r="D132" s="160">
        <v>1</v>
      </c>
      <c r="E132" s="137" t="s">
        <v>228</v>
      </c>
      <c r="F132" s="137"/>
      <c r="G132" s="137"/>
      <c r="P132" s="270"/>
      <c r="Q132" s="270"/>
      <c r="R132" s="270"/>
    </row>
    <row r="133" spans="1:18" ht="45" x14ac:dyDescent="0.3">
      <c r="A133" s="240"/>
      <c r="B133" s="139"/>
      <c r="C133" s="147" t="s">
        <v>3145</v>
      </c>
      <c r="D133" s="160">
        <v>1</v>
      </c>
      <c r="E133" s="146" t="s">
        <v>245</v>
      </c>
      <c r="F133" s="146"/>
      <c r="G133" s="146"/>
      <c r="P133" s="270"/>
      <c r="Q133" s="270"/>
      <c r="R133" s="270"/>
    </row>
    <row r="134" spans="1:18" ht="30" x14ac:dyDescent="0.3">
      <c r="A134" s="240"/>
      <c r="B134" s="139"/>
      <c r="C134" s="147" t="s">
        <v>3146</v>
      </c>
      <c r="D134" s="160">
        <v>1</v>
      </c>
      <c r="E134" s="146" t="s">
        <v>576</v>
      </c>
      <c r="F134" s="146"/>
      <c r="G134" s="146"/>
      <c r="P134" s="270"/>
      <c r="Q134" s="270"/>
      <c r="R134" s="270"/>
    </row>
    <row r="135" spans="1:18" ht="30" x14ac:dyDescent="0.3">
      <c r="A135" s="240"/>
      <c r="B135" s="139"/>
      <c r="C135" s="147" t="s">
        <v>3147</v>
      </c>
      <c r="D135" s="160">
        <v>1</v>
      </c>
      <c r="E135" s="146" t="s">
        <v>254</v>
      </c>
      <c r="F135" s="146"/>
      <c r="G135" s="146"/>
      <c r="P135" s="270"/>
      <c r="Q135" s="270"/>
      <c r="R135" s="270"/>
    </row>
    <row r="136" spans="1:18" ht="30" x14ac:dyDescent="0.3">
      <c r="A136" s="240"/>
      <c r="B136" s="139"/>
      <c r="C136" s="147" t="s">
        <v>3148</v>
      </c>
      <c r="D136" s="160">
        <v>1</v>
      </c>
      <c r="E136" s="146" t="s">
        <v>254</v>
      </c>
      <c r="F136" s="146"/>
      <c r="G136" s="146"/>
      <c r="P136" s="270"/>
      <c r="Q136" s="270"/>
      <c r="R136" s="270"/>
    </row>
    <row r="137" spans="1:18" ht="30" x14ac:dyDescent="0.3">
      <c r="A137" s="240" t="s">
        <v>1337</v>
      </c>
      <c r="B137" s="137" t="s">
        <v>498</v>
      </c>
      <c r="C137" s="146" t="s">
        <v>3149</v>
      </c>
      <c r="D137" s="160">
        <v>1</v>
      </c>
      <c r="E137" s="137" t="s">
        <v>258</v>
      </c>
      <c r="F137" s="137"/>
      <c r="G137" s="137"/>
      <c r="P137" s="270"/>
      <c r="Q137" s="270"/>
      <c r="R137" s="270"/>
    </row>
    <row r="138" spans="1:18" ht="30" x14ac:dyDescent="0.3">
      <c r="A138" s="240" t="s">
        <v>1339</v>
      </c>
      <c r="B138" s="137" t="s">
        <v>504</v>
      </c>
      <c r="C138" s="146" t="s">
        <v>3150</v>
      </c>
      <c r="D138" s="292">
        <v>1</v>
      </c>
      <c r="E138" s="162" t="s">
        <v>228</v>
      </c>
      <c r="F138" s="162" t="s">
        <v>3151</v>
      </c>
      <c r="G138" s="137"/>
      <c r="P138" s="270"/>
      <c r="Q138" s="270"/>
      <c r="R138" s="270"/>
    </row>
    <row r="139" spans="1:18" ht="30" x14ac:dyDescent="0.3">
      <c r="A139" s="240"/>
      <c r="B139" s="137"/>
      <c r="C139" s="146" t="s">
        <v>3152</v>
      </c>
      <c r="D139" s="292">
        <v>1</v>
      </c>
      <c r="E139" s="162" t="s">
        <v>228</v>
      </c>
      <c r="F139" s="162"/>
      <c r="G139" s="137"/>
      <c r="P139" s="270"/>
      <c r="Q139" s="270"/>
      <c r="R139" s="270"/>
    </row>
    <row r="140" spans="1:18" ht="30" x14ac:dyDescent="0.3">
      <c r="A140" s="240"/>
      <c r="B140" s="137"/>
      <c r="C140" s="146" t="s">
        <v>3153</v>
      </c>
      <c r="D140" s="292">
        <v>1</v>
      </c>
      <c r="E140" s="162" t="s">
        <v>228</v>
      </c>
      <c r="F140" s="162"/>
      <c r="G140" s="137"/>
      <c r="P140" s="270"/>
      <c r="Q140" s="270"/>
      <c r="R140" s="270"/>
    </row>
    <row r="141" spans="1:18" ht="34" x14ac:dyDescent="0.3">
      <c r="A141" s="240"/>
      <c r="B141" s="137"/>
      <c r="C141" s="146" t="s">
        <v>3154</v>
      </c>
      <c r="D141" s="292">
        <v>1</v>
      </c>
      <c r="E141" s="162" t="s">
        <v>228</v>
      </c>
      <c r="F141" s="162" t="s">
        <v>6209</v>
      </c>
      <c r="G141" s="137"/>
      <c r="P141" s="270"/>
      <c r="Q141" s="270"/>
      <c r="R141" s="270"/>
    </row>
    <row r="142" spans="1:18" ht="34" x14ac:dyDescent="0.3">
      <c r="A142" s="240"/>
      <c r="B142" s="137"/>
      <c r="C142" s="146" t="s">
        <v>3155</v>
      </c>
      <c r="D142" s="292">
        <v>1</v>
      </c>
      <c r="E142" s="162" t="s">
        <v>228</v>
      </c>
      <c r="F142" s="162" t="s">
        <v>6210</v>
      </c>
      <c r="G142" s="137"/>
      <c r="P142" s="270"/>
      <c r="Q142" s="270"/>
      <c r="R142" s="270"/>
    </row>
    <row r="143" spans="1:18" ht="30" x14ac:dyDescent="0.3">
      <c r="A143" s="240"/>
      <c r="B143" s="137"/>
      <c r="C143" s="146" t="s">
        <v>3156</v>
      </c>
      <c r="D143" s="292">
        <v>1</v>
      </c>
      <c r="E143" s="162" t="s">
        <v>228</v>
      </c>
      <c r="F143" s="162"/>
      <c r="G143" s="137"/>
      <c r="P143" s="270"/>
      <c r="Q143" s="270"/>
      <c r="R143" s="270"/>
    </row>
    <row r="144" spans="1:18" ht="30" x14ac:dyDescent="0.3">
      <c r="A144" s="240"/>
      <c r="B144" s="137"/>
      <c r="C144" s="146" t="s">
        <v>3157</v>
      </c>
      <c r="D144" s="292">
        <v>1</v>
      </c>
      <c r="E144" s="162" t="s">
        <v>400</v>
      </c>
      <c r="F144" s="162"/>
      <c r="G144" s="137"/>
      <c r="P144" s="270"/>
      <c r="Q144" s="270"/>
      <c r="R144" s="270"/>
    </row>
    <row r="145" spans="1:18" ht="30" x14ac:dyDescent="0.3">
      <c r="A145" s="240"/>
      <c r="B145" s="137"/>
      <c r="C145" s="137" t="s">
        <v>3158</v>
      </c>
      <c r="D145" s="292">
        <v>1</v>
      </c>
      <c r="E145" s="162" t="s">
        <v>400</v>
      </c>
      <c r="F145" s="162"/>
      <c r="G145" s="137"/>
      <c r="P145" s="270"/>
      <c r="Q145" s="270"/>
      <c r="R145" s="270"/>
    </row>
    <row r="146" spans="1:18" ht="30" x14ac:dyDescent="0.3">
      <c r="A146" s="240" t="s">
        <v>2029</v>
      </c>
      <c r="B146" s="137" t="s">
        <v>508</v>
      </c>
      <c r="C146" s="146" t="s">
        <v>3159</v>
      </c>
      <c r="D146" s="292">
        <v>1</v>
      </c>
      <c r="E146" s="162" t="s">
        <v>228</v>
      </c>
      <c r="F146" s="162" t="s">
        <v>3160</v>
      </c>
      <c r="G146" s="137"/>
      <c r="P146" s="270"/>
      <c r="Q146" s="270"/>
      <c r="R146" s="270"/>
    </row>
    <row r="147" spans="1:18" ht="30" x14ac:dyDescent="0.3">
      <c r="A147" s="240"/>
      <c r="B147" s="137"/>
      <c r="C147" s="146" t="s">
        <v>3161</v>
      </c>
      <c r="D147" s="292">
        <v>1</v>
      </c>
      <c r="E147" s="162" t="s">
        <v>254</v>
      </c>
      <c r="F147" s="162"/>
      <c r="G147" s="137"/>
      <c r="P147" s="270"/>
      <c r="Q147" s="270"/>
      <c r="R147" s="270"/>
    </row>
    <row r="148" spans="1:18" ht="30" x14ac:dyDescent="0.3">
      <c r="A148" s="240"/>
      <c r="B148" s="137"/>
      <c r="C148" s="146" t="s">
        <v>3162</v>
      </c>
      <c r="D148" s="292">
        <v>1</v>
      </c>
      <c r="E148" s="162" t="s">
        <v>258</v>
      </c>
      <c r="F148" s="162" t="s">
        <v>3163</v>
      </c>
      <c r="G148" s="137"/>
      <c r="P148" s="270"/>
      <c r="Q148" s="270"/>
      <c r="R148" s="270"/>
    </row>
    <row r="149" spans="1:18" ht="30" x14ac:dyDescent="0.3">
      <c r="A149" s="240"/>
      <c r="B149" s="137"/>
      <c r="C149" s="146" t="s">
        <v>3164</v>
      </c>
      <c r="D149" s="292">
        <v>1</v>
      </c>
      <c r="E149" s="162" t="s">
        <v>576</v>
      </c>
      <c r="F149" s="162"/>
      <c r="G149" s="137"/>
      <c r="P149" s="270"/>
      <c r="Q149" s="270"/>
      <c r="R149" s="270"/>
    </row>
    <row r="150" spans="1:18" x14ac:dyDescent="0.3">
      <c r="A150" s="240" t="s">
        <v>55</v>
      </c>
      <c r="B150" s="1085" t="s">
        <v>4199</v>
      </c>
      <c r="C150" s="1086"/>
      <c r="D150" s="1086"/>
      <c r="E150" s="1086"/>
      <c r="F150" s="1086"/>
      <c r="G150" s="1087"/>
      <c r="H150" s="289">
        <f>SUM(D151:D153)</f>
        <v>3</v>
      </c>
      <c r="I150" s="289">
        <f>COUNT(D151:D153)*2</f>
        <v>6</v>
      </c>
      <c r="P150" s="270"/>
      <c r="Q150" s="270"/>
      <c r="R150" s="270"/>
    </row>
    <row r="151" spans="1:18" ht="30" x14ac:dyDescent="0.3">
      <c r="A151" s="240" t="s">
        <v>1343</v>
      </c>
      <c r="B151" s="137" t="s">
        <v>524</v>
      </c>
      <c r="C151" s="147" t="s">
        <v>3167</v>
      </c>
      <c r="D151" s="292">
        <v>1</v>
      </c>
      <c r="E151" s="162" t="s">
        <v>228</v>
      </c>
      <c r="F151" s="162"/>
      <c r="G151" s="137"/>
      <c r="P151" s="270"/>
      <c r="Q151" s="270"/>
      <c r="R151" s="270"/>
    </row>
    <row r="152" spans="1:18" ht="30" x14ac:dyDescent="0.3">
      <c r="A152" s="240" t="s">
        <v>515</v>
      </c>
      <c r="B152" s="137" t="s">
        <v>530</v>
      </c>
      <c r="C152" s="137" t="s">
        <v>3168</v>
      </c>
      <c r="D152" s="160">
        <v>1</v>
      </c>
      <c r="E152" s="162" t="s">
        <v>400</v>
      </c>
      <c r="F152" s="137" t="s">
        <v>533</v>
      </c>
      <c r="G152" s="137"/>
      <c r="P152" s="270"/>
      <c r="Q152" s="270"/>
      <c r="R152" s="270"/>
    </row>
    <row r="153" spans="1:18" ht="30" x14ac:dyDescent="0.3">
      <c r="A153" s="240" t="s">
        <v>1350</v>
      </c>
      <c r="B153" s="137" t="s">
        <v>534</v>
      </c>
      <c r="C153" s="146" t="s">
        <v>3169</v>
      </c>
      <c r="D153" s="160">
        <v>1</v>
      </c>
      <c r="E153" s="137" t="s">
        <v>228</v>
      </c>
      <c r="F153" s="137"/>
      <c r="G153" s="137"/>
      <c r="P153" s="270"/>
      <c r="Q153" s="270"/>
      <c r="R153" s="270"/>
    </row>
    <row r="154" spans="1:18" x14ac:dyDescent="0.3">
      <c r="A154" s="240" t="s">
        <v>56</v>
      </c>
      <c r="B154" s="997" t="s">
        <v>5662</v>
      </c>
      <c r="C154" s="1091"/>
      <c r="D154" s="1091"/>
      <c r="E154" s="1091"/>
      <c r="F154" s="1091"/>
      <c r="G154" s="1092"/>
      <c r="H154" s="289">
        <f>SUM(D155:D161)</f>
        <v>7</v>
      </c>
      <c r="I154" s="289">
        <f>COUNT(D155:D161)*2</f>
        <v>14</v>
      </c>
      <c r="P154" s="270"/>
      <c r="Q154" s="270"/>
      <c r="R154" s="270"/>
    </row>
    <row r="155" spans="1:18" ht="30" x14ac:dyDescent="0.3">
      <c r="A155" s="240" t="s">
        <v>1363</v>
      </c>
      <c r="B155" s="139" t="s">
        <v>516</v>
      </c>
      <c r="C155" s="146" t="s">
        <v>1346</v>
      </c>
      <c r="D155" s="160">
        <v>1</v>
      </c>
      <c r="E155" s="137" t="s">
        <v>228</v>
      </c>
      <c r="F155" s="137"/>
      <c r="G155" s="295"/>
      <c r="P155" s="270"/>
      <c r="Q155" s="270"/>
      <c r="R155" s="270"/>
    </row>
    <row r="156" spans="1:18" ht="30" x14ac:dyDescent="0.3">
      <c r="A156" s="240"/>
      <c r="B156" s="175"/>
      <c r="C156" s="146" t="s">
        <v>1348</v>
      </c>
      <c r="D156" s="292">
        <v>1</v>
      </c>
      <c r="E156" s="137" t="s">
        <v>228</v>
      </c>
      <c r="F156" s="162" t="s">
        <v>518</v>
      </c>
      <c r="G156" s="295"/>
      <c r="P156" s="270"/>
      <c r="Q156" s="270"/>
      <c r="R156" s="270"/>
    </row>
    <row r="157" spans="1:18" x14ac:dyDescent="0.3">
      <c r="A157" s="240"/>
      <c r="B157" s="139"/>
      <c r="C157" s="137" t="s">
        <v>519</v>
      </c>
      <c r="D157" s="160">
        <v>1</v>
      </c>
      <c r="E157" s="137" t="s">
        <v>228</v>
      </c>
      <c r="F157" s="137"/>
      <c r="G157" s="295"/>
      <c r="P157" s="270"/>
      <c r="Q157" s="270"/>
      <c r="R157" s="270"/>
    </row>
    <row r="158" spans="1:18" ht="30" x14ac:dyDescent="0.3">
      <c r="A158" s="240" t="s">
        <v>548</v>
      </c>
      <c r="B158" s="137" t="s">
        <v>510</v>
      </c>
      <c r="C158" s="168" t="s">
        <v>511</v>
      </c>
      <c r="D158" s="160">
        <v>1</v>
      </c>
      <c r="E158" s="137" t="s">
        <v>228</v>
      </c>
      <c r="F158" s="137"/>
      <c r="G158" s="137"/>
      <c r="P158" s="270"/>
      <c r="Q158" s="270"/>
      <c r="R158" s="270"/>
    </row>
    <row r="159" spans="1:18" ht="30" x14ac:dyDescent="0.3">
      <c r="A159" s="240"/>
      <c r="B159" s="137"/>
      <c r="C159" s="146" t="s">
        <v>512</v>
      </c>
      <c r="D159" s="160">
        <v>1</v>
      </c>
      <c r="E159" s="137" t="s">
        <v>228</v>
      </c>
      <c r="F159" s="137"/>
      <c r="G159" s="137"/>
      <c r="P159" s="270"/>
      <c r="Q159" s="270"/>
      <c r="R159" s="270"/>
    </row>
    <row r="160" spans="1:18" ht="30" x14ac:dyDescent="0.3">
      <c r="A160" s="240" t="s">
        <v>4204</v>
      </c>
      <c r="B160" s="137" t="s">
        <v>520</v>
      </c>
      <c r="C160" s="137" t="s">
        <v>3165</v>
      </c>
      <c r="D160" s="160">
        <v>1</v>
      </c>
      <c r="E160" s="137" t="s">
        <v>228</v>
      </c>
      <c r="F160" s="137" t="s">
        <v>3166</v>
      </c>
      <c r="G160" s="137"/>
      <c r="P160" s="270"/>
      <c r="Q160" s="270"/>
      <c r="R160" s="270"/>
    </row>
    <row r="161" spans="1:18" ht="30" x14ac:dyDescent="0.3">
      <c r="A161" s="240" t="s">
        <v>4205</v>
      </c>
      <c r="B161" s="137" t="s">
        <v>522</v>
      </c>
      <c r="C161" s="146" t="s">
        <v>1353</v>
      </c>
      <c r="D161" s="160">
        <v>1</v>
      </c>
      <c r="E161" s="137" t="s">
        <v>228</v>
      </c>
      <c r="F161" s="137"/>
      <c r="G161" s="137"/>
      <c r="P161" s="270"/>
      <c r="Q161" s="270"/>
      <c r="R161" s="270"/>
    </row>
    <row r="162" spans="1:18" x14ac:dyDescent="0.3">
      <c r="A162" s="240" t="s">
        <v>58</v>
      </c>
      <c r="B162" s="997" t="s">
        <v>57</v>
      </c>
      <c r="C162" s="1091"/>
      <c r="D162" s="1091"/>
      <c r="E162" s="1091"/>
      <c r="F162" s="1091"/>
      <c r="G162" s="1092"/>
      <c r="H162" s="289">
        <f>SUM(D163:D164)</f>
        <v>2</v>
      </c>
      <c r="I162" s="289">
        <f>COUNT(D163:D164)*2</f>
        <v>4</v>
      </c>
      <c r="P162" s="270"/>
      <c r="Q162" s="270"/>
      <c r="R162" s="270"/>
    </row>
    <row r="163" spans="1:18" ht="30" x14ac:dyDescent="0.3">
      <c r="A163" s="240" t="s">
        <v>2050</v>
      </c>
      <c r="B163" s="137" t="s">
        <v>544</v>
      </c>
      <c r="C163" s="137" t="s">
        <v>3170</v>
      </c>
      <c r="D163" s="160">
        <v>1</v>
      </c>
      <c r="E163" s="137" t="s">
        <v>256</v>
      </c>
      <c r="F163" s="137"/>
      <c r="G163" s="137"/>
      <c r="P163" s="270"/>
      <c r="Q163" s="270"/>
      <c r="R163" s="270"/>
    </row>
    <row r="164" spans="1:18" ht="30" x14ac:dyDescent="0.3">
      <c r="A164" s="240"/>
      <c r="B164" s="137"/>
      <c r="C164" s="137" t="s">
        <v>3171</v>
      </c>
      <c r="D164" s="160">
        <v>1</v>
      </c>
      <c r="E164" s="137" t="s">
        <v>256</v>
      </c>
      <c r="F164" s="137"/>
      <c r="G164" s="137"/>
      <c r="P164" s="270"/>
      <c r="Q164" s="270"/>
      <c r="R164" s="270"/>
    </row>
    <row r="165" spans="1:18" x14ac:dyDescent="0.3">
      <c r="A165" s="240" t="s">
        <v>67</v>
      </c>
      <c r="B165" s="997" t="s">
        <v>555</v>
      </c>
      <c r="C165" s="1091"/>
      <c r="D165" s="1091"/>
      <c r="E165" s="1091"/>
      <c r="F165" s="1091"/>
      <c r="G165" s="1092"/>
      <c r="H165" s="289">
        <f>SUM(D166)</f>
        <v>1</v>
      </c>
      <c r="I165" s="289">
        <f>COUNT(D166)*2</f>
        <v>2</v>
      </c>
      <c r="P165" s="270"/>
      <c r="Q165" s="270"/>
      <c r="R165" s="270"/>
    </row>
    <row r="166" spans="1:18" ht="45" x14ac:dyDescent="0.3">
      <c r="A166" s="240" t="s">
        <v>3501</v>
      </c>
      <c r="B166" s="137" t="s">
        <v>557</v>
      </c>
      <c r="C166" s="156" t="s">
        <v>3172</v>
      </c>
      <c r="D166" s="160">
        <v>1</v>
      </c>
      <c r="E166" s="137" t="s">
        <v>576</v>
      </c>
      <c r="F166" s="137"/>
      <c r="G166" s="137"/>
      <c r="P166" s="270"/>
      <c r="Q166" s="270"/>
      <c r="R166" s="270"/>
    </row>
    <row r="167" spans="1:18" x14ac:dyDescent="0.3">
      <c r="A167" s="240" t="s">
        <v>4209</v>
      </c>
      <c r="B167" s="997" t="s">
        <v>560</v>
      </c>
      <c r="C167" s="1091"/>
      <c r="D167" s="1091"/>
      <c r="E167" s="1091"/>
      <c r="F167" s="1091"/>
      <c r="G167" s="1092"/>
      <c r="H167" s="289">
        <f>SUM(D168:D171)</f>
        <v>4</v>
      </c>
      <c r="I167" s="289">
        <f>COUNT(D168:D171)*2</f>
        <v>8</v>
      </c>
      <c r="P167" s="270"/>
      <c r="Q167" s="270"/>
      <c r="R167" s="270"/>
    </row>
    <row r="168" spans="1:18" ht="45" x14ac:dyDescent="0.3">
      <c r="A168" s="240" t="s">
        <v>4405</v>
      </c>
      <c r="B168" s="137" t="s">
        <v>562</v>
      </c>
      <c r="C168" s="137" t="s">
        <v>3173</v>
      </c>
      <c r="D168" s="160">
        <v>1</v>
      </c>
      <c r="E168" s="137" t="s">
        <v>294</v>
      </c>
      <c r="F168" s="137"/>
      <c r="G168" s="137"/>
      <c r="P168" s="270"/>
      <c r="Q168" s="270"/>
      <c r="R168" s="270"/>
    </row>
    <row r="169" spans="1:18" ht="45" x14ac:dyDescent="0.3">
      <c r="A169" s="240" t="s">
        <v>4406</v>
      </c>
      <c r="B169" s="137" t="s">
        <v>565</v>
      </c>
      <c r="C169" s="137" t="s">
        <v>3174</v>
      </c>
      <c r="D169" s="160">
        <v>1</v>
      </c>
      <c r="E169" s="137" t="s">
        <v>258</v>
      </c>
      <c r="F169" s="137" t="s">
        <v>3175</v>
      </c>
      <c r="G169" s="137"/>
      <c r="P169" s="270"/>
      <c r="Q169" s="270"/>
      <c r="R169" s="270"/>
    </row>
    <row r="170" spans="1:18" x14ac:dyDescent="0.3">
      <c r="A170" s="240"/>
      <c r="B170" s="137"/>
      <c r="C170" s="137" t="s">
        <v>1366</v>
      </c>
      <c r="D170" s="160">
        <v>1</v>
      </c>
      <c r="E170" s="137" t="s">
        <v>294</v>
      </c>
      <c r="F170" s="137"/>
      <c r="G170" s="137"/>
      <c r="P170" s="270"/>
      <c r="Q170" s="270"/>
      <c r="R170" s="270"/>
    </row>
    <row r="171" spans="1:18" ht="45" x14ac:dyDescent="0.3">
      <c r="A171" s="240" t="s">
        <v>4409</v>
      </c>
      <c r="B171" s="137" t="s">
        <v>568</v>
      </c>
      <c r="C171" s="146" t="s">
        <v>3176</v>
      </c>
      <c r="D171" s="160">
        <v>1</v>
      </c>
      <c r="E171" s="137" t="s">
        <v>228</v>
      </c>
      <c r="F171" s="137"/>
      <c r="G171" s="137"/>
      <c r="P171" s="270"/>
      <c r="Q171" s="270"/>
      <c r="R171" s="270"/>
    </row>
    <row r="172" spans="1:18" x14ac:dyDescent="0.3">
      <c r="A172" s="239"/>
      <c r="B172" s="1088" t="s">
        <v>570</v>
      </c>
      <c r="C172" s="1089"/>
      <c r="D172" s="1089"/>
      <c r="E172" s="1089"/>
      <c r="F172" s="1089"/>
      <c r="G172" s="1090"/>
      <c r="H172" s="289">
        <f>H173+H179+H181+H186</f>
        <v>13</v>
      </c>
      <c r="I172" s="289">
        <f>I173+I179+I181+I186</f>
        <v>26</v>
      </c>
      <c r="P172" s="270"/>
      <c r="Q172" s="270"/>
      <c r="R172" s="270"/>
    </row>
    <row r="173" spans="1:18" x14ac:dyDescent="0.3">
      <c r="A173" s="240" t="s">
        <v>80</v>
      </c>
      <c r="B173" s="997" t="s">
        <v>5647</v>
      </c>
      <c r="C173" s="1091"/>
      <c r="D173" s="1091"/>
      <c r="E173" s="1091"/>
      <c r="F173" s="1091"/>
      <c r="G173" s="1092"/>
      <c r="H173" s="289">
        <f>SUM(D174:D178)</f>
        <v>5</v>
      </c>
      <c r="I173" s="289">
        <f>COUNT(D174:D178)*2</f>
        <v>10</v>
      </c>
      <c r="P173" s="270"/>
      <c r="Q173" s="270"/>
      <c r="R173" s="270"/>
    </row>
    <row r="174" spans="1:18" ht="30" x14ac:dyDescent="0.3">
      <c r="A174" s="240" t="s">
        <v>1393</v>
      </c>
      <c r="B174" s="137" t="s">
        <v>659</v>
      </c>
      <c r="C174" s="175" t="s">
        <v>3177</v>
      </c>
      <c r="D174" s="160">
        <v>1</v>
      </c>
      <c r="E174" s="137" t="s">
        <v>258</v>
      </c>
      <c r="F174" s="137"/>
      <c r="G174" s="137"/>
      <c r="P174" s="270"/>
      <c r="Q174" s="270"/>
      <c r="R174" s="270"/>
    </row>
    <row r="175" spans="1:18" x14ac:dyDescent="0.3">
      <c r="A175" s="240"/>
      <c r="B175" s="137"/>
      <c r="C175" s="137" t="s">
        <v>3178</v>
      </c>
      <c r="D175" s="160">
        <v>1</v>
      </c>
      <c r="E175" s="137" t="s">
        <v>228</v>
      </c>
      <c r="F175" s="137"/>
      <c r="G175" s="137"/>
      <c r="P175" s="270"/>
      <c r="Q175" s="270"/>
      <c r="R175" s="270"/>
    </row>
    <row r="176" spans="1:18" ht="30" x14ac:dyDescent="0.3">
      <c r="A176" s="240"/>
      <c r="B176" s="137"/>
      <c r="C176" s="137" t="s">
        <v>3179</v>
      </c>
      <c r="D176" s="160">
        <v>1</v>
      </c>
      <c r="E176" s="137" t="s">
        <v>258</v>
      </c>
      <c r="F176" s="137"/>
      <c r="G176" s="137"/>
      <c r="P176" s="270"/>
      <c r="Q176" s="270"/>
      <c r="R176" s="270"/>
    </row>
    <row r="177" spans="1:18" ht="45" x14ac:dyDescent="0.3">
      <c r="A177" s="240"/>
      <c r="B177" s="137"/>
      <c r="C177" s="137" t="s">
        <v>3180</v>
      </c>
      <c r="D177" s="160">
        <v>1</v>
      </c>
      <c r="E177" s="137" t="s">
        <v>258</v>
      </c>
      <c r="F177" s="137"/>
      <c r="G177" s="137"/>
      <c r="P177" s="270"/>
      <c r="Q177" s="270"/>
      <c r="R177" s="270"/>
    </row>
    <row r="178" spans="1:18" ht="45" x14ac:dyDescent="0.3">
      <c r="A178" s="240"/>
      <c r="B178" s="137"/>
      <c r="C178" s="137" t="s">
        <v>3181</v>
      </c>
      <c r="D178" s="160">
        <v>1</v>
      </c>
      <c r="E178" s="137" t="s">
        <v>258</v>
      </c>
      <c r="F178" s="137"/>
      <c r="G178" s="137"/>
      <c r="P178" s="270"/>
      <c r="Q178" s="270"/>
      <c r="R178" s="270"/>
    </row>
    <row r="179" spans="1:18" x14ac:dyDescent="0.3">
      <c r="A179" s="240" t="s">
        <v>81</v>
      </c>
      <c r="B179" s="997" t="s">
        <v>667</v>
      </c>
      <c r="C179" s="1091"/>
      <c r="D179" s="1091"/>
      <c r="E179" s="1091"/>
      <c r="F179" s="1091"/>
      <c r="G179" s="1092"/>
      <c r="H179" s="289">
        <f>SUM(D180)</f>
        <v>1</v>
      </c>
      <c r="I179" s="289">
        <f>COUNT(D180)*2</f>
        <v>2</v>
      </c>
      <c r="P179" s="270"/>
      <c r="Q179" s="270"/>
      <c r="R179" s="270"/>
    </row>
    <row r="180" spans="1:18" ht="30" x14ac:dyDescent="0.3">
      <c r="A180" s="240" t="s">
        <v>1817</v>
      </c>
      <c r="B180" s="137" t="s">
        <v>1818</v>
      </c>
      <c r="C180" s="137" t="s">
        <v>3182</v>
      </c>
      <c r="D180" s="160">
        <v>1</v>
      </c>
      <c r="E180" s="137" t="s">
        <v>258</v>
      </c>
      <c r="F180" s="137"/>
      <c r="G180" s="137"/>
      <c r="P180" s="270"/>
      <c r="Q180" s="270"/>
      <c r="R180" s="270"/>
    </row>
    <row r="181" spans="1:18" x14ac:dyDescent="0.3">
      <c r="A181" s="240" t="s">
        <v>83</v>
      </c>
      <c r="B181" s="997" t="s">
        <v>697</v>
      </c>
      <c r="C181" s="1091"/>
      <c r="D181" s="1091"/>
      <c r="E181" s="1091"/>
      <c r="F181" s="1091"/>
      <c r="G181" s="1092"/>
      <c r="H181" s="289">
        <f>SUM(D182:D185)</f>
        <v>4</v>
      </c>
      <c r="I181" s="289">
        <f>COUNT(D182:D185)*2</f>
        <v>8</v>
      </c>
      <c r="P181" s="270"/>
      <c r="Q181" s="270"/>
      <c r="R181" s="270"/>
    </row>
    <row r="182" spans="1:18" ht="30" x14ac:dyDescent="0.3">
      <c r="A182" s="240" t="s">
        <v>1409</v>
      </c>
      <c r="B182" s="137" t="s">
        <v>715</v>
      </c>
      <c r="C182" s="146" t="s">
        <v>1824</v>
      </c>
      <c r="D182" s="160">
        <v>1</v>
      </c>
      <c r="E182" s="137" t="s">
        <v>245</v>
      </c>
      <c r="F182" s="137" t="s">
        <v>3183</v>
      </c>
      <c r="G182" s="137"/>
      <c r="P182" s="270"/>
      <c r="Q182" s="270"/>
      <c r="R182" s="270"/>
    </row>
    <row r="183" spans="1:18" ht="30" x14ac:dyDescent="0.3">
      <c r="A183" s="240" t="s">
        <v>1411</v>
      </c>
      <c r="B183" s="137" t="s">
        <v>719</v>
      </c>
      <c r="C183" s="137" t="s">
        <v>3184</v>
      </c>
      <c r="D183" s="160">
        <v>1</v>
      </c>
      <c r="E183" s="137" t="s">
        <v>576</v>
      </c>
      <c r="F183" s="137"/>
      <c r="G183" s="137"/>
      <c r="P183" s="270"/>
      <c r="Q183" s="270"/>
      <c r="R183" s="270"/>
    </row>
    <row r="184" spans="1:18" x14ac:dyDescent="0.3">
      <c r="A184" s="240"/>
      <c r="B184" s="137"/>
      <c r="C184" s="137" t="s">
        <v>3185</v>
      </c>
      <c r="D184" s="160">
        <v>1</v>
      </c>
      <c r="E184" s="137" t="s">
        <v>576</v>
      </c>
      <c r="F184" s="137"/>
      <c r="G184" s="137"/>
      <c r="P184" s="270"/>
      <c r="Q184" s="270"/>
      <c r="R184" s="270"/>
    </row>
    <row r="185" spans="1:18" ht="30" x14ac:dyDescent="0.3">
      <c r="A185" s="240" t="s">
        <v>1414</v>
      </c>
      <c r="B185" s="137" t="s">
        <v>724</v>
      </c>
      <c r="C185" s="137" t="s">
        <v>3186</v>
      </c>
      <c r="D185" s="160">
        <v>1</v>
      </c>
      <c r="E185" s="137" t="s">
        <v>228</v>
      </c>
      <c r="F185" s="137"/>
      <c r="G185" s="137"/>
      <c r="P185" s="270"/>
      <c r="Q185" s="270"/>
      <c r="R185" s="270"/>
    </row>
    <row r="186" spans="1:18" x14ac:dyDescent="0.3">
      <c r="A186" s="240" t="s">
        <v>89</v>
      </c>
      <c r="B186" s="997" t="s">
        <v>88</v>
      </c>
      <c r="C186" s="1091"/>
      <c r="D186" s="1091"/>
      <c r="E186" s="1091"/>
      <c r="F186" s="1091"/>
      <c r="G186" s="1092"/>
      <c r="H186" s="289">
        <f>SUM(D187:D189)</f>
        <v>3</v>
      </c>
      <c r="I186" s="289">
        <f>COUNT(D187:D189)*2</f>
        <v>6</v>
      </c>
      <c r="P186" s="270"/>
      <c r="Q186" s="270"/>
      <c r="R186" s="270"/>
    </row>
    <row r="187" spans="1:18" ht="30" x14ac:dyDescent="0.3">
      <c r="A187" s="240" t="s">
        <v>1420</v>
      </c>
      <c r="B187" s="137" t="s">
        <v>758</v>
      </c>
      <c r="C187" s="137" t="s">
        <v>764</v>
      </c>
      <c r="D187" s="160">
        <v>1</v>
      </c>
      <c r="E187" s="175" t="s">
        <v>400</v>
      </c>
      <c r="F187" s="137"/>
      <c r="G187" s="137"/>
      <c r="P187" s="270"/>
      <c r="Q187" s="270"/>
      <c r="R187" s="270"/>
    </row>
    <row r="188" spans="1:18" ht="30" x14ac:dyDescent="0.3">
      <c r="A188" s="240"/>
      <c r="B188" s="137"/>
      <c r="C188" s="137" t="s">
        <v>1417</v>
      </c>
      <c r="D188" s="160">
        <v>1</v>
      </c>
      <c r="E188" s="137" t="s">
        <v>400</v>
      </c>
      <c r="F188" s="137"/>
      <c r="G188" s="137"/>
      <c r="P188" s="270"/>
      <c r="Q188" s="270"/>
      <c r="R188" s="270"/>
    </row>
    <row r="189" spans="1:18" ht="30" x14ac:dyDescent="0.3">
      <c r="A189" s="240"/>
      <c r="B189" s="137"/>
      <c r="C189" s="140" t="s">
        <v>3187</v>
      </c>
      <c r="D189" s="160">
        <v>1</v>
      </c>
      <c r="E189" s="137" t="s">
        <v>400</v>
      </c>
      <c r="F189" s="137"/>
      <c r="G189" s="137"/>
      <c r="P189" s="270"/>
      <c r="Q189" s="270"/>
      <c r="R189" s="270"/>
    </row>
    <row r="190" spans="1:18" x14ac:dyDescent="0.3">
      <c r="A190" s="299"/>
      <c r="B190" s="1088" t="s">
        <v>813</v>
      </c>
      <c r="C190" s="1089"/>
      <c r="D190" s="1089"/>
      <c r="E190" s="1089"/>
      <c r="F190" s="1089"/>
      <c r="G190" s="1090"/>
      <c r="H190" s="289">
        <f t="shared" ref="H190:I190" si="2">H191+H195+H197</f>
        <v>7</v>
      </c>
      <c r="I190" s="289">
        <f t="shared" si="2"/>
        <v>14</v>
      </c>
      <c r="P190" s="270"/>
      <c r="Q190" s="270"/>
      <c r="R190" s="270"/>
    </row>
    <row r="191" spans="1:18" x14ac:dyDescent="0.3">
      <c r="A191" s="300" t="s">
        <v>114</v>
      </c>
      <c r="B191" s="997" t="s">
        <v>815</v>
      </c>
      <c r="C191" s="1091"/>
      <c r="D191" s="1091"/>
      <c r="E191" s="1091"/>
      <c r="F191" s="1091"/>
      <c r="G191" s="1092"/>
      <c r="H191" s="289">
        <f>SUM(D192:D194)</f>
        <v>3</v>
      </c>
      <c r="I191" s="289">
        <f>COUNT(D192:D194)*2</f>
        <v>6</v>
      </c>
      <c r="P191" s="270"/>
      <c r="Q191" s="270"/>
      <c r="R191" s="270"/>
    </row>
    <row r="192" spans="1:18" ht="30" x14ac:dyDescent="0.3">
      <c r="A192" s="300" t="s">
        <v>1598</v>
      </c>
      <c r="B192" s="137" t="s">
        <v>3188</v>
      </c>
      <c r="C192" s="137" t="s">
        <v>818</v>
      </c>
      <c r="D192" s="292">
        <v>1</v>
      </c>
      <c r="E192" s="162" t="s">
        <v>400</v>
      </c>
      <c r="F192" s="162" t="s">
        <v>3189</v>
      </c>
      <c r="G192" s="162"/>
      <c r="P192" s="270"/>
      <c r="Q192" s="270"/>
      <c r="R192" s="270"/>
    </row>
    <row r="193" spans="1:18" ht="30" x14ac:dyDescent="0.3">
      <c r="A193" s="300"/>
      <c r="B193" s="137"/>
      <c r="C193" s="137" t="s">
        <v>3190</v>
      </c>
      <c r="D193" s="292">
        <v>1</v>
      </c>
      <c r="E193" s="162" t="s">
        <v>400</v>
      </c>
      <c r="F193" s="162"/>
      <c r="G193" s="162"/>
      <c r="P193" s="270"/>
      <c r="Q193" s="270"/>
      <c r="R193" s="270"/>
    </row>
    <row r="194" spans="1:18" ht="30" x14ac:dyDescent="0.3">
      <c r="A194" s="300" t="s">
        <v>825</v>
      </c>
      <c r="B194" s="168" t="s">
        <v>826</v>
      </c>
      <c r="C194" s="146" t="s">
        <v>3191</v>
      </c>
      <c r="D194" s="292">
        <v>1</v>
      </c>
      <c r="E194" s="162" t="s">
        <v>400</v>
      </c>
      <c r="F194" s="162"/>
      <c r="G194" s="162"/>
      <c r="P194" s="270"/>
      <c r="Q194" s="270"/>
      <c r="R194" s="270"/>
    </row>
    <row r="195" spans="1:18" x14ac:dyDescent="0.3">
      <c r="A195" s="301" t="s">
        <v>121</v>
      </c>
      <c r="B195" s="997" t="s">
        <v>887</v>
      </c>
      <c r="C195" s="1091"/>
      <c r="D195" s="1091"/>
      <c r="E195" s="1091"/>
      <c r="F195" s="1091"/>
      <c r="G195" s="1092"/>
      <c r="H195" s="289">
        <f>SUM(D196)</f>
        <v>1</v>
      </c>
      <c r="I195" s="289">
        <f>COUNT(D196)*2</f>
        <v>2</v>
      </c>
      <c r="P195" s="270"/>
      <c r="Q195" s="270"/>
      <c r="R195" s="270"/>
    </row>
    <row r="196" spans="1:18" ht="45" x14ac:dyDescent="0.3">
      <c r="A196" s="300" t="s">
        <v>1623</v>
      </c>
      <c r="B196" s="146" t="s">
        <v>892</v>
      </c>
      <c r="C196" s="137" t="s">
        <v>895</v>
      </c>
      <c r="D196" s="292">
        <v>1</v>
      </c>
      <c r="E196" s="162" t="s">
        <v>256</v>
      </c>
      <c r="F196" s="162" t="s">
        <v>896</v>
      </c>
      <c r="G196" s="162"/>
      <c r="P196" s="270"/>
      <c r="Q196" s="270"/>
      <c r="R196" s="270"/>
    </row>
    <row r="197" spans="1:18" x14ac:dyDescent="0.3">
      <c r="A197" s="300" t="s">
        <v>123</v>
      </c>
      <c r="B197" s="997" t="s">
        <v>911</v>
      </c>
      <c r="C197" s="1091"/>
      <c r="D197" s="1091"/>
      <c r="E197" s="1091"/>
      <c r="F197" s="1091"/>
      <c r="G197" s="1092"/>
      <c r="H197" s="289">
        <f>SUM(D198:D200)</f>
        <v>3</v>
      </c>
      <c r="I197" s="289">
        <f>COUNT(D198:D200)*2</f>
        <v>6</v>
      </c>
      <c r="P197" s="270"/>
      <c r="Q197" s="270"/>
      <c r="R197" s="270"/>
    </row>
    <row r="198" spans="1:18" ht="60" x14ac:dyDescent="0.3">
      <c r="A198" s="300" t="s">
        <v>1630</v>
      </c>
      <c r="B198" s="70" t="s">
        <v>1894</v>
      </c>
      <c r="C198" s="137" t="s">
        <v>3192</v>
      </c>
      <c r="D198" s="292">
        <v>1</v>
      </c>
      <c r="E198" s="162" t="s">
        <v>228</v>
      </c>
      <c r="F198" s="162"/>
      <c r="G198" s="162"/>
      <c r="P198" s="270"/>
      <c r="Q198" s="270"/>
      <c r="R198" s="270"/>
    </row>
    <row r="199" spans="1:18" ht="30" x14ac:dyDescent="0.3">
      <c r="A199" s="300"/>
      <c r="B199" s="146"/>
      <c r="C199" s="137" t="s">
        <v>917</v>
      </c>
      <c r="D199" s="292">
        <v>1</v>
      </c>
      <c r="E199" s="162" t="s">
        <v>228</v>
      </c>
      <c r="F199" s="162"/>
      <c r="G199" s="162"/>
      <c r="P199" s="270"/>
      <c r="Q199" s="270"/>
      <c r="R199" s="270"/>
    </row>
    <row r="200" spans="1:18" ht="30" x14ac:dyDescent="0.3">
      <c r="A200" s="300" t="s">
        <v>1635</v>
      </c>
      <c r="B200" s="146" t="s">
        <v>932</v>
      </c>
      <c r="C200" s="156" t="s">
        <v>3193</v>
      </c>
      <c r="D200" s="292">
        <v>1</v>
      </c>
      <c r="E200" s="296" t="s">
        <v>198</v>
      </c>
      <c r="F200" s="162"/>
      <c r="G200" s="162"/>
      <c r="P200" s="270"/>
      <c r="Q200" s="270"/>
      <c r="R200" s="270"/>
    </row>
    <row r="201" spans="1:18" x14ac:dyDescent="0.3">
      <c r="A201" s="239"/>
      <c r="B201" s="1088" t="s">
        <v>1637</v>
      </c>
      <c r="C201" s="1089"/>
      <c r="D201" s="1089"/>
      <c r="E201" s="1089"/>
      <c r="F201" s="1089"/>
      <c r="G201" s="1090"/>
      <c r="H201" s="289">
        <f>H202+H210+H228+H237+H242+H249+H232</f>
        <v>43</v>
      </c>
      <c r="I201" s="289">
        <f>I202+I210+I228+I237+I242+I249+I232</f>
        <v>86</v>
      </c>
      <c r="P201" s="270"/>
      <c r="Q201" s="270"/>
      <c r="R201" s="270"/>
    </row>
    <row r="202" spans="1:18" ht="30" customHeight="1" x14ac:dyDescent="0.3">
      <c r="A202" s="201" t="s">
        <v>130</v>
      </c>
      <c r="B202" s="859" t="s">
        <v>938</v>
      </c>
      <c r="C202" s="860"/>
      <c r="D202" s="860"/>
      <c r="E202" s="860"/>
      <c r="F202" s="860"/>
      <c r="G202" s="861"/>
      <c r="H202" s="289">
        <f>SUM(D203:D209)</f>
        <v>7</v>
      </c>
      <c r="I202" s="289">
        <f>COUNT(D203:D209)*2</f>
        <v>14</v>
      </c>
      <c r="P202" s="270"/>
      <c r="Q202" s="270"/>
      <c r="R202" s="270"/>
    </row>
    <row r="203" spans="1:18" ht="45" x14ac:dyDescent="0.3">
      <c r="A203" s="204" t="s">
        <v>1646</v>
      </c>
      <c r="B203" s="148" t="s">
        <v>940</v>
      </c>
      <c r="C203" s="150" t="s">
        <v>6213</v>
      </c>
      <c r="D203" s="292">
        <v>1</v>
      </c>
      <c r="E203" s="149" t="s">
        <v>400</v>
      </c>
      <c r="F203" s="210"/>
      <c r="G203" s="210"/>
      <c r="P203" s="270"/>
      <c r="Q203" s="270"/>
      <c r="R203" s="270"/>
    </row>
    <row r="204" spans="1:18" ht="30" x14ac:dyDescent="0.3">
      <c r="A204" s="204" t="s">
        <v>1647</v>
      </c>
      <c r="B204" s="148" t="s">
        <v>944</v>
      </c>
      <c r="C204" s="150" t="s">
        <v>6214</v>
      </c>
      <c r="D204" s="292">
        <v>1</v>
      </c>
      <c r="E204" s="149" t="s">
        <v>400</v>
      </c>
      <c r="F204" s="150" t="s">
        <v>6215</v>
      </c>
      <c r="G204" s="210"/>
      <c r="P204" s="270"/>
      <c r="Q204" s="270"/>
      <c r="R204" s="270"/>
    </row>
    <row r="205" spans="1:18" ht="30" x14ac:dyDescent="0.3">
      <c r="A205" s="250" t="s">
        <v>1649</v>
      </c>
      <c r="B205" s="150" t="s">
        <v>947</v>
      </c>
      <c r="C205" s="150" t="s">
        <v>6132</v>
      </c>
      <c r="D205" s="292">
        <v>1</v>
      </c>
      <c r="E205" s="149" t="s">
        <v>258</v>
      </c>
      <c r="F205" s="150" t="s">
        <v>6143</v>
      </c>
      <c r="G205" s="210"/>
      <c r="P205" s="270"/>
      <c r="Q205" s="270"/>
      <c r="R205" s="270"/>
    </row>
    <row r="206" spans="1:18" ht="30" x14ac:dyDescent="0.3">
      <c r="A206" s="250"/>
      <c r="B206" s="150"/>
      <c r="C206" s="148" t="s">
        <v>948</v>
      </c>
      <c r="D206" s="292">
        <v>1</v>
      </c>
      <c r="E206" s="149" t="s">
        <v>400</v>
      </c>
      <c r="F206" s="148" t="s">
        <v>949</v>
      </c>
      <c r="G206" s="272"/>
      <c r="P206" s="270"/>
      <c r="Q206" s="270"/>
      <c r="R206" s="270"/>
    </row>
    <row r="207" spans="1:18" ht="45" x14ac:dyDescent="0.3">
      <c r="A207" s="250"/>
      <c r="B207" s="150"/>
      <c r="C207" s="148" t="s">
        <v>6184</v>
      </c>
      <c r="D207" s="292">
        <v>1</v>
      </c>
      <c r="E207" s="149" t="s">
        <v>576</v>
      </c>
      <c r="F207" s="148" t="s">
        <v>6185</v>
      </c>
      <c r="G207" s="272"/>
      <c r="P207" s="270"/>
      <c r="Q207" s="270"/>
      <c r="R207" s="270"/>
    </row>
    <row r="208" spans="1:18" ht="45" x14ac:dyDescent="0.3">
      <c r="A208" s="250" t="s">
        <v>6135</v>
      </c>
      <c r="B208" s="150" t="s">
        <v>6186</v>
      </c>
      <c r="C208" s="148" t="s">
        <v>6187</v>
      </c>
      <c r="D208" s="292">
        <v>1</v>
      </c>
      <c r="E208" s="149" t="s">
        <v>576</v>
      </c>
      <c r="F208" s="148" t="s">
        <v>6139</v>
      </c>
      <c r="G208" s="272"/>
      <c r="P208" s="270"/>
      <c r="Q208" s="270"/>
      <c r="R208" s="270"/>
    </row>
    <row r="209" spans="1:18" ht="45" x14ac:dyDescent="0.3">
      <c r="A209" s="250" t="s">
        <v>6136</v>
      </c>
      <c r="B209" s="150" t="s">
        <v>6140</v>
      </c>
      <c r="C209" s="148" t="s">
        <v>6188</v>
      </c>
      <c r="D209" s="292">
        <v>1</v>
      </c>
      <c r="E209" s="149" t="s">
        <v>400</v>
      </c>
      <c r="F209" s="148" t="s">
        <v>6189</v>
      </c>
      <c r="G209" s="272"/>
      <c r="P209" s="270"/>
      <c r="Q209" s="270"/>
      <c r="R209" s="270"/>
    </row>
    <row r="210" spans="1:18" x14ac:dyDescent="0.3">
      <c r="A210" s="240" t="s">
        <v>132</v>
      </c>
      <c r="B210" s="997" t="s">
        <v>2805</v>
      </c>
      <c r="C210" s="1091"/>
      <c r="D210" s="1091"/>
      <c r="E210" s="1091"/>
      <c r="F210" s="1091"/>
      <c r="G210" s="1092"/>
      <c r="H210" s="289">
        <f>SUM(D211:D227)</f>
        <v>17</v>
      </c>
      <c r="I210" s="289">
        <f>COUNT(D211:D227)*2</f>
        <v>34</v>
      </c>
      <c r="P210" s="270"/>
      <c r="Q210" s="270"/>
      <c r="R210" s="270"/>
    </row>
    <row r="211" spans="1:18" ht="30" x14ac:dyDescent="0.3">
      <c r="A211" s="240" t="s">
        <v>1650</v>
      </c>
      <c r="B211" s="146" t="s">
        <v>953</v>
      </c>
      <c r="C211" s="175" t="s">
        <v>954</v>
      </c>
      <c r="D211" s="160">
        <v>1</v>
      </c>
      <c r="E211" s="137" t="s">
        <v>576</v>
      </c>
      <c r="F211" s="137"/>
      <c r="G211" s="137"/>
      <c r="P211" s="270"/>
      <c r="Q211" s="270"/>
      <c r="R211" s="270"/>
    </row>
    <row r="212" spans="1:18" ht="30" x14ac:dyDescent="0.3">
      <c r="A212" s="240"/>
      <c r="B212" s="146"/>
      <c r="C212" s="137" t="s">
        <v>955</v>
      </c>
      <c r="D212" s="160">
        <v>1</v>
      </c>
      <c r="E212" s="137" t="s">
        <v>254</v>
      </c>
      <c r="F212" s="137"/>
      <c r="G212" s="137"/>
      <c r="P212" s="270"/>
      <c r="Q212" s="270"/>
      <c r="R212" s="270"/>
    </row>
    <row r="213" spans="1:18" ht="45" x14ac:dyDescent="0.3">
      <c r="A213" s="240" t="s">
        <v>1651</v>
      </c>
      <c r="B213" s="146" t="s">
        <v>957</v>
      </c>
      <c r="C213" s="146" t="s">
        <v>3194</v>
      </c>
      <c r="D213" s="160">
        <v>1</v>
      </c>
      <c r="E213" s="137" t="s">
        <v>576</v>
      </c>
      <c r="F213" s="137"/>
      <c r="G213" s="137"/>
      <c r="P213" s="270"/>
      <c r="Q213" s="270"/>
      <c r="R213" s="270"/>
    </row>
    <row r="214" spans="1:18" ht="30" x14ac:dyDescent="0.3">
      <c r="A214" s="240"/>
      <c r="B214" s="146"/>
      <c r="C214" s="146" t="s">
        <v>3195</v>
      </c>
      <c r="D214" s="160">
        <v>1</v>
      </c>
      <c r="E214" s="137" t="s">
        <v>576</v>
      </c>
      <c r="F214" s="137"/>
      <c r="G214" s="137"/>
      <c r="P214" s="270"/>
      <c r="Q214" s="270"/>
      <c r="R214" s="270"/>
    </row>
    <row r="215" spans="1:18" ht="30" x14ac:dyDescent="0.3">
      <c r="A215" s="240"/>
      <c r="B215" s="146"/>
      <c r="C215" s="146" t="s">
        <v>3196</v>
      </c>
      <c r="D215" s="160">
        <v>1</v>
      </c>
      <c r="E215" s="137" t="s">
        <v>576</v>
      </c>
      <c r="F215" s="137"/>
      <c r="G215" s="137"/>
      <c r="P215" s="270"/>
      <c r="Q215" s="270"/>
      <c r="R215" s="270"/>
    </row>
    <row r="216" spans="1:18" ht="30" x14ac:dyDescent="0.3">
      <c r="A216" s="240"/>
      <c r="B216" s="146"/>
      <c r="C216" s="146" t="s">
        <v>3197</v>
      </c>
      <c r="D216" s="160">
        <v>1</v>
      </c>
      <c r="E216" s="137" t="s">
        <v>576</v>
      </c>
      <c r="F216" s="137"/>
      <c r="G216" s="137"/>
      <c r="P216" s="270"/>
      <c r="Q216" s="270"/>
      <c r="R216" s="270"/>
    </row>
    <row r="217" spans="1:18" ht="30" x14ac:dyDescent="0.3">
      <c r="A217" s="240"/>
      <c r="B217" s="146"/>
      <c r="C217" s="146" t="s">
        <v>3198</v>
      </c>
      <c r="D217" s="160">
        <v>1</v>
      </c>
      <c r="E217" s="137" t="s">
        <v>576</v>
      </c>
      <c r="F217" s="137"/>
      <c r="G217" s="137"/>
      <c r="P217" s="270"/>
      <c r="Q217" s="270"/>
      <c r="R217" s="270"/>
    </row>
    <row r="218" spans="1:18" ht="30" x14ac:dyDescent="0.3">
      <c r="A218" s="240"/>
      <c r="B218" s="146"/>
      <c r="C218" s="146" t="s">
        <v>3199</v>
      </c>
      <c r="D218" s="160">
        <v>1</v>
      </c>
      <c r="E218" s="137" t="s">
        <v>576</v>
      </c>
      <c r="F218" s="137"/>
      <c r="G218" s="137"/>
      <c r="P218" s="270"/>
      <c r="Q218" s="270"/>
      <c r="R218" s="270"/>
    </row>
    <row r="219" spans="1:18" ht="30" x14ac:dyDescent="0.3">
      <c r="A219" s="240"/>
      <c r="B219" s="146"/>
      <c r="C219" s="146" t="s">
        <v>3200</v>
      </c>
      <c r="D219" s="160">
        <v>1</v>
      </c>
      <c r="E219" s="137" t="s">
        <v>576</v>
      </c>
      <c r="F219" s="137"/>
      <c r="G219" s="137"/>
      <c r="P219" s="270"/>
      <c r="Q219" s="270"/>
      <c r="R219" s="270"/>
    </row>
    <row r="220" spans="1:18" ht="30" x14ac:dyDescent="0.3">
      <c r="A220" s="240"/>
      <c r="B220" s="146"/>
      <c r="C220" s="146" t="s">
        <v>3201</v>
      </c>
      <c r="D220" s="160">
        <v>1</v>
      </c>
      <c r="E220" s="137" t="s">
        <v>576</v>
      </c>
      <c r="F220" s="137"/>
      <c r="G220" s="137"/>
      <c r="P220" s="270"/>
      <c r="Q220" s="270"/>
      <c r="R220" s="270"/>
    </row>
    <row r="221" spans="1:18" ht="45" x14ac:dyDescent="0.3">
      <c r="A221" s="240"/>
      <c r="B221" s="146"/>
      <c r="C221" s="146" t="s">
        <v>3202</v>
      </c>
      <c r="D221" s="160">
        <v>1</v>
      </c>
      <c r="E221" s="137" t="s">
        <v>576</v>
      </c>
      <c r="F221" s="137"/>
      <c r="G221" s="137"/>
      <c r="P221" s="270"/>
      <c r="Q221" s="270"/>
      <c r="R221" s="270"/>
    </row>
    <row r="222" spans="1:18" ht="45" x14ac:dyDescent="0.3">
      <c r="A222" s="240"/>
      <c r="B222" s="146"/>
      <c r="C222" s="146" t="s">
        <v>3203</v>
      </c>
      <c r="D222" s="160">
        <v>1</v>
      </c>
      <c r="E222" s="137" t="s">
        <v>576</v>
      </c>
      <c r="F222" s="137"/>
      <c r="G222" s="137"/>
      <c r="P222" s="270"/>
      <c r="Q222" s="270"/>
      <c r="R222" s="270"/>
    </row>
    <row r="223" spans="1:18" ht="30" x14ac:dyDescent="0.3">
      <c r="A223" s="240"/>
      <c r="B223" s="146"/>
      <c r="C223" s="146" t="s">
        <v>3204</v>
      </c>
      <c r="D223" s="160">
        <v>1</v>
      </c>
      <c r="E223" s="137" t="s">
        <v>576</v>
      </c>
      <c r="F223" s="137"/>
      <c r="G223" s="137"/>
      <c r="P223" s="270"/>
      <c r="Q223" s="270"/>
      <c r="R223" s="270"/>
    </row>
    <row r="224" spans="1:18" ht="30" x14ac:dyDescent="0.3">
      <c r="A224" s="240"/>
      <c r="B224" s="146"/>
      <c r="C224" s="146" t="s">
        <v>3205</v>
      </c>
      <c r="D224" s="160">
        <v>1</v>
      </c>
      <c r="E224" s="137" t="s">
        <v>576</v>
      </c>
      <c r="F224" s="137"/>
      <c r="G224" s="137"/>
      <c r="P224" s="270"/>
      <c r="Q224" s="270"/>
      <c r="R224" s="270"/>
    </row>
    <row r="225" spans="1:18" ht="45" x14ac:dyDescent="0.3">
      <c r="A225" s="240"/>
      <c r="B225" s="146"/>
      <c r="C225" s="146" t="s">
        <v>3206</v>
      </c>
      <c r="D225" s="160">
        <v>1</v>
      </c>
      <c r="E225" s="137" t="s">
        <v>576</v>
      </c>
      <c r="F225" s="137"/>
      <c r="G225" s="137"/>
      <c r="P225" s="270"/>
      <c r="Q225" s="270"/>
      <c r="R225" s="270"/>
    </row>
    <row r="226" spans="1:18" ht="30" x14ac:dyDescent="0.3">
      <c r="A226" s="240" t="s">
        <v>1663</v>
      </c>
      <c r="B226" s="146" t="s">
        <v>971</v>
      </c>
      <c r="C226" s="146" t="s">
        <v>3207</v>
      </c>
      <c r="D226" s="160">
        <v>1</v>
      </c>
      <c r="E226" s="137" t="s">
        <v>400</v>
      </c>
      <c r="F226" s="137"/>
      <c r="G226" s="137"/>
      <c r="P226" s="270"/>
      <c r="Q226" s="270"/>
      <c r="R226" s="270"/>
    </row>
    <row r="227" spans="1:18" ht="30" x14ac:dyDescent="0.3">
      <c r="A227" s="240" t="s">
        <v>1665</v>
      </c>
      <c r="B227" s="146" t="s">
        <v>974</v>
      </c>
      <c r="C227" s="146" t="s">
        <v>975</v>
      </c>
      <c r="D227" s="160">
        <v>1</v>
      </c>
      <c r="E227" s="137" t="s">
        <v>228</v>
      </c>
      <c r="F227" s="137" t="s">
        <v>3208</v>
      </c>
      <c r="G227" s="137"/>
      <c r="P227" s="270"/>
      <c r="Q227" s="270"/>
      <c r="R227" s="270"/>
    </row>
    <row r="228" spans="1:18" x14ac:dyDescent="0.3">
      <c r="A228" s="101" t="s">
        <v>134</v>
      </c>
      <c r="B228" s="929" t="s">
        <v>5658</v>
      </c>
      <c r="C228" s="929"/>
      <c r="D228" s="929"/>
      <c r="E228" s="929"/>
      <c r="F228" s="929"/>
      <c r="G228" s="929"/>
      <c r="H228" s="289">
        <f>SUM(D229:D231)</f>
        <v>3</v>
      </c>
      <c r="I228" s="289">
        <f>COUNT(D229:D231)*2</f>
        <v>6</v>
      </c>
      <c r="P228" s="270"/>
      <c r="Q228" s="270"/>
      <c r="R228" s="270"/>
    </row>
    <row r="229" spans="1:18" x14ac:dyDescent="0.3">
      <c r="A229" s="101" t="s">
        <v>1667</v>
      </c>
      <c r="B229" s="57" t="s">
        <v>5659</v>
      </c>
      <c r="C229" s="148" t="s">
        <v>4648</v>
      </c>
      <c r="D229" s="292">
        <v>1</v>
      </c>
      <c r="E229" s="149" t="s">
        <v>400</v>
      </c>
      <c r="F229" s="37"/>
      <c r="G229" s="114"/>
      <c r="P229" s="270"/>
      <c r="Q229" s="270"/>
      <c r="R229" s="270"/>
    </row>
    <row r="230" spans="1:18" ht="30" x14ac:dyDescent="0.3">
      <c r="A230" s="101" t="s">
        <v>1670</v>
      </c>
      <c r="B230" s="57" t="s">
        <v>5639</v>
      </c>
      <c r="C230" s="148" t="s">
        <v>4651</v>
      </c>
      <c r="D230" s="292">
        <v>1</v>
      </c>
      <c r="E230" s="149" t="s">
        <v>400</v>
      </c>
      <c r="F230" s="37"/>
      <c r="G230" s="114"/>
      <c r="P230" s="270"/>
      <c r="Q230" s="270"/>
      <c r="R230" s="270"/>
    </row>
    <row r="231" spans="1:18" ht="30" x14ac:dyDescent="0.3">
      <c r="A231" s="101" t="s">
        <v>1673</v>
      </c>
      <c r="B231" s="57" t="s">
        <v>5602</v>
      </c>
      <c r="C231" s="150" t="s">
        <v>6054</v>
      </c>
      <c r="D231" s="292">
        <v>1</v>
      </c>
      <c r="E231" s="149" t="s">
        <v>400</v>
      </c>
      <c r="F231" s="37"/>
      <c r="G231" s="114"/>
      <c r="P231" s="270"/>
      <c r="Q231" s="270"/>
      <c r="R231" s="270"/>
    </row>
    <row r="232" spans="1:18" x14ac:dyDescent="0.3">
      <c r="A232" s="594" t="s">
        <v>136</v>
      </c>
      <c r="B232" s="865" t="s">
        <v>6456</v>
      </c>
      <c r="C232" s="866"/>
      <c r="D232" s="866"/>
      <c r="E232" s="866"/>
      <c r="F232" s="866"/>
      <c r="G232" s="867"/>
      <c r="H232" s="289">
        <f>SUM(D233:D236)</f>
        <v>4</v>
      </c>
      <c r="I232" s="289">
        <f>COUNT(D233:D236)*2</f>
        <v>8</v>
      </c>
      <c r="P232" s="270"/>
      <c r="Q232" s="270"/>
      <c r="R232" s="270"/>
    </row>
    <row r="233" spans="1:18" ht="29" x14ac:dyDescent="0.3">
      <c r="A233" s="595" t="s">
        <v>4656</v>
      </c>
      <c r="B233" s="596" t="s">
        <v>1668</v>
      </c>
      <c r="C233" s="597" t="s">
        <v>1669</v>
      </c>
      <c r="D233" s="598">
        <v>1</v>
      </c>
      <c r="E233" s="598" t="s">
        <v>258</v>
      </c>
      <c r="F233" s="597" t="s">
        <v>6462</v>
      </c>
      <c r="G233" s="599"/>
      <c r="P233" s="270"/>
      <c r="Q233" s="270"/>
      <c r="R233" s="270"/>
    </row>
    <row r="234" spans="1:18" ht="31" x14ac:dyDescent="0.3">
      <c r="A234" s="595" t="s">
        <v>1680</v>
      </c>
      <c r="B234" s="602" t="s">
        <v>1674</v>
      </c>
      <c r="C234" s="603" t="s">
        <v>1675</v>
      </c>
      <c r="D234" s="598">
        <v>1</v>
      </c>
      <c r="E234" s="598" t="s">
        <v>258</v>
      </c>
      <c r="F234" s="597" t="s">
        <v>6459</v>
      </c>
      <c r="G234" s="696"/>
      <c r="P234" s="270"/>
      <c r="Q234" s="270"/>
      <c r="R234" s="270"/>
    </row>
    <row r="235" spans="1:18" ht="31" x14ac:dyDescent="0.3">
      <c r="A235" s="595" t="s">
        <v>977</v>
      </c>
      <c r="B235" s="596" t="s">
        <v>1676</v>
      </c>
      <c r="C235" s="597" t="s">
        <v>1677</v>
      </c>
      <c r="D235" s="598">
        <v>1</v>
      </c>
      <c r="E235" s="598" t="s">
        <v>258</v>
      </c>
      <c r="F235" s="597" t="s">
        <v>6460</v>
      </c>
      <c r="G235" s="696"/>
      <c r="P235" s="270"/>
      <c r="Q235" s="270"/>
      <c r="R235" s="270"/>
    </row>
    <row r="236" spans="1:18" ht="31" x14ac:dyDescent="0.3">
      <c r="A236" s="595" t="s">
        <v>4657</v>
      </c>
      <c r="B236" s="596" t="s">
        <v>6469</v>
      </c>
      <c r="C236" s="597" t="s">
        <v>1678</v>
      </c>
      <c r="D236" s="598">
        <v>1</v>
      </c>
      <c r="E236" s="598" t="s">
        <v>258</v>
      </c>
      <c r="F236" s="597" t="s">
        <v>6461</v>
      </c>
      <c r="G236" s="696"/>
      <c r="P236" s="270"/>
      <c r="Q236" s="270"/>
      <c r="R236" s="270"/>
    </row>
    <row r="237" spans="1:18" x14ac:dyDescent="0.3">
      <c r="A237" s="697" t="s">
        <v>1681</v>
      </c>
      <c r="B237" s="859" t="s">
        <v>4658</v>
      </c>
      <c r="C237" s="860"/>
      <c r="D237" s="860"/>
      <c r="E237" s="860"/>
      <c r="F237" s="860"/>
      <c r="G237" s="861"/>
      <c r="H237" s="750">
        <f>SUM(D238:D241)</f>
        <v>4</v>
      </c>
      <c r="I237" s="750">
        <f>COUNT(D238:D241)*2</f>
        <v>8</v>
      </c>
      <c r="J237" s="750"/>
      <c r="K237" s="750"/>
      <c r="L237" s="750"/>
      <c r="M237" s="750"/>
      <c r="N237" s="750"/>
      <c r="O237" s="750"/>
      <c r="P237" s="270"/>
      <c r="Q237" s="270"/>
      <c r="R237" s="270"/>
    </row>
    <row r="238" spans="1:18" ht="60" x14ac:dyDescent="0.3">
      <c r="A238" s="698" t="s">
        <v>6470</v>
      </c>
      <c r="B238" s="148" t="s">
        <v>5994</v>
      </c>
      <c r="C238" s="148" t="s">
        <v>4660</v>
      </c>
      <c r="D238" s="292">
        <v>1</v>
      </c>
      <c r="E238" s="149" t="s">
        <v>400</v>
      </c>
      <c r="F238" s="251" t="s">
        <v>5995</v>
      </c>
      <c r="G238" s="210"/>
      <c r="H238" s="750"/>
      <c r="I238" s="750"/>
      <c r="J238" s="750"/>
      <c r="K238" s="750"/>
      <c r="L238" s="750"/>
      <c r="M238" s="750"/>
      <c r="N238" s="750"/>
      <c r="O238" s="750"/>
      <c r="P238" s="270"/>
      <c r="Q238" s="270"/>
      <c r="R238" s="270"/>
    </row>
    <row r="239" spans="1:18" ht="45" x14ac:dyDescent="0.3">
      <c r="A239" s="698" t="s">
        <v>6471</v>
      </c>
      <c r="B239" s="148" t="s">
        <v>4662</v>
      </c>
      <c r="C239" s="148" t="s">
        <v>4663</v>
      </c>
      <c r="D239" s="292">
        <v>1</v>
      </c>
      <c r="E239" s="149" t="s">
        <v>400</v>
      </c>
      <c r="F239" s="251" t="s">
        <v>4664</v>
      </c>
      <c r="G239" s="210"/>
      <c r="H239" s="750"/>
      <c r="I239" s="750"/>
      <c r="J239" s="750"/>
      <c r="K239" s="750"/>
      <c r="L239" s="750"/>
      <c r="M239" s="750"/>
      <c r="N239" s="750"/>
      <c r="O239" s="750"/>
      <c r="P239" s="270"/>
      <c r="Q239" s="270"/>
      <c r="R239" s="270"/>
    </row>
    <row r="240" spans="1:18" ht="60" x14ac:dyDescent="0.3">
      <c r="A240" s="549" t="s">
        <v>6481</v>
      </c>
      <c r="B240" s="148" t="s">
        <v>5996</v>
      </c>
      <c r="C240" s="148" t="s">
        <v>5997</v>
      </c>
      <c r="D240" s="292">
        <v>1</v>
      </c>
      <c r="E240" s="149" t="s">
        <v>400</v>
      </c>
      <c r="F240" s="251" t="s">
        <v>5998</v>
      </c>
      <c r="G240" s="210"/>
      <c r="H240" s="750"/>
      <c r="I240" s="750"/>
      <c r="J240" s="750"/>
      <c r="K240" s="750"/>
      <c r="L240" s="750"/>
      <c r="M240" s="750"/>
      <c r="N240" s="750"/>
      <c r="O240" s="750"/>
      <c r="P240" s="270"/>
      <c r="Q240" s="270"/>
      <c r="R240" s="270"/>
    </row>
    <row r="241" spans="1:18" ht="60" x14ac:dyDescent="0.3">
      <c r="A241" s="549" t="s">
        <v>6474</v>
      </c>
      <c r="B241" s="148" t="s">
        <v>5999</v>
      </c>
      <c r="C241" s="148" t="s">
        <v>6000</v>
      </c>
      <c r="D241" s="292">
        <v>1</v>
      </c>
      <c r="E241" s="149" t="s">
        <v>400</v>
      </c>
      <c r="F241" s="251" t="s">
        <v>6190</v>
      </c>
      <c r="G241" s="210"/>
      <c r="H241" s="750"/>
      <c r="I241" s="750"/>
      <c r="J241" s="750"/>
      <c r="K241" s="750"/>
      <c r="L241" s="750"/>
      <c r="M241" s="750"/>
      <c r="N241" s="750"/>
      <c r="O241" s="750"/>
      <c r="P241" s="270"/>
      <c r="Q241" s="270"/>
      <c r="R241" s="270"/>
    </row>
    <row r="242" spans="1:18" x14ac:dyDescent="0.3">
      <c r="A242" s="217" t="s">
        <v>4665</v>
      </c>
      <c r="B242" s="1002" t="s">
        <v>1682</v>
      </c>
      <c r="C242" s="1091"/>
      <c r="D242" s="1091"/>
      <c r="E242" s="1091"/>
      <c r="F242" s="1091"/>
      <c r="G242" s="1092"/>
      <c r="H242" s="750">
        <f>SUM(D243:D248)</f>
        <v>6</v>
      </c>
      <c r="I242" s="750">
        <f>COUNT(D243:D248)*2</f>
        <v>12</v>
      </c>
      <c r="J242" s="750"/>
      <c r="K242" s="750"/>
      <c r="L242" s="750"/>
      <c r="M242" s="750"/>
      <c r="N242" s="750"/>
      <c r="O242" s="750"/>
      <c r="P242" s="270"/>
      <c r="Q242" s="270"/>
      <c r="R242" s="270"/>
    </row>
    <row r="243" spans="1:18" ht="30" x14ac:dyDescent="0.3">
      <c r="A243" s="217" t="s">
        <v>4666</v>
      </c>
      <c r="B243" s="146" t="s">
        <v>1684</v>
      </c>
      <c r="C243" s="137" t="s">
        <v>1685</v>
      </c>
      <c r="D243" s="160">
        <v>1</v>
      </c>
      <c r="E243" s="137" t="s">
        <v>400</v>
      </c>
      <c r="F243" s="137"/>
      <c r="G243" s="137"/>
      <c r="P243" s="270"/>
      <c r="Q243" s="270"/>
      <c r="R243" s="270"/>
    </row>
    <row r="244" spans="1:18" x14ac:dyDescent="0.3">
      <c r="A244" s="217"/>
      <c r="B244" s="146"/>
      <c r="C244" s="137" t="s">
        <v>1686</v>
      </c>
      <c r="D244" s="160">
        <v>1</v>
      </c>
      <c r="E244" s="137" t="s">
        <v>198</v>
      </c>
      <c r="F244" s="137"/>
      <c r="G244" s="137"/>
      <c r="P244" s="270"/>
      <c r="Q244" s="270"/>
      <c r="R244" s="270"/>
    </row>
    <row r="245" spans="1:18" x14ac:dyDescent="0.3">
      <c r="A245" s="217"/>
      <c r="B245" s="146"/>
      <c r="C245" s="137" t="s">
        <v>1687</v>
      </c>
      <c r="D245" s="160">
        <v>1</v>
      </c>
      <c r="E245" s="137" t="s">
        <v>198</v>
      </c>
      <c r="F245" s="137"/>
      <c r="G245" s="137"/>
      <c r="P245" s="270"/>
      <c r="Q245" s="270"/>
      <c r="R245" s="270"/>
    </row>
    <row r="246" spans="1:18" x14ac:dyDescent="0.3">
      <c r="A246" s="217"/>
      <c r="B246" s="146"/>
      <c r="C246" s="137" t="s">
        <v>1688</v>
      </c>
      <c r="D246" s="160">
        <v>1</v>
      </c>
      <c r="E246" s="137" t="s">
        <v>400</v>
      </c>
      <c r="F246" s="137"/>
      <c r="G246" s="137"/>
      <c r="P246" s="270"/>
      <c r="Q246" s="270"/>
      <c r="R246" s="270"/>
    </row>
    <row r="247" spans="1:18" ht="30" x14ac:dyDescent="0.3">
      <c r="A247" s="217" t="s">
        <v>4670</v>
      </c>
      <c r="B247" s="146" t="s">
        <v>1690</v>
      </c>
      <c r="C247" s="137" t="s">
        <v>1691</v>
      </c>
      <c r="D247" s="160">
        <v>1</v>
      </c>
      <c r="E247" s="145" t="s">
        <v>400</v>
      </c>
      <c r="F247" s="137"/>
      <c r="G247" s="137"/>
      <c r="P247" s="270"/>
      <c r="Q247" s="270"/>
      <c r="R247" s="270"/>
    </row>
    <row r="248" spans="1:18" x14ac:dyDescent="0.3">
      <c r="A248" s="217"/>
      <c r="B248" s="146"/>
      <c r="C248" s="137" t="s">
        <v>1692</v>
      </c>
      <c r="D248" s="160">
        <v>1</v>
      </c>
      <c r="E248" s="145" t="s">
        <v>400</v>
      </c>
      <c r="F248" s="137"/>
      <c r="G248" s="137"/>
      <c r="P248" s="270"/>
      <c r="Q248" s="270"/>
      <c r="R248" s="270"/>
    </row>
    <row r="249" spans="1:18" x14ac:dyDescent="0.3">
      <c r="A249" s="708" t="s">
        <v>5607</v>
      </c>
      <c r="B249" s="859" t="s">
        <v>4672</v>
      </c>
      <c r="C249" s="860"/>
      <c r="D249" s="860"/>
      <c r="E249" s="860"/>
      <c r="F249" s="860"/>
      <c r="G249" s="861"/>
      <c r="H249" s="289">
        <f>SUM(D250:D251)</f>
        <v>2</v>
      </c>
      <c r="I249" s="289">
        <f>COUNT(D250:D251)*2</f>
        <v>4</v>
      </c>
      <c r="P249" s="270"/>
      <c r="Q249" s="270"/>
      <c r="R249" s="270"/>
    </row>
    <row r="250" spans="1:18" ht="45" x14ac:dyDescent="0.3">
      <c r="A250" s="708" t="s">
        <v>5615</v>
      </c>
      <c r="B250" s="150" t="s">
        <v>4673</v>
      </c>
      <c r="C250" s="148" t="s">
        <v>4674</v>
      </c>
      <c r="D250" s="160">
        <v>1</v>
      </c>
      <c r="E250" s="252" t="s">
        <v>400</v>
      </c>
      <c r="F250" s="148" t="s">
        <v>6191</v>
      </c>
      <c r="G250" s="148"/>
      <c r="P250" s="270"/>
      <c r="Q250" s="270"/>
      <c r="R250" s="270"/>
    </row>
    <row r="251" spans="1:18" ht="30" x14ac:dyDescent="0.3">
      <c r="A251" s="228" t="s">
        <v>5617</v>
      </c>
      <c r="B251" s="148" t="s">
        <v>5611</v>
      </c>
      <c r="C251" s="148" t="s">
        <v>6206</v>
      </c>
      <c r="D251" s="160">
        <v>1</v>
      </c>
      <c r="E251" s="206" t="s">
        <v>400</v>
      </c>
      <c r="F251" s="148" t="s">
        <v>6207</v>
      </c>
      <c r="G251" s="251"/>
      <c r="P251" s="270"/>
      <c r="Q251" s="270"/>
      <c r="R251" s="270"/>
    </row>
    <row r="252" spans="1:18" x14ac:dyDescent="0.3">
      <c r="A252" s="163"/>
      <c r="B252" s="1088" t="s">
        <v>979</v>
      </c>
      <c r="C252" s="1089"/>
      <c r="D252" s="1089"/>
      <c r="E252" s="1089"/>
      <c r="F252" s="1089"/>
      <c r="G252" s="1090"/>
      <c r="H252" s="289">
        <f>H253+H255+H259+H264</f>
        <v>9</v>
      </c>
      <c r="I252" s="289">
        <f>I253+I255+I259+I264</f>
        <v>18</v>
      </c>
      <c r="P252" s="270"/>
      <c r="Q252" s="270"/>
      <c r="R252" s="270"/>
    </row>
    <row r="253" spans="1:18" x14ac:dyDescent="0.3">
      <c r="A253" s="240" t="s">
        <v>139</v>
      </c>
      <c r="B253" s="997" t="s">
        <v>140</v>
      </c>
      <c r="C253" s="1091"/>
      <c r="D253" s="1091"/>
      <c r="E253" s="1091"/>
      <c r="F253" s="1091"/>
      <c r="G253" s="1092"/>
      <c r="H253" s="289">
        <f>SUM(D254:D254)</f>
        <v>1</v>
      </c>
      <c r="I253" s="289">
        <f>COUNT(D254:D254)*2</f>
        <v>2</v>
      </c>
      <c r="P253" s="270"/>
      <c r="Q253" s="270"/>
      <c r="R253" s="270"/>
    </row>
    <row r="254" spans="1:18" ht="30" x14ac:dyDescent="0.3">
      <c r="A254" s="240" t="s">
        <v>1693</v>
      </c>
      <c r="B254" s="137" t="s">
        <v>982</v>
      </c>
      <c r="C254" s="141" t="s">
        <v>3209</v>
      </c>
      <c r="D254" s="292">
        <v>1</v>
      </c>
      <c r="E254" s="162" t="s">
        <v>576</v>
      </c>
      <c r="F254" s="162"/>
      <c r="G254" s="162"/>
      <c r="P254" s="270"/>
      <c r="Q254" s="270"/>
      <c r="R254" s="270"/>
    </row>
    <row r="255" spans="1:18" x14ac:dyDescent="0.3">
      <c r="A255" s="240" t="s">
        <v>141</v>
      </c>
      <c r="B255" s="1093" t="s">
        <v>993</v>
      </c>
      <c r="C255" s="1094"/>
      <c r="D255" s="1094"/>
      <c r="E255" s="1094"/>
      <c r="F255" s="1094"/>
      <c r="G255" s="1095"/>
      <c r="H255" s="289">
        <f>SUM(D256:D258)</f>
        <v>3</v>
      </c>
      <c r="I255" s="289">
        <f>COUNT(D256:D258)*2</f>
        <v>6</v>
      </c>
      <c r="P255" s="270"/>
      <c r="Q255" s="270"/>
      <c r="R255" s="270"/>
    </row>
    <row r="256" spans="1:18" ht="30" x14ac:dyDescent="0.3">
      <c r="A256" s="240" t="s">
        <v>1705</v>
      </c>
      <c r="B256" s="137" t="s">
        <v>995</v>
      </c>
      <c r="C256" s="297" t="s">
        <v>3210</v>
      </c>
      <c r="D256" s="292">
        <v>1</v>
      </c>
      <c r="E256" s="162" t="s">
        <v>576</v>
      </c>
      <c r="F256" s="162"/>
      <c r="G256" s="162"/>
      <c r="P256" s="270"/>
      <c r="Q256" s="270"/>
      <c r="R256" s="270"/>
    </row>
    <row r="257" spans="1:18" ht="30" x14ac:dyDescent="0.3">
      <c r="A257" s="240"/>
      <c r="B257" s="137"/>
      <c r="C257" s="298" t="s">
        <v>3211</v>
      </c>
      <c r="D257" s="292">
        <v>1</v>
      </c>
      <c r="E257" s="162" t="s">
        <v>576</v>
      </c>
      <c r="F257" s="162"/>
      <c r="G257" s="162"/>
      <c r="P257" s="270"/>
      <c r="Q257" s="270"/>
      <c r="R257" s="270"/>
    </row>
    <row r="258" spans="1:18" ht="30" x14ac:dyDescent="0.3">
      <c r="A258" s="240"/>
      <c r="B258" s="137"/>
      <c r="C258" s="298" t="s">
        <v>3212</v>
      </c>
      <c r="D258" s="292">
        <v>1</v>
      </c>
      <c r="E258" s="162" t="s">
        <v>576</v>
      </c>
      <c r="F258" s="162"/>
      <c r="G258" s="162"/>
      <c r="P258" s="270"/>
      <c r="Q258" s="270"/>
      <c r="R258" s="270"/>
    </row>
    <row r="259" spans="1:18" x14ac:dyDescent="0.3">
      <c r="A259" s="240" t="s">
        <v>143</v>
      </c>
      <c r="B259" s="997" t="s">
        <v>1004</v>
      </c>
      <c r="C259" s="1091"/>
      <c r="D259" s="1091"/>
      <c r="E259" s="1091"/>
      <c r="F259" s="1091"/>
      <c r="G259" s="1092"/>
      <c r="H259" s="289">
        <f>SUM(D260:D263)</f>
        <v>4</v>
      </c>
      <c r="I259" s="289">
        <f>COUNT(D260:D263)*2</f>
        <v>8</v>
      </c>
      <c r="P259" s="270"/>
      <c r="Q259" s="270"/>
      <c r="R259" s="270"/>
    </row>
    <row r="260" spans="1:18" ht="30" x14ac:dyDescent="0.3">
      <c r="A260" s="240" t="s">
        <v>1707</v>
      </c>
      <c r="B260" s="137" t="s">
        <v>1006</v>
      </c>
      <c r="C260" s="141" t="s">
        <v>3213</v>
      </c>
      <c r="D260" s="292">
        <v>1</v>
      </c>
      <c r="E260" s="162" t="s">
        <v>576</v>
      </c>
      <c r="F260" s="162"/>
      <c r="G260" s="162"/>
      <c r="P260" s="270"/>
      <c r="Q260" s="270"/>
      <c r="R260" s="270"/>
    </row>
    <row r="261" spans="1:18" ht="30" x14ac:dyDescent="0.3">
      <c r="A261" s="240"/>
      <c r="B261" s="137"/>
      <c r="C261" s="141" t="s">
        <v>3214</v>
      </c>
      <c r="D261" s="292">
        <v>1</v>
      </c>
      <c r="E261" s="162" t="s">
        <v>576</v>
      </c>
      <c r="F261" s="162"/>
      <c r="G261" s="162"/>
      <c r="P261" s="270"/>
      <c r="Q261" s="270"/>
      <c r="R261" s="270"/>
    </row>
    <row r="262" spans="1:18" x14ac:dyDescent="0.3">
      <c r="A262" s="240"/>
      <c r="B262" s="137"/>
      <c r="C262" s="137" t="s">
        <v>3215</v>
      </c>
      <c r="D262" s="292">
        <v>1</v>
      </c>
      <c r="E262" s="162" t="s">
        <v>576</v>
      </c>
      <c r="F262" s="162" t="s">
        <v>3216</v>
      </c>
      <c r="G262" s="162"/>
      <c r="P262" s="270"/>
      <c r="Q262" s="270"/>
      <c r="R262" s="270"/>
    </row>
    <row r="263" spans="1:18" ht="30" x14ac:dyDescent="0.3">
      <c r="A263" s="240"/>
      <c r="B263" s="137"/>
      <c r="C263" s="137" t="s">
        <v>3217</v>
      </c>
      <c r="D263" s="292">
        <v>1</v>
      </c>
      <c r="E263" s="162" t="s">
        <v>576</v>
      </c>
      <c r="F263" s="162"/>
      <c r="G263" s="162"/>
      <c r="P263" s="270"/>
      <c r="Q263" s="270"/>
      <c r="R263" s="270"/>
    </row>
    <row r="264" spans="1:18" x14ac:dyDescent="0.3">
      <c r="A264" s="240" t="s">
        <v>145</v>
      </c>
      <c r="B264" s="997" t="s">
        <v>1011</v>
      </c>
      <c r="C264" s="1091"/>
      <c r="D264" s="1091"/>
      <c r="E264" s="1091"/>
      <c r="F264" s="1091"/>
      <c r="G264" s="1092"/>
      <c r="H264" s="289">
        <f>SUM(D265)</f>
        <v>1</v>
      </c>
      <c r="I264" s="289">
        <f>COUNT(D265)*2</f>
        <v>2</v>
      </c>
      <c r="P264" s="270"/>
      <c r="Q264" s="270"/>
      <c r="R264" s="270"/>
    </row>
    <row r="265" spans="1:18" ht="30" x14ac:dyDescent="0.3">
      <c r="A265" s="240" t="s">
        <v>1715</v>
      </c>
      <c r="B265" s="137" t="s">
        <v>1013</v>
      </c>
      <c r="C265" s="141" t="s">
        <v>3218</v>
      </c>
      <c r="D265" s="292">
        <v>1</v>
      </c>
      <c r="E265" s="162" t="s">
        <v>576</v>
      </c>
      <c r="F265" s="162"/>
      <c r="G265" s="162"/>
      <c r="P265" s="270"/>
      <c r="Q265" s="270"/>
      <c r="R265" s="270"/>
    </row>
    <row r="266" spans="1:18" x14ac:dyDescent="0.3">
      <c r="A266" s="175"/>
      <c r="B266" s="175"/>
      <c r="C266" s="175"/>
      <c r="D266" s="294"/>
      <c r="E266" s="175"/>
      <c r="F266" s="175"/>
      <c r="G266" s="175"/>
    </row>
    <row r="267" spans="1:18" x14ac:dyDescent="0.3">
      <c r="A267" s="175"/>
      <c r="B267" s="175"/>
      <c r="C267" s="175"/>
      <c r="D267" s="294"/>
      <c r="E267" s="175"/>
      <c r="F267" s="175"/>
      <c r="G267" s="175"/>
    </row>
    <row r="268" spans="1:18" x14ac:dyDescent="0.3">
      <c r="A268" s="1000" t="s">
        <v>3219</v>
      </c>
      <c r="B268" s="1091"/>
      <c r="C268" s="1092"/>
      <c r="D268" s="294"/>
      <c r="E268" s="175"/>
      <c r="F268" s="175"/>
      <c r="G268" s="175"/>
    </row>
    <row r="269" spans="1:18" x14ac:dyDescent="0.3">
      <c r="A269" s="155"/>
      <c r="B269" s="177" t="s">
        <v>3220</v>
      </c>
      <c r="C269" s="508">
        <f>D290</f>
        <v>0.5</v>
      </c>
      <c r="D269" s="294"/>
      <c r="E269" s="175"/>
      <c r="F269" s="175"/>
      <c r="G269" s="175"/>
    </row>
    <row r="270" spans="1:18" x14ac:dyDescent="0.3">
      <c r="A270" s="155"/>
      <c r="B270" s="1001" t="s">
        <v>1020</v>
      </c>
      <c r="C270" s="1092"/>
      <c r="D270" s="294"/>
      <c r="E270" s="175"/>
      <c r="F270" s="175"/>
      <c r="G270" s="175"/>
    </row>
    <row r="271" spans="1:18" x14ac:dyDescent="0.3">
      <c r="A271" s="138" t="s">
        <v>1021</v>
      </c>
      <c r="B271" s="137" t="s">
        <v>1022</v>
      </c>
      <c r="C271" s="505">
        <f t="shared" ref="C271:C278" si="3">D282</f>
        <v>0.5</v>
      </c>
      <c r="D271" s="294"/>
      <c r="E271" s="175"/>
      <c r="F271" s="175"/>
      <c r="G271" s="175"/>
    </row>
    <row r="272" spans="1:18" x14ac:dyDescent="0.3">
      <c r="A272" s="138" t="s">
        <v>1023</v>
      </c>
      <c r="B272" s="137" t="s">
        <v>1024</v>
      </c>
      <c r="C272" s="505">
        <f t="shared" si="3"/>
        <v>0.5</v>
      </c>
      <c r="D272" s="294"/>
      <c r="E272" s="175"/>
      <c r="F272" s="175"/>
      <c r="G272" s="175"/>
    </row>
    <row r="273" spans="1:15" x14ac:dyDescent="0.3">
      <c r="A273" s="138" t="s">
        <v>1025</v>
      </c>
      <c r="B273" s="137" t="s">
        <v>1026</v>
      </c>
      <c r="C273" s="505">
        <f t="shared" si="3"/>
        <v>0.5</v>
      </c>
      <c r="D273" s="294"/>
      <c r="E273" s="175"/>
      <c r="F273" s="175"/>
      <c r="G273" s="175"/>
    </row>
    <row r="274" spans="1:15" x14ac:dyDescent="0.3">
      <c r="A274" s="138" t="s">
        <v>1027</v>
      </c>
      <c r="B274" s="137" t="s">
        <v>1028</v>
      </c>
      <c r="C274" s="505">
        <f t="shared" si="3"/>
        <v>0.5</v>
      </c>
      <c r="D274" s="294"/>
      <c r="E274" s="175"/>
      <c r="F274" s="175"/>
      <c r="G274" s="175"/>
    </row>
    <row r="275" spans="1:15" x14ac:dyDescent="0.3">
      <c r="A275" s="138" t="s">
        <v>1029</v>
      </c>
      <c r="B275" s="137" t="s">
        <v>1030</v>
      </c>
      <c r="C275" s="505">
        <f t="shared" si="3"/>
        <v>0.5</v>
      </c>
      <c r="D275" s="294"/>
      <c r="E275" s="175"/>
      <c r="F275" s="175"/>
      <c r="G275" s="175"/>
    </row>
    <row r="276" spans="1:15" x14ac:dyDescent="0.3">
      <c r="A276" s="138" t="s">
        <v>1031</v>
      </c>
      <c r="B276" s="137" t="s">
        <v>14</v>
      </c>
      <c r="C276" s="505">
        <f t="shared" si="3"/>
        <v>0.5</v>
      </c>
      <c r="D276" s="294"/>
      <c r="E276" s="175"/>
      <c r="F276" s="175"/>
      <c r="G276" s="175"/>
    </row>
    <row r="277" spans="1:15" x14ac:dyDescent="0.3">
      <c r="A277" s="138" t="s">
        <v>1032</v>
      </c>
      <c r="B277" s="137" t="s">
        <v>1033</v>
      </c>
      <c r="C277" s="505">
        <f t="shared" si="3"/>
        <v>0.5</v>
      </c>
      <c r="D277" s="294"/>
      <c r="E277" s="175"/>
      <c r="F277" s="175"/>
      <c r="G277" s="175"/>
    </row>
    <row r="278" spans="1:15" x14ac:dyDescent="0.3">
      <c r="A278" s="138" t="s">
        <v>1034</v>
      </c>
      <c r="B278" s="137" t="s">
        <v>1035</v>
      </c>
      <c r="C278" s="505">
        <f t="shared" si="3"/>
        <v>0.5</v>
      </c>
      <c r="D278" s="294"/>
      <c r="E278" s="175"/>
      <c r="F278" s="175"/>
      <c r="G278" s="175"/>
    </row>
    <row r="279" spans="1:15" s="289" customFormat="1" x14ac:dyDescent="0.3">
      <c r="A279" s="214"/>
      <c r="B279" s="214"/>
      <c r="C279" s="214"/>
      <c r="D279" s="302"/>
      <c r="E279" s="214"/>
      <c r="F279" s="214"/>
      <c r="G279" s="214"/>
    </row>
    <row r="280" spans="1:15" s="289" customFormat="1" x14ac:dyDescent="0.3">
      <c r="A280" s="214"/>
      <c r="B280" s="214"/>
      <c r="C280" s="214"/>
      <c r="D280" s="302"/>
      <c r="E280" s="214"/>
      <c r="F280" s="214"/>
      <c r="G280" s="214"/>
    </row>
    <row r="281" spans="1:15" s="710" customFormat="1" x14ac:dyDescent="0.3">
      <c r="A281" s="230"/>
      <c r="B281" s="230" t="s">
        <v>1036</v>
      </c>
      <c r="C281" s="230" t="s">
        <v>1906</v>
      </c>
      <c r="D281" s="709" t="s">
        <v>2206</v>
      </c>
      <c r="E281" s="230" t="b">
        <f>G2</f>
        <v>1</v>
      </c>
      <c r="F281" s="230"/>
      <c r="G281" s="230"/>
      <c r="H281" s="289"/>
      <c r="I281" s="289"/>
      <c r="J281" s="289"/>
      <c r="K281" s="289"/>
      <c r="L281" s="289"/>
      <c r="M281" s="289"/>
      <c r="N281" s="289"/>
      <c r="O281" s="289"/>
    </row>
    <row r="282" spans="1:15" s="710" customFormat="1" x14ac:dyDescent="0.3">
      <c r="A282" s="230" t="s">
        <v>1021</v>
      </c>
      <c r="B282" s="230">
        <f>IF(E281=FALSE,0,H4)</f>
        <v>14</v>
      </c>
      <c r="C282" s="230">
        <f>IF(E281=FALSE,0,I4)</f>
        <v>28</v>
      </c>
      <c r="D282" s="711">
        <f>IF(E281=0,0,B282/C282)</f>
        <v>0.5</v>
      </c>
      <c r="E282" s="230"/>
      <c r="F282" s="230"/>
      <c r="G282" s="230"/>
      <c r="H282" s="289"/>
      <c r="I282" s="289"/>
      <c r="J282" s="289"/>
      <c r="K282" s="289"/>
      <c r="L282" s="289"/>
      <c r="M282" s="289"/>
      <c r="N282" s="289"/>
      <c r="O282" s="289"/>
    </row>
    <row r="283" spans="1:15" s="710" customFormat="1" x14ac:dyDescent="0.3">
      <c r="A283" s="230" t="s">
        <v>1023</v>
      </c>
      <c r="B283" s="230">
        <f>IF(E281=FALSE,0,H22)</f>
        <v>14</v>
      </c>
      <c r="C283" s="230">
        <f>IF(E281=FALSE,0,I22)</f>
        <v>28</v>
      </c>
      <c r="D283" s="711">
        <f>IF(E281=0,0,B283/C283)</f>
        <v>0.5</v>
      </c>
      <c r="E283" s="230"/>
      <c r="F283" s="230"/>
      <c r="G283" s="230"/>
      <c r="H283" s="289"/>
      <c r="I283" s="289"/>
      <c r="J283" s="289"/>
      <c r="K283" s="289"/>
      <c r="L283" s="289"/>
      <c r="M283" s="289"/>
      <c r="N283" s="289"/>
      <c r="O283" s="289"/>
    </row>
    <row r="284" spans="1:15" s="710" customFormat="1" x14ac:dyDescent="0.3">
      <c r="A284" s="230" t="s">
        <v>1025</v>
      </c>
      <c r="B284" s="230">
        <f>IF(E281=FALSE,0,H42)</f>
        <v>60</v>
      </c>
      <c r="C284" s="230">
        <f>IF(E281=FALSE,0,I42)</f>
        <v>120</v>
      </c>
      <c r="D284" s="711">
        <f>IF(E281=0,0,B284/C284)</f>
        <v>0.5</v>
      </c>
      <c r="E284" s="230"/>
      <c r="F284" s="230"/>
      <c r="G284" s="230"/>
      <c r="H284" s="289"/>
      <c r="I284" s="289"/>
      <c r="J284" s="289"/>
      <c r="K284" s="289"/>
      <c r="L284" s="289"/>
      <c r="M284" s="289"/>
      <c r="N284" s="289"/>
      <c r="O284" s="289"/>
    </row>
    <row r="285" spans="1:15" s="710" customFormat="1" x14ac:dyDescent="0.3">
      <c r="A285" s="230" t="s">
        <v>1027</v>
      </c>
      <c r="B285" s="230">
        <f>IF(E281=FALSE,0,H106)</f>
        <v>58</v>
      </c>
      <c r="C285" s="230">
        <f>IF(E281=FALSE,0,I106)</f>
        <v>116</v>
      </c>
      <c r="D285" s="711">
        <f>IF(E281=0,0,B285/C285)</f>
        <v>0.5</v>
      </c>
      <c r="E285" s="230"/>
      <c r="F285" s="230"/>
      <c r="G285" s="230"/>
      <c r="H285" s="289"/>
      <c r="I285" s="289"/>
      <c r="J285" s="289"/>
      <c r="K285" s="289"/>
      <c r="L285" s="289"/>
      <c r="M285" s="289"/>
      <c r="N285" s="289"/>
      <c r="O285" s="289"/>
    </row>
    <row r="286" spans="1:15" s="710" customFormat="1" x14ac:dyDescent="0.3">
      <c r="A286" s="230" t="s">
        <v>1029</v>
      </c>
      <c r="B286" s="712">
        <f>IF(E281=FALSE,0,H172)</f>
        <v>13</v>
      </c>
      <c r="C286" s="712">
        <f>IF(E281=FALSE,0,I172)</f>
        <v>26</v>
      </c>
      <c r="D286" s="711">
        <f>IF(E281=0,0,B286/C286)</f>
        <v>0.5</v>
      </c>
      <c r="E286" s="230"/>
      <c r="F286" s="230"/>
      <c r="G286" s="230"/>
      <c r="H286" s="289"/>
      <c r="I286" s="289"/>
      <c r="J286" s="289"/>
      <c r="K286" s="289"/>
      <c r="L286" s="289"/>
      <c r="M286" s="289"/>
      <c r="N286" s="289"/>
      <c r="O286" s="289"/>
    </row>
    <row r="287" spans="1:15" s="710" customFormat="1" x14ac:dyDescent="0.3">
      <c r="A287" s="230" t="s">
        <v>1031</v>
      </c>
      <c r="B287" s="712">
        <f>IF(E281=FALSE,0,H190)</f>
        <v>7</v>
      </c>
      <c r="C287" s="712">
        <f>IF(E281=FALSE,0,I190)</f>
        <v>14</v>
      </c>
      <c r="D287" s="711">
        <f>IF(E281=0,0,B287/C287)</f>
        <v>0.5</v>
      </c>
      <c r="E287" s="230"/>
      <c r="F287" s="230"/>
      <c r="G287" s="230"/>
      <c r="H287" s="289"/>
      <c r="I287" s="289"/>
      <c r="J287" s="289"/>
      <c r="K287" s="289"/>
      <c r="L287" s="289"/>
      <c r="M287" s="289"/>
      <c r="N287" s="289"/>
      <c r="O287" s="289"/>
    </row>
    <row r="288" spans="1:15" s="710" customFormat="1" x14ac:dyDescent="0.3">
      <c r="A288" s="230" t="s">
        <v>1032</v>
      </c>
      <c r="B288" s="712">
        <f>IF(E281=FALSE,0,H201)</f>
        <v>43</v>
      </c>
      <c r="C288" s="712">
        <f>IF(E281=FALSE,0,I201)</f>
        <v>86</v>
      </c>
      <c r="D288" s="711">
        <f>IF(E281=0,0,B288/C288)</f>
        <v>0.5</v>
      </c>
      <c r="E288" s="230"/>
      <c r="F288" s="230"/>
      <c r="G288" s="230"/>
      <c r="H288" s="289"/>
      <c r="I288" s="289"/>
      <c r="J288" s="289"/>
      <c r="K288" s="289"/>
      <c r="L288" s="289"/>
      <c r="M288" s="289"/>
      <c r="N288" s="289"/>
      <c r="O288" s="289"/>
    </row>
    <row r="289" spans="1:15" s="710" customFormat="1" x14ac:dyDescent="0.3">
      <c r="A289" s="230" t="s">
        <v>1034</v>
      </c>
      <c r="B289" s="712">
        <f>IF(E281=FALSE,0,H252)</f>
        <v>9</v>
      </c>
      <c r="C289" s="712">
        <f>IF(E281=FALSE,0,I252)</f>
        <v>18</v>
      </c>
      <c r="D289" s="711">
        <f>IF(E281=0,0,B289/C289)</f>
        <v>0.5</v>
      </c>
      <c r="E289" s="230"/>
      <c r="F289" s="230"/>
      <c r="G289" s="230"/>
      <c r="H289" s="289"/>
      <c r="I289" s="289"/>
      <c r="J289" s="289"/>
      <c r="K289" s="289"/>
      <c r="L289" s="289"/>
      <c r="M289" s="289"/>
      <c r="N289" s="289"/>
      <c r="O289" s="289"/>
    </row>
    <row r="290" spans="1:15" s="710" customFormat="1" x14ac:dyDescent="0.3">
      <c r="A290" s="230" t="s">
        <v>1038</v>
      </c>
      <c r="B290" s="230">
        <f>IF(G2=FALSE,0,SUM(B282:B289))</f>
        <v>218</v>
      </c>
      <c r="C290" s="230">
        <f>IF(G2=FALSE,0,SUM(C282:C289))</f>
        <v>436</v>
      </c>
      <c r="D290" s="711">
        <f>IF(E281=0,0,B290/C290)</f>
        <v>0.5</v>
      </c>
      <c r="E290" s="230"/>
      <c r="F290" s="230"/>
      <c r="G290" s="230"/>
      <c r="H290" s="289"/>
      <c r="I290" s="289"/>
      <c r="J290" s="289"/>
      <c r="K290" s="289"/>
      <c r="L290" s="289"/>
      <c r="M290" s="289"/>
      <c r="N290" s="289"/>
      <c r="O290" s="289"/>
    </row>
    <row r="291" spans="1:15" s="710" customFormat="1" x14ac:dyDescent="0.3">
      <c r="C291" s="701"/>
      <c r="D291" s="713"/>
      <c r="H291" s="289"/>
      <c r="I291" s="289"/>
      <c r="J291" s="289"/>
      <c r="K291" s="289"/>
      <c r="L291" s="289"/>
      <c r="M291" s="289"/>
      <c r="N291" s="289"/>
      <c r="O291" s="289"/>
    </row>
    <row r="292" spans="1:15" s="270" customFormat="1" x14ac:dyDescent="0.3">
      <c r="C292" s="514"/>
      <c r="D292" s="517"/>
      <c r="H292" s="289"/>
      <c r="I292" s="289"/>
      <c r="J292" s="289"/>
      <c r="K292" s="289"/>
      <c r="L292" s="289"/>
      <c r="M292" s="289"/>
      <c r="N292" s="289"/>
      <c r="O292" s="289"/>
    </row>
    <row r="293" spans="1:15" s="289" customFormat="1" x14ac:dyDescent="0.3"/>
    <row r="294" spans="1:15" s="289" customFormat="1" x14ac:dyDescent="0.3"/>
    <row r="295" spans="1:15" s="289" customFormat="1" x14ac:dyDescent="0.3"/>
    <row r="296" spans="1:15" s="289" customFormat="1" x14ac:dyDescent="0.3"/>
  </sheetData>
  <sheetProtection algorithmName="SHA-512" hashValue="f/g0rgc+NAD+YZQt7pNd1/hpmr0yq54TqUIXXaNGVMChwKzg7es6490unKoZ/WUEl9E6RCaSminvkWf0CtSzVA==" saltValue="v1IbFMma2YtvV0jymZuFvA==" spinCount="100000" sheet="1" objects="1" scenarios="1"/>
  <protectedRanges>
    <protectedRange sqref="G6:G265" name="Range2"/>
    <protectedRange sqref="D6:D265" name="Range1"/>
  </protectedRanges>
  <autoFilter ref="A3:G265" xr:uid="{00000000-0001-0000-0900-000000000000}"/>
  <mergeCells count="52">
    <mergeCell ref="A1:G1"/>
    <mergeCell ref="A2:F2"/>
    <mergeCell ref="B4:G4"/>
    <mergeCell ref="B5:G5"/>
    <mergeCell ref="B8:G8"/>
    <mergeCell ref="B14:G14"/>
    <mergeCell ref="B22:G22"/>
    <mergeCell ref="B23:G23"/>
    <mergeCell ref="B29:G29"/>
    <mergeCell ref="B32:G32"/>
    <mergeCell ref="B34:G34"/>
    <mergeCell ref="B36:G36"/>
    <mergeCell ref="B42:G42"/>
    <mergeCell ref="B43:G43"/>
    <mergeCell ref="B56:G56"/>
    <mergeCell ref="B259:G259"/>
    <mergeCell ref="B264:G264"/>
    <mergeCell ref="A268:C268"/>
    <mergeCell ref="B270:C270"/>
    <mergeCell ref="B67:G67"/>
    <mergeCell ref="B69:G69"/>
    <mergeCell ref="B90:G90"/>
    <mergeCell ref="B106:G106"/>
    <mergeCell ref="B107:G107"/>
    <mergeCell ref="B154:G154"/>
    <mergeCell ref="B162:G162"/>
    <mergeCell ref="B165:G165"/>
    <mergeCell ref="B167:G167"/>
    <mergeCell ref="B255:G255"/>
    <mergeCell ref="B252:G252"/>
    <mergeCell ref="B253:G253"/>
    <mergeCell ref="B202:G202"/>
    <mergeCell ref="B210:G210"/>
    <mergeCell ref="B237:G237"/>
    <mergeCell ref="B242:G242"/>
    <mergeCell ref="B232:G232"/>
    <mergeCell ref="B62:G62"/>
    <mergeCell ref="B150:G150"/>
    <mergeCell ref="B228:G228"/>
    <mergeCell ref="B249:G249"/>
    <mergeCell ref="B94:G94"/>
    <mergeCell ref="B190:G190"/>
    <mergeCell ref="B191:G191"/>
    <mergeCell ref="B195:G195"/>
    <mergeCell ref="B197:G197"/>
    <mergeCell ref="B201:G201"/>
    <mergeCell ref="B172:G172"/>
    <mergeCell ref="B173:G173"/>
    <mergeCell ref="B179:G179"/>
    <mergeCell ref="B181:G181"/>
    <mergeCell ref="B186:G186"/>
    <mergeCell ref="B110:G110"/>
  </mergeCells>
  <dataValidations count="3">
    <dataValidation type="list" allowBlank="1" showErrorMessage="1" sqref="D3 D6:D7 D9:D13 D15:D21 D24:D28 D30:D31 D33 D35 D37:D41 D44:D55 D68 D70:D89 D243:D248 D108:D109 D163:D164 D166 D168:D171 D174:D178 D180 D187:D189 D192:D194 D196 D198:D200 D95:D105 D203:D209 D211:D227 D254 D256:D258 D260:D263 D57:D61 D63:D66 D151:D153 D155:D161 D91:D93 D111:D149 D265:D281 D291:D292 D182:D185 D229:D231 D238:D241 D250:D251" xr:uid="{00000000-0002-0000-0900-000000000000}">
      <formula1>$K$1:$M$1</formula1>
    </dataValidation>
    <dataValidation allowBlank="1" showErrorMessage="1" sqref="D282:D290" xr:uid="{E5F38229-3A9E-41B6-9C53-63351C06789B}"/>
    <dataValidation type="list" allowBlank="1" showInputMessage="1" showErrorMessage="1" sqref="D233:D236" xr:uid="{F642A281-3383-4BD7-896A-1276F5660201}">
      <formula1>$L$1:$N$1</formula1>
    </dataValidation>
  </dataValidations>
  <pageMargins left="0.7" right="0.7" top="0.75" bottom="0.75" header="0" footer="0"/>
  <pageSetup paperSize="9" scale="2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274"/>
  <sheetViews>
    <sheetView view="pageBreakPreview" zoomScale="60" zoomScaleNormal="50" workbookViewId="0">
      <selection activeCell="H1" sqref="H1:N1048576"/>
    </sheetView>
  </sheetViews>
  <sheetFormatPr defaultColWidth="14.453125" defaultRowHeight="15" x14ac:dyDescent="0.3"/>
  <cols>
    <col min="1" max="1" width="20.90625" style="153" customWidth="1"/>
    <col min="2" max="2" width="28.81640625" style="153" customWidth="1"/>
    <col min="3" max="3" width="41.36328125" style="153" customWidth="1"/>
    <col min="4" max="4" width="14" style="153" customWidth="1"/>
    <col min="5" max="5" width="15.54296875" style="153" customWidth="1"/>
    <col min="6" max="6" width="47.6328125" style="153" customWidth="1"/>
    <col min="7" max="7" width="58.81640625" style="153" customWidth="1"/>
    <col min="8" max="14" width="8.7265625" style="213" hidden="1" customWidth="1"/>
    <col min="15" max="26" width="8.7265625" style="153" customWidth="1"/>
    <col min="27" max="16384" width="14.453125" style="153"/>
  </cols>
  <sheetData>
    <row r="1" spans="1:15" ht="20" x14ac:dyDescent="0.4">
      <c r="A1" s="1065" t="s">
        <v>147</v>
      </c>
      <c r="B1" s="1066"/>
      <c r="C1" s="1066"/>
      <c r="D1" s="1066"/>
      <c r="E1" s="1066"/>
      <c r="F1" s="1066"/>
      <c r="G1" s="1067"/>
      <c r="L1" s="213">
        <v>0</v>
      </c>
      <c r="M1" s="213">
        <v>1</v>
      </c>
      <c r="N1" s="213">
        <v>2</v>
      </c>
      <c r="O1" s="152"/>
    </row>
    <row r="2" spans="1:15" ht="22.5" x14ac:dyDescent="0.45">
      <c r="A2" s="1106" t="s">
        <v>6196</v>
      </c>
      <c r="B2" s="1107"/>
      <c r="C2" s="1107"/>
      <c r="D2" s="1107"/>
      <c r="E2" s="1107"/>
      <c r="F2" s="1108"/>
      <c r="G2" s="290" t="b">
        <f>'Hospital Score'!E8</f>
        <v>1</v>
      </c>
    </row>
    <row r="3" spans="1:15" ht="30" x14ac:dyDescent="0.3">
      <c r="A3" s="256" t="s">
        <v>149</v>
      </c>
      <c r="B3" s="257" t="s">
        <v>150</v>
      </c>
      <c r="C3" s="258" t="s">
        <v>151</v>
      </c>
      <c r="D3" s="188" t="s">
        <v>152</v>
      </c>
      <c r="E3" s="259" t="s">
        <v>3221</v>
      </c>
      <c r="F3" s="260" t="s">
        <v>1041</v>
      </c>
      <c r="G3" s="260" t="s">
        <v>155</v>
      </c>
    </row>
    <row r="4" spans="1:15" ht="15.5" customHeight="1" x14ac:dyDescent="0.3">
      <c r="A4" s="284" t="s">
        <v>156</v>
      </c>
      <c r="B4" s="1103" t="s">
        <v>157</v>
      </c>
      <c r="C4" s="1104"/>
      <c r="D4" s="1104"/>
      <c r="E4" s="1104"/>
      <c r="F4" s="1104"/>
      <c r="G4" s="1105"/>
      <c r="H4" s="213">
        <f t="shared" ref="H4:I4" si="0">H5+H10+H12</f>
        <v>6</v>
      </c>
      <c r="I4" s="213">
        <f t="shared" si="0"/>
        <v>12</v>
      </c>
    </row>
    <row r="5" spans="1:15" x14ac:dyDescent="0.3">
      <c r="A5" s="240" t="s">
        <v>158</v>
      </c>
      <c r="B5" s="1109" t="s">
        <v>159</v>
      </c>
      <c r="C5" s="998"/>
      <c r="D5" s="998"/>
      <c r="E5" s="998"/>
      <c r="F5" s="998"/>
      <c r="G5" s="999"/>
      <c r="H5" s="213">
        <f>SUM(D6:D9)</f>
        <v>4</v>
      </c>
      <c r="I5" s="213">
        <f>COUNT(D6:D9)*2</f>
        <v>8</v>
      </c>
    </row>
    <row r="6" spans="1:15" ht="45" x14ac:dyDescent="0.3">
      <c r="A6" s="240" t="s">
        <v>183</v>
      </c>
      <c r="B6" s="137" t="s">
        <v>3222</v>
      </c>
      <c r="C6" s="141" t="s">
        <v>3223</v>
      </c>
      <c r="D6" s="157">
        <v>1</v>
      </c>
      <c r="E6" s="161" t="s">
        <v>400</v>
      </c>
      <c r="F6" s="137" t="s">
        <v>3224</v>
      </c>
      <c r="G6" s="158"/>
    </row>
    <row r="7" spans="1:15" ht="45" x14ac:dyDescent="0.3">
      <c r="A7" s="240" t="s">
        <v>3225</v>
      </c>
      <c r="B7" s="137" t="s">
        <v>3226</v>
      </c>
      <c r="C7" s="141" t="s">
        <v>3227</v>
      </c>
      <c r="D7" s="157">
        <v>1</v>
      </c>
      <c r="E7" s="161" t="s">
        <v>198</v>
      </c>
      <c r="F7" s="158"/>
      <c r="G7" s="158"/>
    </row>
    <row r="8" spans="1:15" ht="30" x14ac:dyDescent="0.3">
      <c r="A8" s="240"/>
      <c r="B8" s="137"/>
      <c r="C8" s="141" t="s">
        <v>3228</v>
      </c>
      <c r="D8" s="157">
        <v>1</v>
      </c>
      <c r="E8" s="161"/>
      <c r="F8" s="158"/>
      <c r="G8" s="158"/>
    </row>
    <row r="9" spans="1:15" ht="45" x14ac:dyDescent="0.3">
      <c r="A9" s="240" t="s">
        <v>156</v>
      </c>
      <c r="B9" s="137"/>
      <c r="C9" s="141" t="s">
        <v>3229</v>
      </c>
      <c r="D9" s="157">
        <v>1</v>
      </c>
      <c r="E9" s="161" t="s">
        <v>198</v>
      </c>
      <c r="F9" s="137" t="s">
        <v>3230</v>
      </c>
      <c r="G9" s="158"/>
    </row>
    <row r="10" spans="1:15" x14ac:dyDescent="0.3">
      <c r="A10" s="240" t="s">
        <v>22</v>
      </c>
      <c r="B10" s="1109" t="s">
        <v>193</v>
      </c>
      <c r="C10" s="998"/>
      <c r="D10" s="998"/>
      <c r="E10" s="998"/>
      <c r="F10" s="998"/>
      <c r="G10" s="999"/>
      <c r="H10" s="213">
        <f>SUM(D11)</f>
        <v>1</v>
      </c>
      <c r="I10" s="213">
        <f>COUNT(D11)*2</f>
        <v>2</v>
      </c>
    </row>
    <row r="11" spans="1:15" ht="45" x14ac:dyDescent="0.3">
      <c r="A11" s="240" t="s">
        <v>1734</v>
      </c>
      <c r="B11" s="137" t="s">
        <v>201</v>
      </c>
      <c r="C11" s="142" t="s">
        <v>3231</v>
      </c>
      <c r="D11" s="157">
        <v>1</v>
      </c>
      <c r="E11" s="161" t="s">
        <v>198</v>
      </c>
      <c r="F11" s="158"/>
      <c r="G11" s="158"/>
    </row>
    <row r="12" spans="1:15" x14ac:dyDescent="0.3">
      <c r="A12" s="240" t="s">
        <v>24</v>
      </c>
      <c r="B12" s="1109" t="s">
        <v>3232</v>
      </c>
      <c r="C12" s="998"/>
      <c r="D12" s="998"/>
      <c r="E12" s="998"/>
      <c r="F12" s="998"/>
      <c r="G12" s="999"/>
      <c r="H12" s="213">
        <f>SUM(D13)</f>
        <v>1</v>
      </c>
      <c r="I12" s="213">
        <f>COUNT(D13)*2</f>
        <v>2</v>
      </c>
    </row>
    <row r="13" spans="1:15" ht="75" x14ac:dyDescent="0.3">
      <c r="A13" s="240" t="s">
        <v>1112</v>
      </c>
      <c r="B13" s="137" t="s">
        <v>1113</v>
      </c>
      <c r="C13" s="141" t="s">
        <v>3233</v>
      </c>
      <c r="D13" s="157">
        <v>1</v>
      </c>
      <c r="E13" s="161" t="s">
        <v>400</v>
      </c>
      <c r="F13" s="158"/>
      <c r="G13" s="158"/>
    </row>
    <row r="14" spans="1:15" ht="15.5" customHeight="1" x14ac:dyDescent="0.3">
      <c r="A14" s="244" t="s">
        <v>156</v>
      </c>
      <c r="B14" s="1103" t="s">
        <v>222</v>
      </c>
      <c r="C14" s="1104"/>
      <c r="D14" s="1104"/>
      <c r="E14" s="1104"/>
      <c r="F14" s="1104"/>
      <c r="G14" s="1105"/>
      <c r="H14" s="213">
        <f t="shared" ref="H14:I14" si="1">H15+H21+H23</f>
        <v>9</v>
      </c>
      <c r="I14" s="213">
        <f t="shared" si="1"/>
        <v>18</v>
      </c>
    </row>
    <row r="15" spans="1:15" x14ac:dyDescent="0.3">
      <c r="A15" s="241" t="s">
        <v>223</v>
      </c>
      <c r="B15" s="1002" t="s">
        <v>224</v>
      </c>
      <c r="C15" s="998"/>
      <c r="D15" s="998"/>
      <c r="E15" s="998"/>
      <c r="F15" s="998"/>
      <c r="G15" s="999"/>
      <c r="H15" s="213">
        <f>SUM(D16:D20)</f>
        <v>5</v>
      </c>
      <c r="I15" s="213">
        <f>COUNT(D16:D20)*2</f>
        <v>10</v>
      </c>
    </row>
    <row r="16" spans="1:15" ht="30" x14ac:dyDescent="0.3">
      <c r="A16" s="240" t="s">
        <v>225</v>
      </c>
      <c r="B16" s="139" t="s">
        <v>226</v>
      </c>
      <c r="C16" s="147" t="s">
        <v>3234</v>
      </c>
      <c r="D16" s="157">
        <v>1</v>
      </c>
      <c r="E16" s="161" t="s">
        <v>228</v>
      </c>
      <c r="F16" s="146" t="s">
        <v>1155</v>
      </c>
      <c r="G16" s="158"/>
    </row>
    <row r="17" spans="1:9" ht="45" x14ac:dyDescent="0.3">
      <c r="A17" s="240" t="s">
        <v>233</v>
      </c>
      <c r="B17" s="139" t="s">
        <v>234</v>
      </c>
      <c r="C17" s="147" t="s">
        <v>3235</v>
      </c>
      <c r="D17" s="157">
        <v>1</v>
      </c>
      <c r="E17" s="161" t="s">
        <v>228</v>
      </c>
      <c r="F17" s="158"/>
      <c r="G17" s="158"/>
    </row>
    <row r="18" spans="1:9" ht="45" x14ac:dyDescent="0.3">
      <c r="A18" s="240" t="s">
        <v>3236</v>
      </c>
      <c r="B18" s="139" t="s">
        <v>1167</v>
      </c>
      <c r="C18" s="147" t="s">
        <v>3237</v>
      </c>
      <c r="D18" s="157">
        <v>1</v>
      </c>
      <c r="E18" s="161" t="s">
        <v>228</v>
      </c>
      <c r="F18" s="158"/>
      <c r="G18" s="158"/>
    </row>
    <row r="19" spans="1:9" ht="60" x14ac:dyDescent="0.3">
      <c r="A19" s="240" t="s">
        <v>3238</v>
      </c>
      <c r="B19" s="139" t="s">
        <v>1170</v>
      </c>
      <c r="C19" s="147" t="s">
        <v>3239</v>
      </c>
      <c r="D19" s="157">
        <v>1</v>
      </c>
      <c r="E19" s="161" t="s">
        <v>228</v>
      </c>
      <c r="F19" s="158"/>
      <c r="G19" s="158"/>
    </row>
    <row r="20" spans="1:9" ht="45" x14ac:dyDescent="0.3">
      <c r="A20" s="240" t="s">
        <v>239</v>
      </c>
      <c r="B20" s="139" t="s">
        <v>240</v>
      </c>
      <c r="C20" s="141" t="s">
        <v>241</v>
      </c>
      <c r="D20" s="157">
        <v>1</v>
      </c>
      <c r="E20" s="161" t="s">
        <v>228</v>
      </c>
      <c r="F20" s="158"/>
      <c r="G20" s="158"/>
    </row>
    <row r="21" spans="1:9" x14ac:dyDescent="0.3">
      <c r="A21" s="240" t="s">
        <v>266</v>
      </c>
      <c r="B21" s="1002" t="s">
        <v>267</v>
      </c>
      <c r="C21" s="998"/>
      <c r="D21" s="998"/>
      <c r="E21" s="998"/>
      <c r="F21" s="998"/>
      <c r="G21" s="999"/>
      <c r="H21" s="213">
        <f>SUM(D22)</f>
        <v>1</v>
      </c>
      <c r="I21" s="213">
        <f>COUNT(D22)*2</f>
        <v>2</v>
      </c>
    </row>
    <row r="22" spans="1:9" ht="60" x14ac:dyDescent="0.3">
      <c r="A22" s="240" t="s">
        <v>1194</v>
      </c>
      <c r="B22" s="137" t="s">
        <v>277</v>
      </c>
      <c r="C22" s="141" t="s">
        <v>278</v>
      </c>
      <c r="D22" s="157">
        <v>1</v>
      </c>
      <c r="E22" s="161" t="s">
        <v>532</v>
      </c>
      <c r="F22" s="158"/>
      <c r="G22" s="158"/>
    </row>
    <row r="23" spans="1:9" x14ac:dyDescent="0.3">
      <c r="A23" s="240" t="s">
        <v>304</v>
      </c>
      <c r="B23" s="1002" t="s">
        <v>3240</v>
      </c>
      <c r="C23" s="998"/>
      <c r="D23" s="998"/>
      <c r="E23" s="998"/>
      <c r="F23" s="998"/>
      <c r="G23" s="999"/>
      <c r="H23" s="213">
        <f>SUM(D24:D26)</f>
        <v>3</v>
      </c>
      <c r="I23" s="213">
        <f>COUNT(D24:D26)*2</f>
        <v>6</v>
      </c>
    </row>
    <row r="24" spans="1:9" ht="75" x14ac:dyDescent="0.3">
      <c r="A24" s="240" t="s">
        <v>3241</v>
      </c>
      <c r="B24" s="137" t="s">
        <v>306</v>
      </c>
      <c r="C24" s="147" t="s">
        <v>3242</v>
      </c>
      <c r="D24" s="157">
        <v>1</v>
      </c>
      <c r="E24" s="161" t="s">
        <v>308</v>
      </c>
      <c r="F24" s="158"/>
      <c r="G24" s="158"/>
    </row>
    <row r="25" spans="1:9" ht="60" x14ac:dyDescent="0.3">
      <c r="A25" s="240" t="s">
        <v>1217</v>
      </c>
      <c r="B25" s="137" t="s">
        <v>310</v>
      </c>
      <c r="C25" s="141" t="s">
        <v>3243</v>
      </c>
      <c r="D25" s="157">
        <v>1</v>
      </c>
      <c r="E25" s="161" t="s">
        <v>308</v>
      </c>
      <c r="F25" s="158"/>
      <c r="G25" s="158"/>
    </row>
    <row r="26" spans="1:9" ht="60" x14ac:dyDescent="0.3">
      <c r="A26" s="240" t="s">
        <v>3244</v>
      </c>
      <c r="B26" s="137" t="s">
        <v>1968</v>
      </c>
      <c r="C26" s="147" t="s">
        <v>3245</v>
      </c>
      <c r="D26" s="157">
        <v>1</v>
      </c>
      <c r="E26" s="161" t="s">
        <v>1225</v>
      </c>
      <c r="F26" s="158"/>
      <c r="G26" s="158"/>
    </row>
    <row r="27" spans="1:9" x14ac:dyDescent="0.3">
      <c r="A27" s="244" t="s">
        <v>156</v>
      </c>
      <c r="B27" s="1110" t="s">
        <v>3246</v>
      </c>
      <c r="C27" s="1004"/>
      <c r="D27" s="1004"/>
      <c r="E27" s="1004"/>
      <c r="F27" s="1004"/>
      <c r="G27" s="1064"/>
      <c r="H27" s="213">
        <f>H28+H33+H39+H43+H46+H49+H52</f>
        <v>25</v>
      </c>
      <c r="I27" s="213">
        <f>I28+I33+I39+I43+I46+I49+I52</f>
        <v>50</v>
      </c>
    </row>
    <row r="28" spans="1:9" x14ac:dyDescent="0.3">
      <c r="A28" s="240" t="s">
        <v>316</v>
      </c>
      <c r="B28" s="1002" t="s">
        <v>42</v>
      </c>
      <c r="C28" s="998"/>
      <c r="D28" s="998"/>
      <c r="E28" s="998"/>
      <c r="F28" s="998"/>
      <c r="G28" s="999"/>
      <c r="H28" s="213">
        <f>SUM(D29:D32)</f>
        <v>4</v>
      </c>
      <c r="I28" s="213">
        <f>COUNT(D29:D32)*2</f>
        <v>8</v>
      </c>
    </row>
    <row r="29" spans="1:9" ht="45" x14ac:dyDescent="0.3">
      <c r="A29" s="240" t="s">
        <v>317</v>
      </c>
      <c r="B29" s="137" t="s">
        <v>318</v>
      </c>
      <c r="C29" s="141" t="s">
        <v>3247</v>
      </c>
      <c r="D29" s="157">
        <v>1</v>
      </c>
      <c r="E29" s="161" t="s">
        <v>228</v>
      </c>
      <c r="F29" s="137" t="s">
        <v>3248</v>
      </c>
      <c r="G29" s="158"/>
    </row>
    <row r="30" spans="1:9" ht="45" x14ac:dyDescent="0.3">
      <c r="A30" s="240" t="s">
        <v>326</v>
      </c>
      <c r="B30" s="137" t="s">
        <v>327</v>
      </c>
      <c r="C30" s="141" t="s">
        <v>3249</v>
      </c>
      <c r="D30" s="157">
        <v>1</v>
      </c>
      <c r="E30" s="161" t="s">
        <v>228</v>
      </c>
      <c r="F30" s="158"/>
      <c r="G30" s="158"/>
    </row>
    <row r="31" spans="1:9" x14ac:dyDescent="0.3">
      <c r="A31" s="240" t="s">
        <v>156</v>
      </c>
      <c r="B31" s="137"/>
      <c r="C31" s="141" t="s">
        <v>3250</v>
      </c>
      <c r="D31" s="157">
        <v>1</v>
      </c>
      <c r="E31" s="161" t="s">
        <v>228</v>
      </c>
      <c r="F31" s="158"/>
      <c r="G31" s="158"/>
    </row>
    <row r="32" spans="1:9" ht="60" x14ac:dyDescent="0.3">
      <c r="A32" s="240" t="s">
        <v>348</v>
      </c>
      <c r="B32" s="137" t="s">
        <v>349</v>
      </c>
      <c r="C32" s="147" t="s">
        <v>3251</v>
      </c>
      <c r="D32" s="157">
        <v>1</v>
      </c>
      <c r="E32" s="161" t="s">
        <v>228</v>
      </c>
      <c r="F32" s="158"/>
      <c r="G32" s="158"/>
    </row>
    <row r="33" spans="1:9" x14ac:dyDescent="0.3">
      <c r="A33" s="240" t="s">
        <v>362</v>
      </c>
      <c r="B33" s="1002" t="s">
        <v>4298</v>
      </c>
      <c r="C33" s="998"/>
      <c r="D33" s="998"/>
      <c r="E33" s="998"/>
      <c r="F33" s="998"/>
      <c r="G33" s="999"/>
      <c r="H33" s="213">
        <f>SUM(D34:D38)</f>
        <v>5</v>
      </c>
      <c r="I33" s="213">
        <f>COUNT(D34:D38)*2</f>
        <v>10</v>
      </c>
    </row>
    <row r="34" spans="1:9" ht="45" x14ac:dyDescent="0.3">
      <c r="A34" s="240" t="s">
        <v>364</v>
      </c>
      <c r="B34" s="139" t="s">
        <v>365</v>
      </c>
      <c r="C34" s="141" t="s">
        <v>366</v>
      </c>
      <c r="D34" s="157">
        <v>1</v>
      </c>
      <c r="E34" s="161" t="s">
        <v>228</v>
      </c>
      <c r="F34" s="137" t="s">
        <v>3252</v>
      </c>
      <c r="G34" s="158"/>
    </row>
    <row r="35" spans="1:9" ht="30" x14ac:dyDescent="0.3">
      <c r="A35" s="240" t="s">
        <v>1263</v>
      </c>
      <c r="B35" s="139" t="s">
        <v>369</v>
      </c>
      <c r="C35" s="141" t="s">
        <v>3253</v>
      </c>
      <c r="D35" s="157">
        <v>1</v>
      </c>
      <c r="E35" s="161" t="s">
        <v>228</v>
      </c>
      <c r="F35" s="158"/>
      <c r="G35" s="158"/>
    </row>
    <row r="36" spans="1:9" ht="45" x14ac:dyDescent="0.3">
      <c r="A36" s="240" t="s">
        <v>156</v>
      </c>
      <c r="B36" s="139"/>
      <c r="C36" s="141" t="s">
        <v>3254</v>
      </c>
      <c r="D36" s="157">
        <v>1</v>
      </c>
      <c r="E36" s="161" t="s">
        <v>254</v>
      </c>
      <c r="F36" s="158"/>
      <c r="G36" s="158"/>
    </row>
    <row r="37" spans="1:9" ht="45" x14ac:dyDescent="0.3">
      <c r="A37" s="240" t="s">
        <v>371</v>
      </c>
      <c r="B37" s="139" t="s">
        <v>372</v>
      </c>
      <c r="C37" s="141" t="s">
        <v>2687</v>
      </c>
      <c r="D37" s="157">
        <v>1</v>
      </c>
      <c r="E37" s="161" t="s">
        <v>228</v>
      </c>
      <c r="F37" s="158"/>
      <c r="G37" s="158"/>
    </row>
    <row r="38" spans="1:9" ht="45" x14ac:dyDescent="0.3">
      <c r="A38" s="240"/>
      <c r="B38" s="139"/>
      <c r="C38" s="141" t="s">
        <v>3255</v>
      </c>
      <c r="D38" s="157">
        <v>1</v>
      </c>
      <c r="E38" s="161" t="s">
        <v>228</v>
      </c>
      <c r="F38" s="158"/>
      <c r="G38" s="158"/>
    </row>
    <row r="39" spans="1:9" x14ac:dyDescent="0.3">
      <c r="A39" s="240" t="s">
        <v>3257</v>
      </c>
      <c r="B39" s="1053" t="s">
        <v>5620</v>
      </c>
      <c r="C39" s="1054"/>
      <c r="D39" s="1054"/>
      <c r="E39" s="1054"/>
      <c r="F39" s="1054"/>
      <c r="G39" s="1055"/>
      <c r="H39" s="213">
        <f>SUM(D40:D42)</f>
        <v>3</v>
      </c>
      <c r="I39" s="213">
        <f>COUNT(D40:D42)*2</f>
        <v>6</v>
      </c>
    </row>
    <row r="40" spans="1:9" ht="30" x14ac:dyDescent="0.3">
      <c r="A40" s="240" t="s">
        <v>2004</v>
      </c>
      <c r="B40" s="139" t="s">
        <v>377</v>
      </c>
      <c r="C40" s="141" t="s">
        <v>3256</v>
      </c>
      <c r="D40" s="157">
        <v>1</v>
      </c>
      <c r="E40" s="161" t="s">
        <v>254</v>
      </c>
      <c r="F40" s="158"/>
      <c r="G40" s="158"/>
    </row>
    <row r="41" spans="1:9" ht="60" x14ac:dyDescent="0.3">
      <c r="A41" s="240" t="s">
        <v>156</v>
      </c>
      <c r="B41" s="139"/>
      <c r="C41" s="147" t="s">
        <v>379</v>
      </c>
      <c r="D41" s="157">
        <v>1</v>
      </c>
      <c r="E41" s="161" t="s">
        <v>254</v>
      </c>
      <c r="F41" s="158"/>
      <c r="G41" s="158"/>
    </row>
    <row r="42" spans="1:9" ht="75" x14ac:dyDescent="0.3">
      <c r="A42" s="240" t="s">
        <v>1755</v>
      </c>
      <c r="B42" s="139" t="s">
        <v>380</v>
      </c>
      <c r="C42" s="141" t="s">
        <v>381</v>
      </c>
      <c r="D42" s="157">
        <v>1</v>
      </c>
      <c r="E42" s="161" t="s">
        <v>186</v>
      </c>
      <c r="F42" s="158"/>
      <c r="G42" s="158"/>
    </row>
    <row r="43" spans="1:9" x14ac:dyDescent="0.3">
      <c r="A43" s="240" t="s">
        <v>403</v>
      </c>
      <c r="B43" s="1002" t="s">
        <v>382</v>
      </c>
      <c r="C43" s="998"/>
      <c r="D43" s="998"/>
      <c r="E43" s="998"/>
      <c r="F43" s="998"/>
      <c r="G43" s="999"/>
      <c r="H43" s="213">
        <f>SUM(D44:D45)</f>
        <v>2</v>
      </c>
      <c r="I43" s="213">
        <f>COUNT(D44:D45)*2</f>
        <v>4</v>
      </c>
    </row>
    <row r="44" spans="1:9" ht="45" x14ac:dyDescent="0.3">
      <c r="A44" s="240" t="s">
        <v>405</v>
      </c>
      <c r="B44" s="137" t="s">
        <v>3259</v>
      </c>
      <c r="C44" s="141" t="s">
        <v>3260</v>
      </c>
      <c r="D44" s="157">
        <v>1</v>
      </c>
      <c r="E44" s="261" t="s">
        <v>254</v>
      </c>
      <c r="F44" s="137" t="s">
        <v>3261</v>
      </c>
      <c r="G44" s="158"/>
    </row>
    <row r="45" spans="1:9" ht="45" x14ac:dyDescent="0.3">
      <c r="A45" s="240" t="s">
        <v>5664</v>
      </c>
      <c r="B45" s="137" t="s">
        <v>394</v>
      </c>
      <c r="C45" s="141" t="s">
        <v>3262</v>
      </c>
      <c r="D45" s="157">
        <v>1</v>
      </c>
      <c r="E45" s="161" t="s">
        <v>186</v>
      </c>
      <c r="F45" s="137" t="s">
        <v>3263</v>
      </c>
      <c r="G45" s="158"/>
    </row>
    <row r="46" spans="1:9" ht="27" customHeight="1" x14ac:dyDescent="0.3">
      <c r="A46" s="240" t="s">
        <v>48</v>
      </c>
      <c r="B46" s="1002" t="s">
        <v>404</v>
      </c>
      <c r="C46" s="998"/>
      <c r="D46" s="998"/>
      <c r="E46" s="998"/>
      <c r="F46" s="998"/>
      <c r="G46" s="999"/>
      <c r="H46" s="213">
        <f>SUM(D47:D48)</f>
        <v>2</v>
      </c>
      <c r="I46" s="213">
        <f>COUNT(D47:D48)*2</f>
        <v>4</v>
      </c>
    </row>
    <row r="47" spans="1:9" ht="45" x14ac:dyDescent="0.3">
      <c r="A47" s="240" t="s">
        <v>1304</v>
      </c>
      <c r="B47" s="137" t="s">
        <v>406</v>
      </c>
      <c r="C47" s="147" t="s">
        <v>3265</v>
      </c>
      <c r="D47" s="157">
        <v>1</v>
      </c>
      <c r="E47" s="161" t="s">
        <v>408</v>
      </c>
      <c r="F47" s="156" t="s">
        <v>3266</v>
      </c>
      <c r="G47" s="158"/>
    </row>
    <row r="48" spans="1:9" ht="45" x14ac:dyDescent="0.3">
      <c r="A48" s="240" t="s">
        <v>1307</v>
      </c>
      <c r="B48" s="137" t="s">
        <v>426</v>
      </c>
      <c r="C48" s="141" t="s">
        <v>3267</v>
      </c>
      <c r="D48" s="157">
        <v>1</v>
      </c>
      <c r="E48" s="161" t="s">
        <v>408</v>
      </c>
      <c r="F48" s="137" t="s">
        <v>3268</v>
      </c>
      <c r="G48" s="158"/>
    </row>
    <row r="49" spans="1:9" x14ac:dyDescent="0.3">
      <c r="A49" s="240" t="s">
        <v>4181</v>
      </c>
      <c r="B49" s="1002" t="s">
        <v>49</v>
      </c>
      <c r="C49" s="998"/>
      <c r="D49" s="998"/>
      <c r="E49" s="998"/>
      <c r="F49" s="998"/>
      <c r="G49" s="999"/>
      <c r="H49" s="213">
        <f>SUM(D50:D51)</f>
        <v>2</v>
      </c>
      <c r="I49" s="213">
        <f>COUNT(D50:D51)*2</f>
        <v>4</v>
      </c>
    </row>
    <row r="50" spans="1:9" ht="60" x14ac:dyDescent="0.3">
      <c r="A50" s="240" t="s">
        <v>4184</v>
      </c>
      <c r="B50" s="137" t="s">
        <v>448</v>
      </c>
      <c r="C50" s="141" t="s">
        <v>3269</v>
      </c>
      <c r="D50" s="157">
        <v>1</v>
      </c>
      <c r="E50" s="161" t="s">
        <v>231</v>
      </c>
      <c r="F50" s="137" t="s">
        <v>3270</v>
      </c>
      <c r="G50" s="158"/>
    </row>
    <row r="51" spans="1:9" ht="60" x14ac:dyDescent="0.3">
      <c r="A51" s="285" t="s">
        <v>4186</v>
      </c>
      <c r="B51" s="145" t="s">
        <v>454</v>
      </c>
      <c r="C51" s="273" t="s">
        <v>3271</v>
      </c>
      <c r="D51" s="196">
        <v>1</v>
      </c>
      <c r="E51" s="274" t="s">
        <v>231</v>
      </c>
      <c r="F51" s="145" t="s">
        <v>3272</v>
      </c>
      <c r="G51" s="176"/>
    </row>
    <row r="52" spans="1:9" x14ac:dyDescent="0.3">
      <c r="A52" s="275" t="s">
        <v>4189</v>
      </c>
      <c r="B52" s="875" t="s">
        <v>6177</v>
      </c>
      <c r="C52" s="1114"/>
      <c r="D52" s="1114"/>
      <c r="E52" s="1114"/>
      <c r="F52" s="1114"/>
      <c r="G52" s="1114"/>
      <c r="H52" s="213">
        <f>SUM(D53:D59)</f>
        <v>7</v>
      </c>
      <c r="I52" s="213">
        <f>COUNT(D53:D59)*2</f>
        <v>14</v>
      </c>
    </row>
    <row r="53" spans="1:9" ht="60" x14ac:dyDescent="0.3">
      <c r="A53" s="275" t="s">
        <v>4190</v>
      </c>
      <c r="B53" s="36" t="s">
        <v>4345</v>
      </c>
      <c r="C53" s="36" t="s">
        <v>4346</v>
      </c>
      <c r="D53" s="280">
        <v>1</v>
      </c>
      <c r="E53" s="84" t="s">
        <v>258</v>
      </c>
      <c r="F53" s="36" t="s">
        <v>6201</v>
      </c>
      <c r="G53" s="276"/>
    </row>
    <row r="54" spans="1:9" ht="75" x14ac:dyDescent="0.3">
      <c r="A54" s="275" t="s">
        <v>4191</v>
      </c>
      <c r="B54" s="36" t="s">
        <v>4347</v>
      </c>
      <c r="C54" s="36" t="s">
        <v>4348</v>
      </c>
      <c r="D54" s="280">
        <v>1</v>
      </c>
      <c r="E54" s="84" t="s">
        <v>258</v>
      </c>
      <c r="F54" s="36" t="s">
        <v>4800</v>
      </c>
      <c r="G54" s="276"/>
    </row>
    <row r="55" spans="1:9" ht="60" x14ac:dyDescent="0.3">
      <c r="A55" s="275" t="s">
        <v>5791</v>
      </c>
      <c r="B55" s="36" t="s">
        <v>4350</v>
      </c>
      <c r="C55" s="277" t="s">
        <v>6179</v>
      </c>
      <c r="D55" s="280">
        <v>1</v>
      </c>
      <c r="E55" s="278" t="s">
        <v>400</v>
      </c>
      <c r="F55" s="277" t="s">
        <v>6180</v>
      </c>
      <c r="G55" s="279"/>
    </row>
    <row r="56" spans="1:9" x14ac:dyDescent="0.3">
      <c r="A56" s="275"/>
      <c r="B56" s="33"/>
      <c r="C56" s="36" t="s">
        <v>402</v>
      </c>
      <c r="D56" s="280">
        <v>1</v>
      </c>
      <c r="E56" s="84" t="s">
        <v>186</v>
      </c>
      <c r="F56" s="36"/>
      <c r="G56" s="279"/>
    </row>
    <row r="57" spans="1:9" x14ac:dyDescent="0.3">
      <c r="A57" s="275"/>
      <c r="B57" s="277"/>
      <c r="C57" s="29" t="s">
        <v>3264</v>
      </c>
      <c r="D57" s="280">
        <v>1</v>
      </c>
      <c r="E57" s="280" t="s">
        <v>186</v>
      </c>
      <c r="F57" s="36"/>
      <c r="G57" s="279"/>
    </row>
    <row r="58" spans="1:9" ht="30" x14ac:dyDescent="0.3">
      <c r="A58" s="275"/>
      <c r="B58" s="277"/>
      <c r="C58" s="281" t="s">
        <v>6200</v>
      </c>
      <c r="D58" s="280">
        <v>1</v>
      </c>
      <c r="E58" s="280" t="s">
        <v>186</v>
      </c>
      <c r="F58" s="36" t="s">
        <v>5796</v>
      </c>
      <c r="G58" s="279"/>
    </row>
    <row r="59" spans="1:9" ht="75" x14ac:dyDescent="0.3">
      <c r="A59" s="275" t="s">
        <v>5792</v>
      </c>
      <c r="B59" s="36" t="s">
        <v>4357</v>
      </c>
      <c r="C59" s="33" t="s">
        <v>6199</v>
      </c>
      <c r="D59" s="280">
        <v>1</v>
      </c>
      <c r="E59" s="84" t="s">
        <v>186</v>
      </c>
      <c r="F59" s="36" t="s">
        <v>6181</v>
      </c>
      <c r="G59" s="279"/>
    </row>
    <row r="60" spans="1:9" x14ac:dyDescent="0.3">
      <c r="A60" s="286" t="s">
        <v>156</v>
      </c>
      <c r="B60" s="1111" t="s">
        <v>468</v>
      </c>
      <c r="C60" s="1112"/>
      <c r="D60" s="1112"/>
      <c r="E60" s="1112"/>
      <c r="F60" s="1112"/>
      <c r="G60" s="1113"/>
      <c r="H60" s="213">
        <f>H61+H72+H83+H85+H91+H95+H99</f>
        <v>36</v>
      </c>
      <c r="I60" s="213">
        <f>I61+I72+I83+I85+I91+I95+I99</f>
        <v>72</v>
      </c>
    </row>
    <row r="61" spans="1:9" x14ac:dyDescent="0.3">
      <c r="A61" s="240" t="s">
        <v>469</v>
      </c>
      <c r="B61" s="1002" t="s">
        <v>52</v>
      </c>
      <c r="C61" s="998"/>
      <c r="D61" s="998"/>
      <c r="E61" s="998"/>
      <c r="F61" s="998"/>
      <c r="G61" s="999"/>
      <c r="H61" s="213">
        <f>SUM(D62:D71)</f>
        <v>10</v>
      </c>
      <c r="I61" s="213">
        <f>COUNT(D62:D71)*2</f>
        <v>20</v>
      </c>
    </row>
    <row r="62" spans="1:9" ht="45" x14ac:dyDescent="0.3">
      <c r="A62" s="240" t="s">
        <v>470</v>
      </c>
      <c r="B62" s="139" t="s">
        <v>471</v>
      </c>
      <c r="C62" s="141" t="s">
        <v>472</v>
      </c>
      <c r="D62" s="157">
        <v>1</v>
      </c>
      <c r="E62" s="161" t="s">
        <v>400</v>
      </c>
      <c r="F62" s="137" t="s">
        <v>3273</v>
      </c>
      <c r="G62" s="158"/>
    </row>
    <row r="63" spans="1:9" ht="45" x14ac:dyDescent="0.3">
      <c r="A63" s="240" t="s">
        <v>156</v>
      </c>
      <c r="B63" s="139"/>
      <c r="C63" s="147" t="s">
        <v>3274</v>
      </c>
      <c r="D63" s="157">
        <v>1</v>
      </c>
      <c r="E63" s="161" t="s">
        <v>400</v>
      </c>
      <c r="F63" s="158"/>
      <c r="G63" s="158"/>
    </row>
    <row r="64" spans="1:9" ht="45" x14ac:dyDescent="0.3">
      <c r="A64" s="240" t="s">
        <v>156</v>
      </c>
      <c r="B64" s="139"/>
      <c r="C64" s="141" t="s">
        <v>3275</v>
      </c>
      <c r="D64" s="157">
        <v>1</v>
      </c>
      <c r="E64" s="261" t="s">
        <v>254</v>
      </c>
      <c r="F64" s="158"/>
      <c r="G64" s="158"/>
    </row>
    <row r="65" spans="1:9" ht="30" x14ac:dyDescent="0.3">
      <c r="A65" s="240"/>
      <c r="B65" s="139"/>
      <c r="C65" s="141" t="s">
        <v>2441</v>
      </c>
      <c r="D65" s="157">
        <v>1</v>
      </c>
      <c r="E65" s="161" t="s">
        <v>400</v>
      </c>
      <c r="F65" s="158"/>
      <c r="G65" s="158"/>
    </row>
    <row r="66" spans="1:9" ht="45" x14ac:dyDescent="0.3">
      <c r="A66" s="240"/>
      <c r="B66" s="139"/>
      <c r="C66" s="141" t="s">
        <v>3276</v>
      </c>
      <c r="D66" s="157">
        <v>1</v>
      </c>
      <c r="E66" s="161" t="s">
        <v>400</v>
      </c>
      <c r="F66" s="158"/>
      <c r="G66" s="158"/>
    </row>
    <row r="67" spans="1:9" ht="60" x14ac:dyDescent="0.3">
      <c r="A67" s="240" t="s">
        <v>475</v>
      </c>
      <c r="B67" s="137" t="s">
        <v>476</v>
      </c>
      <c r="C67" s="141" t="s">
        <v>3277</v>
      </c>
      <c r="D67" s="157">
        <v>1</v>
      </c>
      <c r="E67" s="161" t="s">
        <v>478</v>
      </c>
      <c r="F67" s="137"/>
      <c r="G67" s="158"/>
    </row>
    <row r="68" spans="1:9" ht="60" x14ac:dyDescent="0.3">
      <c r="A68" s="240" t="s">
        <v>156</v>
      </c>
      <c r="B68" s="137"/>
      <c r="C68" s="147" t="s">
        <v>2444</v>
      </c>
      <c r="D68" s="157">
        <v>1</v>
      </c>
      <c r="E68" s="161" t="s">
        <v>478</v>
      </c>
      <c r="F68" s="137"/>
      <c r="G68" s="158"/>
    </row>
    <row r="69" spans="1:9" ht="45" x14ac:dyDescent="0.3">
      <c r="A69" s="240" t="s">
        <v>156</v>
      </c>
      <c r="B69" s="137"/>
      <c r="C69" s="141" t="s">
        <v>3278</v>
      </c>
      <c r="D69" s="157">
        <v>1</v>
      </c>
      <c r="E69" s="161" t="s">
        <v>400</v>
      </c>
      <c r="F69" s="137" t="s">
        <v>3279</v>
      </c>
      <c r="G69" s="158"/>
    </row>
    <row r="70" spans="1:9" ht="75" x14ac:dyDescent="0.3">
      <c r="A70" s="240" t="s">
        <v>156</v>
      </c>
      <c r="B70" s="137"/>
      <c r="C70" s="142" t="s">
        <v>3280</v>
      </c>
      <c r="D70" s="157">
        <v>1</v>
      </c>
      <c r="E70" s="262" t="s">
        <v>400</v>
      </c>
      <c r="F70" s="139"/>
      <c r="G70" s="158"/>
    </row>
    <row r="71" spans="1:9" ht="45" x14ac:dyDescent="0.3">
      <c r="A71" s="240" t="s">
        <v>480</v>
      </c>
      <c r="B71" s="137" t="s">
        <v>481</v>
      </c>
      <c r="C71" s="147" t="s">
        <v>3281</v>
      </c>
      <c r="D71" s="157">
        <v>1</v>
      </c>
      <c r="E71" s="161" t="s">
        <v>256</v>
      </c>
      <c r="F71" s="158"/>
      <c r="G71" s="158"/>
    </row>
    <row r="72" spans="1:9" x14ac:dyDescent="0.3">
      <c r="A72" s="240" t="s">
        <v>484</v>
      </c>
      <c r="B72" s="1002" t="s">
        <v>485</v>
      </c>
      <c r="C72" s="998"/>
      <c r="D72" s="998"/>
      <c r="E72" s="998"/>
      <c r="F72" s="998"/>
      <c r="G72" s="999"/>
      <c r="H72" s="213">
        <f>SUM(D73:D82)</f>
        <v>10</v>
      </c>
      <c r="I72" s="213">
        <f>COUNT(D73:D82)*2</f>
        <v>20</v>
      </c>
    </row>
    <row r="73" spans="1:9" ht="60" x14ac:dyDescent="0.3">
      <c r="A73" s="240" t="s">
        <v>3282</v>
      </c>
      <c r="B73" s="137" t="s">
        <v>1326</v>
      </c>
      <c r="C73" s="147" t="s">
        <v>2723</v>
      </c>
      <c r="D73" s="157">
        <v>1</v>
      </c>
      <c r="E73" s="161" t="s">
        <v>400</v>
      </c>
      <c r="F73" s="146" t="s">
        <v>1778</v>
      </c>
      <c r="G73" s="158"/>
    </row>
    <row r="74" spans="1:9" ht="45" x14ac:dyDescent="0.3">
      <c r="A74" s="240" t="s">
        <v>1329</v>
      </c>
      <c r="B74" s="137" t="s">
        <v>487</v>
      </c>
      <c r="C74" s="141" t="s">
        <v>2724</v>
      </c>
      <c r="D74" s="157">
        <v>1</v>
      </c>
      <c r="E74" s="261" t="s">
        <v>254</v>
      </c>
      <c r="F74" s="158"/>
      <c r="G74" s="158"/>
    </row>
    <row r="75" spans="1:9" ht="45" x14ac:dyDescent="0.3">
      <c r="A75" s="240"/>
      <c r="B75" s="137"/>
      <c r="C75" s="141" t="s">
        <v>2725</v>
      </c>
      <c r="D75" s="157">
        <v>1</v>
      </c>
      <c r="E75" s="261" t="s">
        <v>254</v>
      </c>
      <c r="F75" s="137" t="s">
        <v>2726</v>
      </c>
      <c r="G75" s="158"/>
    </row>
    <row r="76" spans="1:9" ht="45" x14ac:dyDescent="0.3">
      <c r="A76" s="240" t="s">
        <v>490</v>
      </c>
      <c r="B76" s="137" t="s">
        <v>491</v>
      </c>
      <c r="C76" s="141" t="s">
        <v>3283</v>
      </c>
      <c r="D76" s="157">
        <v>1</v>
      </c>
      <c r="E76" s="161" t="s">
        <v>254</v>
      </c>
      <c r="F76" s="158"/>
      <c r="G76" s="158"/>
    </row>
    <row r="77" spans="1:9" x14ac:dyDescent="0.3">
      <c r="A77" s="240"/>
      <c r="B77" s="137"/>
      <c r="C77" s="147" t="s">
        <v>3284</v>
      </c>
      <c r="D77" s="157">
        <v>1</v>
      </c>
      <c r="E77" s="261" t="s">
        <v>254</v>
      </c>
      <c r="F77" s="158"/>
      <c r="G77" s="158"/>
    </row>
    <row r="78" spans="1:9" ht="30" x14ac:dyDescent="0.3">
      <c r="A78" s="240"/>
      <c r="B78" s="137"/>
      <c r="C78" s="236" t="s">
        <v>3285</v>
      </c>
      <c r="D78" s="157">
        <v>1</v>
      </c>
      <c r="E78" s="261" t="s">
        <v>576</v>
      </c>
      <c r="F78" s="158"/>
      <c r="G78" s="158"/>
    </row>
    <row r="79" spans="1:9" ht="45" x14ac:dyDescent="0.3">
      <c r="A79" s="240" t="s">
        <v>1334</v>
      </c>
      <c r="B79" s="139" t="s">
        <v>495</v>
      </c>
      <c r="C79" s="141" t="s">
        <v>3286</v>
      </c>
      <c r="D79" s="157">
        <v>1</v>
      </c>
      <c r="E79" s="166" t="s">
        <v>400</v>
      </c>
      <c r="F79" s="158"/>
      <c r="G79" s="158"/>
    </row>
    <row r="80" spans="1:9" ht="45" x14ac:dyDescent="0.3">
      <c r="A80" s="240" t="s">
        <v>1337</v>
      </c>
      <c r="B80" s="137" t="s">
        <v>498</v>
      </c>
      <c r="C80" s="141" t="s">
        <v>3287</v>
      </c>
      <c r="D80" s="157">
        <v>1</v>
      </c>
      <c r="E80" s="161" t="s">
        <v>501</v>
      </c>
      <c r="F80" s="158"/>
      <c r="G80" s="158"/>
    </row>
    <row r="81" spans="1:9" ht="60" x14ac:dyDescent="0.3">
      <c r="A81" s="240" t="s">
        <v>503</v>
      </c>
      <c r="B81" s="137" t="s">
        <v>504</v>
      </c>
      <c r="C81" s="147" t="s">
        <v>3288</v>
      </c>
      <c r="D81" s="157">
        <v>1</v>
      </c>
      <c r="E81" s="161" t="s">
        <v>400</v>
      </c>
      <c r="F81" s="137" t="s">
        <v>3289</v>
      </c>
      <c r="G81" s="158"/>
    </row>
    <row r="82" spans="1:9" x14ac:dyDescent="0.3">
      <c r="A82" s="240" t="s">
        <v>156</v>
      </c>
      <c r="B82" s="137"/>
      <c r="C82" s="141" t="s">
        <v>2731</v>
      </c>
      <c r="D82" s="157">
        <v>1</v>
      </c>
      <c r="E82" s="161" t="s">
        <v>400</v>
      </c>
      <c r="F82" s="158"/>
      <c r="G82" s="158"/>
    </row>
    <row r="83" spans="1:9" ht="27" customHeight="1" x14ac:dyDescent="0.3">
      <c r="A83" s="240" t="s">
        <v>55</v>
      </c>
      <c r="B83" s="1056" t="s">
        <v>5665</v>
      </c>
      <c r="C83" s="1057"/>
      <c r="D83" s="1057"/>
      <c r="E83" s="1057"/>
      <c r="F83" s="1057"/>
      <c r="G83" s="1058"/>
      <c r="H83" s="213">
        <f>SUM(D84)</f>
        <v>1</v>
      </c>
      <c r="I83" s="213">
        <f>COUNT(D84)*2</f>
        <v>2</v>
      </c>
    </row>
    <row r="84" spans="1:9" ht="45" x14ac:dyDescent="0.3">
      <c r="A84" s="240" t="s">
        <v>1343</v>
      </c>
      <c r="B84" s="137" t="s">
        <v>524</v>
      </c>
      <c r="C84" s="141" t="s">
        <v>3293</v>
      </c>
      <c r="D84" s="157">
        <v>1</v>
      </c>
      <c r="E84" s="161" t="s">
        <v>228</v>
      </c>
      <c r="F84" s="137" t="s">
        <v>3294</v>
      </c>
      <c r="G84" s="167"/>
    </row>
    <row r="85" spans="1:9" x14ac:dyDescent="0.3">
      <c r="A85" s="240" t="s">
        <v>56</v>
      </c>
      <c r="B85" s="1002" t="s">
        <v>5654</v>
      </c>
      <c r="C85" s="998"/>
      <c r="D85" s="998"/>
      <c r="E85" s="998"/>
      <c r="F85" s="998"/>
      <c r="G85" s="999"/>
      <c r="H85" s="213">
        <f>SUM(D86:D90)</f>
        <v>5</v>
      </c>
      <c r="I85" s="213">
        <f>COUNT(D86:D90)*2</f>
        <v>10</v>
      </c>
    </row>
    <row r="86" spans="1:9" ht="30" x14ac:dyDescent="0.3">
      <c r="A86" s="240" t="s">
        <v>1363</v>
      </c>
      <c r="B86" s="137" t="s">
        <v>516</v>
      </c>
      <c r="C86" s="147" t="s">
        <v>3291</v>
      </c>
      <c r="D86" s="157">
        <v>1</v>
      </c>
      <c r="E86" s="161" t="s">
        <v>228</v>
      </c>
      <c r="F86" s="146" t="s">
        <v>518</v>
      </c>
      <c r="G86" s="187"/>
    </row>
    <row r="87" spans="1:9" x14ac:dyDescent="0.3">
      <c r="A87" s="240"/>
      <c r="B87" s="137"/>
      <c r="C87" s="141" t="s">
        <v>519</v>
      </c>
      <c r="D87" s="157">
        <v>1</v>
      </c>
      <c r="E87" s="161" t="s">
        <v>228</v>
      </c>
      <c r="F87" s="137"/>
      <c r="G87" s="187"/>
    </row>
    <row r="88" spans="1:9" ht="30" x14ac:dyDescent="0.3">
      <c r="A88" s="240" t="s">
        <v>548</v>
      </c>
      <c r="B88" s="137" t="s">
        <v>510</v>
      </c>
      <c r="C88" s="263" t="s">
        <v>3290</v>
      </c>
      <c r="D88" s="157">
        <v>1</v>
      </c>
      <c r="E88" s="161" t="s">
        <v>228</v>
      </c>
      <c r="F88" s="158"/>
      <c r="G88" s="158"/>
    </row>
    <row r="89" spans="1:9" ht="30" x14ac:dyDescent="0.3">
      <c r="A89" s="240"/>
      <c r="B89" s="137"/>
      <c r="C89" s="147" t="s">
        <v>512</v>
      </c>
      <c r="D89" s="157">
        <v>1</v>
      </c>
      <c r="E89" s="161" t="s">
        <v>228</v>
      </c>
      <c r="F89" s="158"/>
      <c r="G89" s="158"/>
    </row>
    <row r="90" spans="1:9" ht="45" x14ac:dyDescent="0.3">
      <c r="A90" s="240" t="s">
        <v>4204</v>
      </c>
      <c r="B90" s="137" t="s">
        <v>520</v>
      </c>
      <c r="C90" s="141" t="s">
        <v>3292</v>
      </c>
      <c r="D90" s="157">
        <v>1</v>
      </c>
      <c r="E90" s="161" t="s">
        <v>228</v>
      </c>
      <c r="F90" s="158"/>
      <c r="G90" s="158"/>
    </row>
    <row r="91" spans="1:9" x14ac:dyDescent="0.3">
      <c r="A91" s="240" t="s">
        <v>58</v>
      </c>
      <c r="B91" s="1002" t="s">
        <v>57</v>
      </c>
      <c r="C91" s="998"/>
      <c r="D91" s="998"/>
      <c r="E91" s="998"/>
      <c r="F91" s="998"/>
      <c r="G91" s="999"/>
      <c r="H91" s="213">
        <f>SUM(D92:D94)</f>
        <v>3</v>
      </c>
      <c r="I91" s="213">
        <f>COUNT(D92:D94)*2</f>
        <v>6</v>
      </c>
    </row>
    <row r="92" spans="1:9" ht="60" x14ac:dyDescent="0.3">
      <c r="A92" s="240" t="s">
        <v>2047</v>
      </c>
      <c r="B92" s="137" t="s">
        <v>2044</v>
      </c>
      <c r="C92" s="141" t="s">
        <v>542</v>
      </c>
      <c r="D92" s="157">
        <v>1</v>
      </c>
      <c r="E92" s="161" t="s">
        <v>256</v>
      </c>
      <c r="F92" s="158"/>
      <c r="G92" s="158"/>
    </row>
    <row r="93" spans="1:9" ht="60" x14ac:dyDescent="0.3">
      <c r="A93" s="240" t="s">
        <v>5666</v>
      </c>
      <c r="B93" s="137" t="s">
        <v>544</v>
      </c>
      <c r="C93" s="147" t="s">
        <v>3295</v>
      </c>
      <c r="D93" s="157">
        <v>1</v>
      </c>
      <c r="E93" s="161" t="s">
        <v>256</v>
      </c>
      <c r="F93" s="158"/>
      <c r="G93" s="158"/>
    </row>
    <row r="94" spans="1:9" x14ac:dyDescent="0.3">
      <c r="A94" s="240"/>
      <c r="B94" s="137"/>
      <c r="C94" s="141" t="s">
        <v>1787</v>
      </c>
      <c r="D94" s="157">
        <v>1</v>
      </c>
      <c r="E94" s="161" t="s">
        <v>256</v>
      </c>
      <c r="F94" s="158"/>
      <c r="G94" s="158"/>
    </row>
    <row r="95" spans="1:9" x14ac:dyDescent="0.3">
      <c r="A95" s="240" t="s">
        <v>67</v>
      </c>
      <c r="B95" s="1002" t="s">
        <v>555</v>
      </c>
      <c r="C95" s="998"/>
      <c r="D95" s="998"/>
      <c r="E95" s="998"/>
      <c r="F95" s="998"/>
      <c r="G95" s="999"/>
      <c r="H95" s="213">
        <f>SUM(D96:D98)</f>
        <v>3</v>
      </c>
      <c r="I95" s="213">
        <f>COUNT(D96:D98)*2</f>
        <v>6</v>
      </c>
    </row>
    <row r="96" spans="1:9" ht="60" x14ac:dyDescent="0.3">
      <c r="A96" s="240" t="s">
        <v>3989</v>
      </c>
      <c r="B96" s="137" t="s">
        <v>557</v>
      </c>
      <c r="C96" s="142" t="s">
        <v>3296</v>
      </c>
      <c r="D96" s="157">
        <v>1</v>
      </c>
      <c r="E96" s="161" t="s">
        <v>576</v>
      </c>
      <c r="F96" s="158"/>
      <c r="G96" s="158"/>
    </row>
    <row r="97" spans="1:9" ht="30" x14ac:dyDescent="0.3">
      <c r="A97" s="240"/>
      <c r="B97" s="139"/>
      <c r="C97" s="141" t="s">
        <v>3297</v>
      </c>
      <c r="D97" s="157">
        <v>1</v>
      </c>
      <c r="E97" s="161" t="s">
        <v>258</v>
      </c>
      <c r="F97" s="158"/>
      <c r="G97" s="158"/>
    </row>
    <row r="98" spans="1:9" ht="30" x14ac:dyDescent="0.3">
      <c r="A98" s="240"/>
      <c r="B98" s="166"/>
      <c r="C98" s="142" t="s">
        <v>3298</v>
      </c>
      <c r="D98" s="157">
        <v>1</v>
      </c>
      <c r="E98" s="161" t="s">
        <v>576</v>
      </c>
      <c r="F98" s="158"/>
      <c r="G98" s="158"/>
    </row>
    <row r="99" spans="1:9" x14ac:dyDescent="0.3">
      <c r="A99" s="240" t="s">
        <v>4209</v>
      </c>
      <c r="B99" s="1002" t="s">
        <v>560</v>
      </c>
      <c r="C99" s="998"/>
      <c r="D99" s="998"/>
      <c r="E99" s="998"/>
      <c r="F99" s="998"/>
      <c r="G99" s="999"/>
      <c r="H99" s="213">
        <f>SUM(D100:D103)</f>
        <v>4</v>
      </c>
      <c r="I99" s="213">
        <f>COUNT(D100:D103)*2</f>
        <v>8</v>
      </c>
    </row>
    <row r="100" spans="1:9" ht="45" x14ac:dyDescent="0.3">
      <c r="A100" s="240" t="s">
        <v>5667</v>
      </c>
      <c r="B100" s="137" t="s">
        <v>562</v>
      </c>
      <c r="C100" s="141" t="s">
        <v>2065</v>
      </c>
      <c r="D100" s="157">
        <v>1</v>
      </c>
      <c r="E100" s="161" t="s">
        <v>294</v>
      </c>
      <c r="F100" s="158"/>
      <c r="G100" s="158"/>
    </row>
    <row r="101" spans="1:9" ht="60" x14ac:dyDescent="0.3">
      <c r="A101" s="240" t="s">
        <v>5668</v>
      </c>
      <c r="B101" s="137" t="s">
        <v>565</v>
      </c>
      <c r="C101" s="141" t="s">
        <v>566</v>
      </c>
      <c r="D101" s="157">
        <v>1</v>
      </c>
      <c r="E101" s="161" t="s">
        <v>258</v>
      </c>
      <c r="F101" s="137" t="s">
        <v>3175</v>
      </c>
      <c r="G101" s="158"/>
    </row>
    <row r="102" spans="1:9" ht="30" x14ac:dyDescent="0.3">
      <c r="A102" s="240"/>
      <c r="B102" s="137"/>
      <c r="C102" s="141" t="s">
        <v>1366</v>
      </c>
      <c r="D102" s="157">
        <v>1</v>
      </c>
      <c r="E102" s="161" t="s">
        <v>294</v>
      </c>
      <c r="F102" s="158"/>
      <c r="G102" s="158"/>
    </row>
    <row r="103" spans="1:9" ht="75" x14ac:dyDescent="0.3">
      <c r="A103" s="240" t="s">
        <v>5669</v>
      </c>
      <c r="B103" s="137" t="s">
        <v>568</v>
      </c>
      <c r="C103" s="147" t="s">
        <v>3299</v>
      </c>
      <c r="D103" s="157">
        <v>1</v>
      </c>
      <c r="E103" s="161" t="s">
        <v>228</v>
      </c>
      <c r="F103" s="137"/>
      <c r="G103" s="158"/>
    </row>
    <row r="104" spans="1:9" ht="15.5" customHeight="1" x14ac:dyDescent="0.3">
      <c r="A104" s="284" t="s">
        <v>156</v>
      </c>
      <c r="B104" s="1103" t="s">
        <v>570</v>
      </c>
      <c r="C104" s="1104"/>
      <c r="D104" s="1104"/>
      <c r="E104" s="1104"/>
      <c r="F104" s="1104"/>
      <c r="G104" s="1105"/>
      <c r="H104" s="213">
        <f>H105+H108+H113+H115</f>
        <v>26</v>
      </c>
      <c r="I104" s="213">
        <f>I105+I108+I113+I115</f>
        <v>52</v>
      </c>
    </row>
    <row r="105" spans="1:9" x14ac:dyDescent="0.3">
      <c r="A105" s="240" t="s">
        <v>602</v>
      </c>
      <c r="B105" s="1002" t="s">
        <v>603</v>
      </c>
      <c r="C105" s="998"/>
      <c r="D105" s="998"/>
      <c r="E105" s="998"/>
      <c r="F105" s="998"/>
      <c r="G105" s="999"/>
      <c r="H105" s="213">
        <f>SUM(D106:D107)</f>
        <v>2</v>
      </c>
      <c r="I105" s="213">
        <f>COUNT(D106:D107)*2</f>
        <v>4</v>
      </c>
    </row>
    <row r="106" spans="1:9" ht="105" x14ac:dyDescent="0.3">
      <c r="A106" s="240" t="s">
        <v>609</v>
      </c>
      <c r="B106" s="137" t="s">
        <v>610</v>
      </c>
      <c r="C106" s="141" t="s">
        <v>3300</v>
      </c>
      <c r="D106" s="157">
        <v>1</v>
      </c>
      <c r="E106" s="234" t="s">
        <v>400</v>
      </c>
      <c r="F106" s="158"/>
      <c r="G106" s="158"/>
    </row>
    <row r="107" spans="1:9" ht="30" x14ac:dyDescent="0.3">
      <c r="A107" s="239" t="s">
        <v>156</v>
      </c>
      <c r="B107" s="137"/>
      <c r="C107" s="141" t="s">
        <v>3301</v>
      </c>
      <c r="D107" s="157">
        <v>1</v>
      </c>
      <c r="E107" s="234" t="s">
        <v>400</v>
      </c>
      <c r="F107" s="158"/>
      <c r="G107" s="158"/>
    </row>
    <row r="108" spans="1:9" x14ac:dyDescent="0.3">
      <c r="A108" s="240" t="s">
        <v>696</v>
      </c>
      <c r="B108" s="1002" t="s">
        <v>697</v>
      </c>
      <c r="C108" s="998"/>
      <c r="D108" s="998"/>
      <c r="E108" s="998"/>
      <c r="F108" s="998"/>
      <c r="G108" s="999"/>
      <c r="H108" s="213">
        <f>SUM(D109:D112)</f>
        <v>4</v>
      </c>
      <c r="I108" s="213">
        <f>COUNT(D109:D112)*2</f>
        <v>8</v>
      </c>
    </row>
    <row r="109" spans="1:9" ht="30" x14ac:dyDescent="0.3">
      <c r="A109" s="240" t="s">
        <v>1409</v>
      </c>
      <c r="B109" s="137" t="s">
        <v>715</v>
      </c>
      <c r="C109" s="147" t="s">
        <v>1824</v>
      </c>
      <c r="D109" s="157">
        <v>1</v>
      </c>
      <c r="E109" s="161" t="s">
        <v>245</v>
      </c>
      <c r="F109" s="137" t="s">
        <v>3302</v>
      </c>
      <c r="G109" s="158"/>
    </row>
    <row r="110" spans="1:9" ht="30" x14ac:dyDescent="0.3">
      <c r="A110" s="240" t="s">
        <v>718</v>
      </c>
      <c r="B110" s="137" t="s">
        <v>719</v>
      </c>
      <c r="C110" s="141" t="s">
        <v>3303</v>
      </c>
      <c r="D110" s="157">
        <v>1</v>
      </c>
      <c r="E110" s="161" t="s">
        <v>576</v>
      </c>
      <c r="F110" s="158"/>
      <c r="G110" s="158"/>
    </row>
    <row r="111" spans="1:9" ht="120" x14ac:dyDescent="0.3">
      <c r="A111" s="240" t="s">
        <v>156</v>
      </c>
      <c r="B111" s="137"/>
      <c r="C111" s="141" t="s">
        <v>3304</v>
      </c>
      <c r="D111" s="157">
        <v>1</v>
      </c>
      <c r="E111" s="161" t="s">
        <v>576</v>
      </c>
      <c r="F111" s="137" t="s">
        <v>3305</v>
      </c>
      <c r="G111" s="158"/>
    </row>
    <row r="112" spans="1:9" ht="45" x14ac:dyDescent="0.3">
      <c r="A112" s="240" t="s">
        <v>723</v>
      </c>
      <c r="B112" s="137" t="s">
        <v>724</v>
      </c>
      <c r="C112" s="232" t="s">
        <v>2095</v>
      </c>
      <c r="D112" s="157">
        <v>1</v>
      </c>
      <c r="E112" s="161" t="s">
        <v>228</v>
      </c>
      <c r="F112" s="137" t="s">
        <v>3306</v>
      </c>
      <c r="G112" s="158"/>
    </row>
    <row r="113" spans="1:9" x14ac:dyDescent="0.3">
      <c r="A113" s="240" t="s">
        <v>89</v>
      </c>
      <c r="B113" s="1002" t="s">
        <v>88</v>
      </c>
      <c r="C113" s="998"/>
      <c r="D113" s="998"/>
      <c r="E113" s="998"/>
      <c r="F113" s="998"/>
      <c r="G113" s="999"/>
      <c r="H113" s="213">
        <f>SUM(D114)</f>
        <v>1</v>
      </c>
      <c r="I113" s="213">
        <f>COUNT(D114)*2</f>
        <v>2</v>
      </c>
    </row>
    <row r="114" spans="1:9" ht="30" x14ac:dyDescent="0.3">
      <c r="A114" s="240" t="s">
        <v>786</v>
      </c>
      <c r="B114" s="137" t="s">
        <v>758</v>
      </c>
      <c r="C114" s="141" t="s">
        <v>3307</v>
      </c>
      <c r="D114" s="157">
        <v>1</v>
      </c>
      <c r="E114" s="161" t="s">
        <v>400</v>
      </c>
      <c r="F114" s="158"/>
      <c r="G114" s="158"/>
    </row>
    <row r="115" spans="1:9" x14ac:dyDescent="0.3">
      <c r="A115" s="240" t="s">
        <v>93</v>
      </c>
      <c r="B115" s="1002" t="s">
        <v>3308</v>
      </c>
      <c r="C115" s="998"/>
      <c r="D115" s="998"/>
      <c r="E115" s="998"/>
      <c r="F115" s="998"/>
      <c r="G115" s="999"/>
      <c r="H115" s="213">
        <f>SUM(D116:D134)</f>
        <v>19</v>
      </c>
      <c r="I115" s="213">
        <f>COUNT(D116:D134)*2</f>
        <v>38</v>
      </c>
    </row>
    <row r="116" spans="1:9" ht="60" x14ac:dyDescent="0.3">
      <c r="A116" s="240" t="s">
        <v>5670</v>
      </c>
      <c r="B116" s="139" t="s">
        <v>3309</v>
      </c>
      <c r="C116" s="141" t="s">
        <v>3310</v>
      </c>
      <c r="D116" s="157">
        <v>1</v>
      </c>
      <c r="E116" s="161" t="s">
        <v>258</v>
      </c>
      <c r="F116" s="141"/>
      <c r="G116" s="158"/>
    </row>
    <row r="117" spans="1:9" ht="45" x14ac:dyDescent="0.3">
      <c r="A117" s="240"/>
      <c r="B117" s="139"/>
      <c r="C117" s="141" t="s">
        <v>3311</v>
      </c>
      <c r="D117" s="157">
        <v>1</v>
      </c>
      <c r="E117" s="161" t="s">
        <v>501</v>
      </c>
      <c r="F117" s="141" t="s">
        <v>3312</v>
      </c>
      <c r="G117" s="158"/>
    </row>
    <row r="118" spans="1:9" ht="45" x14ac:dyDescent="0.3">
      <c r="A118" s="240" t="s">
        <v>5671</v>
      </c>
      <c r="B118" s="137" t="s">
        <v>3313</v>
      </c>
      <c r="C118" s="141" t="s">
        <v>3314</v>
      </c>
      <c r="D118" s="157">
        <v>1</v>
      </c>
      <c r="E118" s="161" t="s">
        <v>258</v>
      </c>
      <c r="F118" s="141" t="s">
        <v>3315</v>
      </c>
      <c r="G118" s="158"/>
    </row>
    <row r="119" spans="1:9" ht="45" x14ac:dyDescent="0.3">
      <c r="A119" s="240"/>
      <c r="B119" s="137"/>
      <c r="C119" s="141" t="s">
        <v>3316</v>
      </c>
      <c r="D119" s="157">
        <v>1</v>
      </c>
      <c r="E119" s="161" t="s">
        <v>228</v>
      </c>
      <c r="F119" s="264" t="s">
        <v>3317</v>
      </c>
      <c r="G119" s="158"/>
    </row>
    <row r="120" spans="1:9" ht="45" x14ac:dyDescent="0.3">
      <c r="A120" s="240"/>
      <c r="B120" s="137"/>
      <c r="C120" s="175" t="s">
        <v>3318</v>
      </c>
      <c r="D120" s="157">
        <v>1</v>
      </c>
      <c r="E120" s="161" t="s">
        <v>254</v>
      </c>
      <c r="F120" s="175" t="s">
        <v>6194</v>
      </c>
      <c r="G120" s="158"/>
    </row>
    <row r="121" spans="1:9" ht="30" x14ac:dyDescent="0.3">
      <c r="A121" s="240"/>
      <c r="B121" s="137"/>
      <c r="C121" s="141" t="s">
        <v>3319</v>
      </c>
      <c r="D121" s="157">
        <v>1</v>
      </c>
      <c r="E121" s="161" t="s">
        <v>254</v>
      </c>
      <c r="F121" s="264" t="s">
        <v>1847</v>
      </c>
      <c r="G121" s="158"/>
    </row>
    <row r="122" spans="1:9" ht="30" x14ac:dyDescent="0.3">
      <c r="A122" s="240"/>
      <c r="B122" s="137"/>
      <c r="C122" s="141" t="s">
        <v>3320</v>
      </c>
      <c r="D122" s="157">
        <v>1</v>
      </c>
      <c r="E122" s="161" t="s">
        <v>258</v>
      </c>
      <c r="F122" s="264"/>
      <c r="G122" s="158"/>
    </row>
    <row r="123" spans="1:9" ht="30" x14ac:dyDescent="0.3">
      <c r="A123" s="240"/>
      <c r="B123" s="137"/>
      <c r="C123" s="141" t="s">
        <v>3321</v>
      </c>
      <c r="D123" s="157">
        <v>1</v>
      </c>
      <c r="E123" s="161" t="s">
        <v>258</v>
      </c>
      <c r="F123" s="264"/>
      <c r="G123" s="158"/>
    </row>
    <row r="124" spans="1:9" ht="49" x14ac:dyDescent="0.3">
      <c r="A124" s="240" t="s">
        <v>156</v>
      </c>
      <c r="B124" s="137"/>
      <c r="C124" s="141" t="s">
        <v>3322</v>
      </c>
      <c r="D124" s="157">
        <v>1</v>
      </c>
      <c r="E124" s="161" t="s">
        <v>258</v>
      </c>
      <c r="F124" s="141" t="s">
        <v>6195</v>
      </c>
      <c r="G124" s="158"/>
    </row>
    <row r="125" spans="1:9" ht="45" x14ac:dyDescent="0.3">
      <c r="A125" s="240" t="s">
        <v>5672</v>
      </c>
      <c r="B125" s="137" t="s">
        <v>3323</v>
      </c>
      <c r="C125" s="141" t="s">
        <v>3324</v>
      </c>
      <c r="D125" s="157">
        <v>1</v>
      </c>
      <c r="E125" s="161" t="s">
        <v>258</v>
      </c>
      <c r="F125" s="137" t="s">
        <v>3325</v>
      </c>
      <c r="G125" s="158"/>
    </row>
    <row r="126" spans="1:9" ht="30" x14ac:dyDescent="0.3">
      <c r="A126" s="240"/>
      <c r="B126" s="137"/>
      <c r="C126" s="141" t="s">
        <v>3326</v>
      </c>
      <c r="D126" s="157">
        <v>1</v>
      </c>
      <c r="E126" s="161" t="s">
        <v>258</v>
      </c>
      <c r="F126" s="137" t="s">
        <v>3327</v>
      </c>
      <c r="G126" s="158"/>
    </row>
    <row r="127" spans="1:9" ht="45" x14ac:dyDescent="0.3">
      <c r="A127" s="240"/>
      <c r="B127" s="139"/>
      <c r="C127" s="141" t="s">
        <v>3328</v>
      </c>
      <c r="D127" s="157">
        <v>1</v>
      </c>
      <c r="E127" s="161" t="s">
        <v>258</v>
      </c>
      <c r="F127" s="137" t="s">
        <v>3329</v>
      </c>
      <c r="G127" s="158"/>
    </row>
    <row r="128" spans="1:9" ht="45" x14ac:dyDescent="0.3">
      <c r="A128" s="240" t="s">
        <v>4468</v>
      </c>
      <c r="B128" s="137" t="s">
        <v>2493</v>
      </c>
      <c r="C128" s="141" t="s">
        <v>3330</v>
      </c>
      <c r="D128" s="157">
        <v>1</v>
      </c>
      <c r="E128" s="161" t="s">
        <v>258</v>
      </c>
      <c r="F128" s="137" t="s">
        <v>3331</v>
      </c>
      <c r="G128" s="158"/>
    </row>
    <row r="129" spans="1:9" ht="60" x14ac:dyDescent="0.3">
      <c r="A129" s="240" t="s">
        <v>156</v>
      </c>
      <c r="B129" s="137"/>
      <c r="C129" s="141" t="s">
        <v>3332</v>
      </c>
      <c r="D129" s="157">
        <v>1</v>
      </c>
      <c r="E129" s="161" t="s">
        <v>258</v>
      </c>
      <c r="F129" s="158"/>
      <c r="G129" s="158"/>
    </row>
    <row r="130" spans="1:9" ht="60" x14ac:dyDescent="0.3">
      <c r="A130" s="240" t="s">
        <v>156</v>
      </c>
      <c r="B130" s="137"/>
      <c r="C130" s="141" t="s">
        <v>3333</v>
      </c>
      <c r="D130" s="157">
        <v>1</v>
      </c>
      <c r="E130" s="161" t="s">
        <v>258</v>
      </c>
      <c r="F130" s="158"/>
      <c r="G130" s="158"/>
    </row>
    <row r="131" spans="1:9" ht="30" x14ac:dyDescent="0.3">
      <c r="A131" s="240" t="s">
        <v>156</v>
      </c>
      <c r="B131" s="137"/>
      <c r="C131" s="141" t="s">
        <v>3334</v>
      </c>
      <c r="D131" s="157">
        <v>1</v>
      </c>
      <c r="E131" s="161" t="s">
        <v>258</v>
      </c>
      <c r="F131" s="158"/>
      <c r="G131" s="158"/>
    </row>
    <row r="132" spans="1:9" ht="45" x14ac:dyDescent="0.3">
      <c r="A132" s="240" t="s">
        <v>156</v>
      </c>
      <c r="B132" s="137"/>
      <c r="C132" s="141" t="s">
        <v>3335</v>
      </c>
      <c r="D132" s="157">
        <v>1</v>
      </c>
      <c r="E132" s="161" t="s">
        <v>258</v>
      </c>
      <c r="F132" s="158"/>
      <c r="G132" s="158"/>
    </row>
    <row r="133" spans="1:9" ht="60" x14ac:dyDescent="0.3">
      <c r="A133" s="240" t="s">
        <v>4470</v>
      </c>
      <c r="B133" s="137" t="s">
        <v>1834</v>
      </c>
      <c r="C133" s="141" t="s">
        <v>3336</v>
      </c>
      <c r="D133" s="157">
        <v>1</v>
      </c>
      <c r="E133" s="161" t="s">
        <v>258</v>
      </c>
      <c r="F133" s="158"/>
      <c r="G133" s="158"/>
    </row>
    <row r="134" spans="1:9" ht="45" x14ac:dyDescent="0.3">
      <c r="A134" s="240" t="s">
        <v>156</v>
      </c>
      <c r="B134" s="137"/>
      <c r="C134" s="141" t="s">
        <v>3337</v>
      </c>
      <c r="D134" s="157">
        <v>1</v>
      </c>
      <c r="E134" s="161" t="s">
        <v>258</v>
      </c>
      <c r="F134" s="158"/>
      <c r="G134" s="158"/>
    </row>
    <row r="135" spans="1:9" ht="15.5" customHeight="1" x14ac:dyDescent="0.3">
      <c r="A135" s="243" t="s">
        <v>156</v>
      </c>
      <c r="B135" s="1103" t="s">
        <v>813</v>
      </c>
      <c r="C135" s="1104"/>
      <c r="D135" s="1104"/>
      <c r="E135" s="1104"/>
      <c r="F135" s="1104"/>
      <c r="G135" s="1105"/>
      <c r="H135" s="213">
        <f t="shared" ref="H135:I135" si="2">H136+H139+H147+H150+H156+H160</f>
        <v>33</v>
      </c>
      <c r="I135" s="213">
        <f t="shared" si="2"/>
        <v>66</v>
      </c>
    </row>
    <row r="136" spans="1:9" x14ac:dyDescent="0.3">
      <c r="A136" s="241" t="s">
        <v>814</v>
      </c>
      <c r="B136" s="1002" t="s">
        <v>815</v>
      </c>
      <c r="C136" s="998"/>
      <c r="D136" s="998"/>
      <c r="E136" s="998"/>
      <c r="F136" s="998"/>
      <c r="G136" s="999"/>
      <c r="H136" s="213">
        <f>SUM(D137:D138)</f>
        <v>2</v>
      </c>
      <c r="I136" s="213">
        <f>COUNT(D137:D138)*2</f>
        <v>4</v>
      </c>
    </row>
    <row r="137" spans="1:9" ht="45" x14ac:dyDescent="0.3">
      <c r="A137" s="241" t="s">
        <v>816</v>
      </c>
      <c r="B137" s="137" t="s">
        <v>3188</v>
      </c>
      <c r="C137" s="141" t="s">
        <v>2555</v>
      </c>
      <c r="D137" s="157">
        <v>1</v>
      </c>
      <c r="E137" s="261" t="s">
        <v>400</v>
      </c>
      <c r="F137" s="146" t="s">
        <v>3189</v>
      </c>
      <c r="G137" s="159"/>
    </row>
    <row r="138" spans="1:9" ht="60" x14ac:dyDescent="0.3">
      <c r="A138" s="241" t="s">
        <v>3338</v>
      </c>
      <c r="B138" s="137" t="s">
        <v>822</v>
      </c>
      <c r="C138" s="140" t="s">
        <v>823</v>
      </c>
      <c r="D138" s="157">
        <v>1</v>
      </c>
      <c r="E138" s="261" t="s">
        <v>400</v>
      </c>
      <c r="F138" s="137" t="s">
        <v>824</v>
      </c>
      <c r="G138" s="159"/>
    </row>
    <row r="139" spans="1:9" x14ac:dyDescent="0.3">
      <c r="A139" s="241" t="s">
        <v>828</v>
      </c>
      <c r="B139" s="1002" t="s">
        <v>829</v>
      </c>
      <c r="C139" s="998"/>
      <c r="D139" s="998"/>
      <c r="E139" s="998"/>
      <c r="F139" s="998"/>
      <c r="G139" s="999"/>
      <c r="H139" s="213">
        <f>SUM(D140:D146)</f>
        <v>7</v>
      </c>
      <c r="I139" s="213">
        <f>COUNT(D140:D146)*2</f>
        <v>14</v>
      </c>
    </row>
    <row r="140" spans="1:9" ht="30" x14ac:dyDescent="0.3">
      <c r="A140" s="241" t="s">
        <v>830</v>
      </c>
      <c r="B140" s="137" t="s">
        <v>831</v>
      </c>
      <c r="C140" s="141" t="s">
        <v>832</v>
      </c>
      <c r="D140" s="157">
        <v>1</v>
      </c>
      <c r="E140" s="261" t="s">
        <v>228</v>
      </c>
      <c r="F140" s="146" t="s">
        <v>1604</v>
      </c>
      <c r="G140" s="159"/>
    </row>
    <row r="141" spans="1:9" ht="30" x14ac:dyDescent="0.3">
      <c r="A141" s="241" t="s">
        <v>156</v>
      </c>
      <c r="B141" s="137"/>
      <c r="C141" s="141" t="s">
        <v>833</v>
      </c>
      <c r="D141" s="157">
        <v>1</v>
      </c>
      <c r="E141" s="261" t="s">
        <v>256</v>
      </c>
      <c r="F141" s="146" t="s">
        <v>3339</v>
      </c>
      <c r="G141" s="159"/>
    </row>
    <row r="142" spans="1:9" ht="30" x14ac:dyDescent="0.3">
      <c r="A142" s="241" t="s">
        <v>156</v>
      </c>
      <c r="B142" s="137"/>
      <c r="C142" s="141" t="s">
        <v>835</v>
      </c>
      <c r="D142" s="157">
        <v>1</v>
      </c>
      <c r="E142" s="261" t="s">
        <v>256</v>
      </c>
      <c r="F142" s="146" t="s">
        <v>836</v>
      </c>
      <c r="G142" s="159"/>
    </row>
    <row r="143" spans="1:9" ht="30" x14ac:dyDescent="0.3">
      <c r="A143" s="241"/>
      <c r="B143" s="137"/>
      <c r="C143" s="141" t="s">
        <v>839</v>
      </c>
      <c r="D143" s="157">
        <v>1</v>
      </c>
      <c r="E143" s="261" t="s">
        <v>228</v>
      </c>
      <c r="F143" s="146" t="s">
        <v>840</v>
      </c>
      <c r="G143" s="159"/>
    </row>
    <row r="144" spans="1:9" ht="45" x14ac:dyDescent="0.3">
      <c r="A144" s="241"/>
      <c r="B144" s="137"/>
      <c r="C144" s="147" t="s">
        <v>1868</v>
      </c>
      <c r="D144" s="157">
        <v>1</v>
      </c>
      <c r="E144" s="261" t="s">
        <v>228</v>
      </c>
      <c r="F144" s="146"/>
      <c r="G144" s="159"/>
    </row>
    <row r="145" spans="1:9" ht="45" x14ac:dyDescent="0.3">
      <c r="A145" s="241" t="s">
        <v>841</v>
      </c>
      <c r="B145" s="137" t="s">
        <v>842</v>
      </c>
      <c r="C145" s="141" t="s">
        <v>843</v>
      </c>
      <c r="D145" s="157">
        <v>1</v>
      </c>
      <c r="E145" s="261" t="s">
        <v>198</v>
      </c>
      <c r="F145" s="146" t="s">
        <v>1869</v>
      </c>
      <c r="G145" s="159"/>
    </row>
    <row r="146" spans="1:9" x14ac:dyDescent="0.3">
      <c r="A146" s="241" t="s">
        <v>156</v>
      </c>
      <c r="B146" s="137"/>
      <c r="C146" s="141" t="s">
        <v>2783</v>
      </c>
      <c r="D146" s="157">
        <v>1</v>
      </c>
      <c r="E146" s="261" t="s">
        <v>294</v>
      </c>
      <c r="F146" s="159"/>
      <c r="G146" s="159"/>
    </row>
    <row r="147" spans="1:9" x14ac:dyDescent="0.3">
      <c r="A147" s="241" t="s">
        <v>851</v>
      </c>
      <c r="B147" s="1002" t="s">
        <v>852</v>
      </c>
      <c r="C147" s="998"/>
      <c r="D147" s="998"/>
      <c r="E147" s="998"/>
      <c r="F147" s="998"/>
      <c r="G147" s="999"/>
      <c r="H147" s="213">
        <f>SUM(D148:D149)</f>
        <v>2</v>
      </c>
      <c r="I147" s="213">
        <f>COUNT(D148:D149)*2</f>
        <v>4</v>
      </c>
    </row>
    <row r="148" spans="1:9" ht="60" x14ac:dyDescent="0.3">
      <c r="A148" s="241" t="s">
        <v>853</v>
      </c>
      <c r="B148" s="146" t="s">
        <v>3340</v>
      </c>
      <c r="C148" s="141" t="s">
        <v>855</v>
      </c>
      <c r="D148" s="157">
        <v>1</v>
      </c>
      <c r="E148" s="261" t="s">
        <v>256</v>
      </c>
      <c r="F148" s="137" t="s">
        <v>3341</v>
      </c>
      <c r="G148" s="159"/>
    </row>
    <row r="149" spans="1:9" x14ac:dyDescent="0.3">
      <c r="A149" s="241" t="s">
        <v>156</v>
      </c>
      <c r="B149" s="146"/>
      <c r="C149" s="141" t="s">
        <v>2786</v>
      </c>
      <c r="D149" s="157">
        <v>1</v>
      </c>
      <c r="E149" s="261" t="s">
        <v>256</v>
      </c>
      <c r="F149" s="137" t="s">
        <v>3342</v>
      </c>
      <c r="G149" s="159"/>
    </row>
    <row r="150" spans="1:9" x14ac:dyDescent="0.3">
      <c r="A150" s="241" t="s">
        <v>862</v>
      </c>
      <c r="B150" s="1002" t="s">
        <v>3343</v>
      </c>
      <c r="C150" s="998"/>
      <c r="D150" s="998"/>
      <c r="E150" s="998"/>
      <c r="F150" s="998"/>
      <c r="G150" s="999"/>
      <c r="H150" s="213">
        <f>SUM(D151:D155)</f>
        <v>5</v>
      </c>
      <c r="I150" s="213">
        <f>COUNT(D151:D155)*2</f>
        <v>10</v>
      </c>
    </row>
    <row r="151" spans="1:9" ht="75" x14ac:dyDescent="0.3">
      <c r="A151" s="241" t="s">
        <v>864</v>
      </c>
      <c r="B151" s="146" t="s">
        <v>865</v>
      </c>
      <c r="C151" s="141" t="s">
        <v>868</v>
      </c>
      <c r="D151" s="157">
        <v>1</v>
      </c>
      <c r="E151" s="261" t="s">
        <v>198</v>
      </c>
      <c r="F151" s="137" t="s">
        <v>869</v>
      </c>
      <c r="G151" s="159"/>
    </row>
    <row r="152" spans="1:9" ht="30" x14ac:dyDescent="0.3">
      <c r="A152" s="241" t="s">
        <v>156</v>
      </c>
      <c r="B152" s="146"/>
      <c r="C152" s="141" t="s">
        <v>870</v>
      </c>
      <c r="D152" s="157">
        <v>1</v>
      </c>
      <c r="E152" s="261" t="s">
        <v>198</v>
      </c>
      <c r="F152" s="158" t="s">
        <v>871</v>
      </c>
      <c r="G152" s="159"/>
    </row>
    <row r="153" spans="1:9" ht="30" x14ac:dyDescent="0.3">
      <c r="A153" s="241"/>
      <c r="B153" s="146"/>
      <c r="C153" s="141" t="s">
        <v>872</v>
      </c>
      <c r="D153" s="157">
        <v>1</v>
      </c>
      <c r="E153" s="261" t="s">
        <v>198</v>
      </c>
      <c r="F153" s="146" t="s">
        <v>873</v>
      </c>
      <c r="G153" s="159"/>
    </row>
    <row r="154" spans="1:9" x14ac:dyDescent="0.3">
      <c r="A154" s="241"/>
      <c r="B154" s="146"/>
      <c r="C154" s="265" t="s">
        <v>2573</v>
      </c>
      <c r="D154" s="157">
        <v>1</v>
      </c>
      <c r="E154" s="261" t="s">
        <v>198</v>
      </c>
      <c r="F154" s="146"/>
      <c r="G154" s="159"/>
    </row>
    <row r="155" spans="1:9" ht="75" x14ac:dyDescent="0.3">
      <c r="A155" s="241" t="s">
        <v>877</v>
      </c>
      <c r="B155" s="146" t="s">
        <v>3344</v>
      </c>
      <c r="C155" s="233" t="s">
        <v>2791</v>
      </c>
      <c r="D155" s="157">
        <v>1</v>
      </c>
      <c r="E155" s="261" t="s">
        <v>198</v>
      </c>
      <c r="F155" s="137" t="s">
        <v>2792</v>
      </c>
      <c r="G155" s="159"/>
    </row>
    <row r="156" spans="1:9" x14ac:dyDescent="0.3">
      <c r="A156" s="287" t="s">
        <v>886</v>
      </c>
      <c r="B156" s="1002" t="s">
        <v>887</v>
      </c>
      <c r="C156" s="998"/>
      <c r="D156" s="998"/>
      <c r="E156" s="998"/>
      <c r="F156" s="998"/>
      <c r="G156" s="999"/>
      <c r="H156" s="213">
        <f>SUM(D157:D159)</f>
        <v>3</v>
      </c>
      <c r="I156" s="213">
        <f>COUNT(D157:D159)*2</f>
        <v>6</v>
      </c>
    </row>
    <row r="157" spans="1:9" ht="60" x14ac:dyDescent="0.3">
      <c r="A157" s="241" t="s">
        <v>897</v>
      </c>
      <c r="B157" s="146" t="s">
        <v>898</v>
      </c>
      <c r="C157" s="141" t="s">
        <v>1626</v>
      </c>
      <c r="D157" s="157">
        <v>1</v>
      </c>
      <c r="E157" s="261" t="s">
        <v>400</v>
      </c>
      <c r="F157" s="159"/>
      <c r="G157" s="159"/>
    </row>
    <row r="158" spans="1:9" ht="30" x14ac:dyDescent="0.3">
      <c r="A158" s="241"/>
      <c r="B158" s="146"/>
      <c r="C158" s="141" t="s">
        <v>1629</v>
      </c>
      <c r="D158" s="157">
        <v>1</v>
      </c>
      <c r="E158" s="261" t="s">
        <v>400</v>
      </c>
      <c r="F158" s="159"/>
      <c r="G158" s="159"/>
    </row>
    <row r="159" spans="1:9" ht="30" x14ac:dyDescent="0.3">
      <c r="A159" s="241"/>
      <c r="B159" s="146"/>
      <c r="C159" s="141" t="s">
        <v>902</v>
      </c>
      <c r="D159" s="157">
        <v>1</v>
      </c>
      <c r="E159" s="261" t="s">
        <v>256</v>
      </c>
      <c r="F159" s="146" t="s">
        <v>903</v>
      </c>
      <c r="G159" s="159"/>
    </row>
    <row r="160" spans="1:9" x14ac:dyDescent="0.3">
      <c r="A160" s="240" t="s">
        <v>910</v>
      </c>
      <c r="B160" s="1002" t="s">
        <v>911</v>
      </c>
      <c r="C160" s="998"/>
      <c r="D160" s="998"/>
      <c r="E160" s="998"/>
      <c r="F160" s="998"/>
      <c r="G160" s="999"/>
      <c r="H160" s="213">
        <f>SUM(D161:D174)</f>
        <v>14</v>
      </c>
      <c r="I160" s="213">
        <f>COUNT(D161:D174)*2</f>
        <v>28</v>
      </c>
    </row>
    <row r="161" spans="1:9" ht="90" x14ac:dyDescent="0.3">
      <c r="A161" s="241" t="s">
        <v>912</v>
      </c>
      <c r="B161" s="70" t="s">
        <v>1894</v>
      </c>
      <c r="C161" s="141" t="s">
        <v>913</v>
      </c>
      <c r="D161" s="157">
        <v>1</v>
      </c>
      <c r="E161" s="261" t="s">
        <v>228</v>
      </c>
      <c r="F161" s="159"/>
      <c r="G161" s="159"/>
    </row>
    <row r="162" spans="1:9" ht="30" x14ac:dyDescent="0.3">
      <c r="A162" s="241" t="s">
        <v>156</v>
      </c>
      <c r="B162" s="146"/>
      <c r="C162" s="141" t="s">
        <v>914</v>
      </c>
      <c r="D162" s="157">
        <v>1</v>
      </c>
      <c r="E162" s="261" t="s">
        <v>228</v>
      </c>
      <c r="F162" s="159"/>
      <c r="G162" s="159"/>
    </row>
    <row r="163" spans="1:9" ht="30" x14ac:dyDescent="0.3">
      <c r="A163" s="241" t="s">
        <v>156</v>
      </c>
      <c r="B163" s="146"/>
      <c r="C163" s="141" t="s">
        <v>915</v>
      </c>
      <c r="D163" s="157">
        <v>1</v>
      </c>
      <c r="E163" s="261" t="s">
        <v>256</v>
      </c>
      <c r="F163" s="159"/>
      <c r="G163" s="159"/>
    </row>
    <row r="164" spans="1:9" ht="45" x14ac:dyDescent="0.3">
      <c r="A164" s="241" t="s">
        <v>156</v>
      </c>
      <c r="B164" s="146"/>
      <c r="C164" s="141" t="s">
        <v>916</v>
      </c>
      <c r="D164" s="157">
        <v>1</v>
      </c>
      <c r="E164" s="261" t="s">
        <v>228</v>
      </c>
      <c r="F164" s="159"/>
      <c r="G164" s="159"/>
    </row>
    <row r="165" spans="1:9" ht="30" x14ac:dyDescent="0.3">
      <c r="A165" s="241"/>
      <c r="B165" s="146"/>
      <c r="C165" s="141" t="s">
        <v>917</v>
      </c>
      <c r="D165" s="157">
        <v>1</v>
      </c>
      <c r="E165" s="261" t="s">
        <v>228</v>
      </c>
      <c r="F165" s="159"/>
      <c r="G165" s="159"/>
    </row>
    <row r="166" spans="1:9" ht="45" x14ac:dyDescent="0.3">
      <c r="A166" s="241" t="s">
        <v>918</v>
      </c>
      <c r="B166" s="146" t="s">
        <v>919</v>
      </c>
      <c r="C166" s="141" t="s">
        <v>920</v>
      </c>
      <c r="D166" s="157">
        <v>1</v>
      </c>
      <c r="E166" s="261" t="s">
        <v>228</v>
      </c>
      <c r="F166" s="146" t="s">
        <v>1632</v>
      </c>
      <c r="G166" s="159"/>
    </row>
    <row r="167" spans="1:9" ht="45" x14ac:dyDescent="0.3">
      <c r="A167" s="241" t="s">
        <v>156</v>
      </c>
      <c r="B167" s="146"/>
      <c r="C167" s="141" t="s">
        <v>922</v>
      </c>
      <c r="D167" s="157">
        <v>1</v>
      </c>
      <c r="E167" s="261" t="s">
        <v>228</v>
      </c>
      <c r="F167" s="146" t="s">
        <v>923</v>
      </c>
      <c r="G167" s="159"/>
    </row>
    <row r="168" spans="1:9" ht="30" x14ac:dyDescent="0.3">
      <c r="A168" s="241" t="s">
        <v>156</v>
      </c>
      <c r="B168" s="146"/>
      <c r="C168" s="141" t="s">
        <v>924</v>
      </c>
      <c r="D168" s="157">
        <v>1</v>
      </c>
      <c r="E168" s="261" t="s">
        <v>256</v>
      </c>
      <c r="F168" s="137" t="s">
        <v>925</v>
      </c>
      <c r="G168" s="159"/>
    </row>
    <row r="169" spans="1:9" ht="30" x14ac:dyDescent="0.3">
      <c r="A169" s="241" t="s">
        <v>156</v>
      </c>
      <c r="B169" s="146"/>
      <c r="C169" s="141" t="s">
        <v>927</v>
      </c>
      <c r="D169" s="157">
        <v>1</v>
      </c>
      <c r="E169" s="261" t="s">
        <v>294</v>
      </c>
      <c r="F169" s="146" t="s">
        <v>928</v>
      </c>
      <c r="G169" s="159"/>
    </row>
    <row r="170" spans="1:9" ht="30" x14ac:dyDescent="0.3">
      <c r="A170" s="241"/>
      <c r="B170" s="146"/>
      <c r="C170" s="266" t="s">
        <v>926</v>
      </c>
      <c r="D170" s="157">
        <v>1</v>
      </c>
      <c r="E170" s="261" t="s">
        <v>256</v>
      </c>
      <c r="F170" s="146"/>
      <c r="G170" s="159"/>
    </row>
    <row r="171" spans="1:9" ht="45" x14ac:dyDescent="0.3">
      <c r="A171" s="241" t="s">
        <v>156</v>
      </c>
      <c r="B171" s="146"/>
      <c r="C171" s="141" t="s">
        <v>1633</v>
      </c>
      <c r="D171" s="157">
        <v>1</v>
      </c>
      <c r="E171" s="261" t="s">
        <v>294</v>
      </c>
      <c r="F171" s="146" t="s">
        <v>2588</v>
      </c>
      <c r="G171" s="159"/>
    </row>
    <row r="172" spans="1:9" ht="45" x14ac:dyDescent="0.3">
      <c r="A172" s="241" t="s">
        <v>931</v>
      </c>
      <c r="B172" s="146" t="s">
        <v>932</v>
      </c>
      <c r="C172" s="141" t="s">
        <v>934</v>
      </c>
      <c r="D172" s="157">
        <v>1</v>
      </c>
      <c r="E172" s="267" t="s">
        <v>198</v>
      </c>
      <c r="F172" s="137"/>
      <c r="G172" s="159"/>
    </row>
    <row r="173" spans="1:9" ht="30" x14ac:dyDescent="0.3">
      <c r="A173" s="241" t="s">
        <v>156</v>
      </c>
      <c r="B173" s="159"/>
      <c r="C173" s="141" t="s">
        <v>3345</v>
      </c>
      <c r="D173" s="157">
        <v>1</v>
      </c>
      <c r="E173" s="267" t="s">
        <v>198</v>
      </c>
      <c r="F173" s="159"/>
      <c r="G173" s="159"/>
    </row>
    <row r="174" spans="1:9" x14ac:dyDescent="0.3">
      <c r="A174" s="241" t="s">
        <v>156</v>
      </c>
      <c r="B174" s="159"/>
      <c r="C174" s="175" t="s">
        <v>1896</v>
      </c>
      <c r="D174" s="157">
        <v>1</v>
      </c>
      <c r="E174" s="261" t="s">
        <v>294</v>
      </c>
      <c r="F174" s="159"/>
      <c r="G174" s="159"/>
    </row>
    <row r="175" spans="1:9" ht="15.5" customHeight="1" x14ac:dyDescent="0.3">
      <c r="A175" s="239" t="s">
        <v>156</v>
      </c>
      <c r="B175" s="1103" t="s">
        <v>1637</v>
      </c>
      <c r="C175" s="1104"/>
      <c r="D175" s="1104"/>
      <c r="E175" s="1104"/>
      <c r="F175" s="1104"/>
      <c r="G175" s="1105"/>
      <c r="H175" s="213">
        <f>H176+H178+H190+H204+H208+H213+H218+H221</f>
        <v>44</v>
      </c>
      <c r="I175" s="213">
        <f>I176+I178+I190+I204+I208+I213+I218+I221</f>
        <v>88</v>
      </c>
    </row>
    <row r="176" spans="1:9" x14ac:dyDescent="0.3">
      <c r="A176" s="240" t="s">
        <v>128</v>
      </c>
      <c r="B176" s="1002" t="s">
        <v>1642</v>
      </c>
      <c r="C176" s="998"/>
      <c r="D176" s="998"/>
      <c r="E176" s="998"/>
      <c r="F176" s="998"/>
      <c r="G176" s="999"/>
      <c r="H176" s="213">
        <f>SUM(D177)</f>
        <v>1</v>
      </c>
      <c r="I176" s="213">
        <f>COUNT(D177)*2</f>
        <v>2</v>
      </c>
    </row>
    <row r="177" spans="1:9" ht="45" x14ac:dyDescent="0.3">
      <c r="A177" s="240" t="s">
        <v>1643</v>
      </c>
      <c r="B177" s="146" t="s">
        <v>1644</v>
      </c>
      <c r="C177" s="147" t="s">
        <v>2798</v>
      </c>
      <c r="D177" s="157">
        <v>1</v>
      </c>
      <c r="E177" s="161" t="s">
        <v>576</v>
      </c>
      <c r="F177" s="158"/>
      <c r="G177" s="158"/>
    </row>
    <row r="178" spans="1:9" ht="30" customHeight="1" x14ac:dyDescent="0.3">
      <c r="A178" s="201" t="s">
        <v>937</v>
      </c>
      <c r="B178" s="859" t="s">
        <v>938</v>
      </c>
      <c r="C178" s="860"/>
      <c r="D178" s="860"/>
      <c r="E178" s="860"/>
      <c r="F178" s="860"/>
      <c r="G178" s="861"/>
      <c r="H178" s="213">
        <f>SUM(D179:D189)</f>
        <v>11</v>
      </c>
      <c r="I178" s="213">
        <f>COUNT(D179:D189)*2</f>
        <v>22</v>
      </c>
    </row>
    <row r="179" spans="1:9" ht="60" x14ac:dyDescent="0.3">
      <c r="A179" s="204" t="s">
        <v>939</v>
      </c>
      <c r="B179" s="148" t="s">
        <v>940</v>
      </c>
      <c r="C179" s="148" t="s">
        <v>3346</v>
      </c>
      <c r="D179" s="157">
        <v>1</v>
      </c>
      <c r="E179" s="149" t="s">
        <v>400</v>
      </c>
      <c r="F179" s="210"/>
      <c r="G179" s="210"/>
    </row>
    <row r="180" spans="1:9" x14ac:dyDescent="0.3">
      <c r="A180" s="204" t="s">
        <v>156</v>
      </c>
      <c r="B180" s="148"/>
      <c r="C180" s="148" t="s">
        <v>2800</v>
      </c>
      <c r="D180" s="157">
        <v>1</v>
      </c>
      <c r="E180" s="149" t="s">
        <v>400</v>
      </c>
      <c r="F180" s="210"/>
      <c r="G180" s="210"/>
    </row>
    <row r="181" spans="1:9" ht="30" x14ac:dyDescent="0.3">
      <c r="A181" s="204"/>
      <c r="B181" s="148"/>
      <c r="C181" s="148" t="s">
        <v>2801</v>
      </c>
      <c r="D181" s="157">
        <v>1</v>
      </c>
      <c r="E181" s="149" t="s">
        <v>400</v>
      </c>
      <c r="F181" s="210"/>
      <c r="G181" s="210"/>
    </row>
    <row r="182" spans="1:9" ht="30" x14ac:dyDescent="0.3">
      <c r="A182" s="204"/>
      <c r="B182" s="148"/>
      <c r="C182" s="148" t="s">
        <v>6202</v>
      </c>
      <c r="D182" s="157">
        <v>1</v>
      </c>
      <c r="E182" s="149" t="s">
        <v>400</v>
      </c>
      <c r="F182" s="210"/>
      <c r="G182" s="210"/>
    </row>
    <row r="183" spans="1:9" ht="60" x14ac:dyDescent="0.3">
      <c r="A183" s="204" t="s">
        <v>943</v>
      </c>
      <c r="B183" s="148" t="s">
        <v>944</v>
      </c>
      <c r="C183" s="148" t="s">
        <v>6203</v>
      </c>
      <c r="D183" s="157">
        <v>1</v>
      </c>
      <c r="E183" s="149" t="s">
        <v>400</v>
      </c>
      <c r="F183" s="148" t="s">
        <v>6204</v>
      </c>
      <c r="G183" s="210"/>
    </row>
    <row r="184" spans="1:9" ht="60" x14ac:dyDescent="0.3">
      <c r="A184" s="204" t="s">
        <v>156</v>
      </c>
      <c r="B184" s="148"/>
      <c r="C184" s="148" t="s">
        <v>2802</v>
      </c>
      <c r="D184" s="157">
        <v>1</v>
      </c>
      <c r="E184" s="149" t="s">
        <v>400</v>
      </c>
      <c r="F184" s="148" t="s">
        <v>6205</v>
      </c>
      <c r="G184" s="210"/>
    </row>
    <row r="185" spans="1:9" ht="60" x14ac:dyDescent="0.3">
      <c r="A185" s="204" t="s">
        <v>1649</v>
      </c>
      <c r="B185" s="245" t="s">
        <v>947</v>
      </c>
      <c r="C185" s="245" t="s">
        <v>6132</v>
      </c>
      <c r="D185" s="157">
        <v>1</v>
      </c>
      <c r="E185" s="208" t="s">
        <v>258</v>
      </c>
      <c r="F185" s="245" t="s">
        <v>6143</v>
      </c>
      <c r="G185" s="210"/>
    </row>
    <row r="186" spans="1:9" ht="30" x14ac:dyDescent="0.3">
      <c r="A186" s="250"/>
      <c r="B186" s="150"/>
      <c r="C186" s="148" t="s">
        <v>948</v>
      </c>
      <c r="D186" s="157">
        <v>1</v>
      </c>
      <c r="E186" s="149" t="s">
        <v>400</v>
      </c>
      <c r="F186" s="148" t="s">
        <v>949</v>
      </c>
      <c r="G186" s="210"/>
    </row>
    <row r="187" spans="1:9" ht="45" x14ac:dyDescent="0.3">
      <c r="A187" s="250"/>
      <c r="B187" s="150"/>
      <c r="C187" s="148" t="s">
        <v>6184</v>
      </c>
      <c r="D187" s="157">
        <v>1</v>
      </c>
      <c r="E187" s="149" t="s">
        <v>576</v>
      </c>
      <c r="F187" s="148" t="s">
        <v>6185</v>
      </c>
      <c r="G187" s="272"/>
    </row>
    <row r="188" spans="1:9" ht="60" x14ac:dyDescent="0.3">
      <c r="A188" s="250" t="s">
        <v>6135</v>
      </c>
      <c r="B188" s="150" t="s">
        <v>6186</v>
      </c>
      <c r="C188" s="148" t="s">
        <v>6187</v>
      </c>
      <c r="D188" s="157">
        <v>1</v>
      </c>
      <c r="E188" s="149" t="s">
        <v>576</v>
      </c>
      <c r="F188" s="148" t="s">
        <v>6139</v>
      </c>
      <c r="G188" s="272"/>
    </row>
    <row r="189" spans="1:9" ht="60" x14ac:dyDescent="0.3">
      <c r="A189" s="250" t="s">
        <v>6136</v>
      </c>
      <c r="B189" s="150" t="s">
        <v>6140</v>
      </c>
      <c r="C189" s="148" t="s">
        <v>6188</v>
      </c>
      <c r="D189" s="157">
        <v>1</v>
      </c>
      <c r="E189" s="149" t="s">
        <v>400</v>
      </c>
      <c r="F189" s="148" t="s">
        <v>6189</v>
      </c>
      <c r="G189" s="272"/>
    </row>
    <row r="190" spans="1:9" x14ac:dyDescent="0.3">
      <c r="A190" s="240" t="s">
        <v>950</v>
      </c>
      <c r="B190" s="1002" t="s">
        <v>951</v>
      </c>
      <c r="C190" s="998"/>
      <c r="D190" s="998"/>
      <c r="E190" s="998"/>
      <c r="F190" s="998"/>
      <c r="G190" s="999"/>
      <c r="H190" s="213">
        <f>SUM(D191:D203)</f>
        <v>13</v>
      </c>
      <c r="I190" s="213">
        <f>COUNT(D191:D203)*2</f>
        <v>26</v>
      </c>
    </row>
    <row r="191" spans="1:9" ht="45" x14ac:dyDescent="0.3">
      <c r="A191" s="240" t="s">
        <v>952</v>
      </c>
      <c r="B191" s="146" t="s">
        <v>953</v>
      </c>
      <c r="C191" s="175" t="s">
        <v>954</v>
      </c>
      <c r="D191" s="157">
        <v>1</v>
      </c>
      <c r="E191" s="161" t="s">
        <v>576</v>
      </c>
      <c r="F191" s="158"/>
      <c r="G191" s="158"/>
    </row>
    <row r="192" spans="1:9" ht="30" x14ac:dyDescent="0.3">
      <c r="A192" s="239" t="s">
        <v>156</v>
      </c>
      <c r="B192" s="146"/>
      <c r="C192" s="141" t="s">
        <v>955</v>
      </c>
      <c r="D192" s="157">
        <v>1</v>
      </c>
      <c r="E192" s="161" t="s">
        <v>254</v>
      </c>
      <c r="F192" s="158"/>
      <c r="G192" s="158"/>
    </row>
    <row r="193" spans="1:9" ht="60" x14ac:dyDescent="0.3">
      <c r="A193" s="240" t="s">
        <v>956</v>
      </c>
      <c r="B193" s="146" t="s">
        <v>957</v>
      </c>
      <c r="C193" s="147" t="s">
        <v>3347</v>
      </c>
      <c r="D193" s="157">
        <v>1</v>
      </c>
      <c r="E193" s="161" t="s">
        <v>576</v>
      </c>
      <c r="F193" s="158"/>
      <c r="G193" s="158"/>
    </row>
    <row r="194" spans="1:9" ht="45" x14ac:dyDescent="0.3">
      <c r="A194" s="240" t="s">
        <v>156</v>
      </c>
      <c r="B194" s="146"/>
      <c r="C194" s="147" t="s">
        <v>3348</v>
      </c>
      <c r="D194" s="157">
        <v>1</v>
      </c>
      <c r="E194" s="161" t="s">
        <v>576</v>
      </c>
      <c r="F194" s="158"/>
      <c r="G194" s="158"/>
    </row>
    <row r="195" spans="1:9" ht="30" x14ac:dyDescent="0.3">
      <c r="A195" s="240" t="s">
        <v>156</v>
      </c>
      <c r="B195" s="146"/>
      <c r="C195" s="147" t="s">
        <v>3349</v>
      </c>
      <c r="D195" s="157">
        <v>1</v>
      </c>
      <c r="E195" s="161" t="s">
        <v>576</v>
      </c>
      <c r="F195" s="158"/>
      <c r="G195" s="158"/>
    </row>
    <row r="196" spans="1:9" ht="45" x14ac:dyDescent="0.3">
      <c r="A196" s="240" t="s">
        <v>156</v>
      </c>
      <c r="B196" s="146"/>
      <c r="C196" s="147" t="s">
        <v>3350</v>
      </c>
      <c r="D196" s="157">
        <v>1</v>
      </c>
      <c r="E196" s="161" t="s">
        <v>576</v>
      </c>
      <c r="F196" s="158"/>
      <c r="G196" s="158"/>
    </row>
    <row r="197" spans="1:9" ht="30" x14ac:dyDescent="0.3">
      <c r="A197" s="240" t="s">
        <v>156</v>
      </c>
      <c r="B197" s="146"/>
      <c r="C197" s="147" t="s">
        <v>3351</v>
      </c>
      <c r="D197" s="157">
        <v>1</v>
      </c>
      <c r="E197" s="161" t="s">
        <v>576</v>
      </c>
      <c r="F197" s="158"/>
      <c r="G197" s="158"/>
    </row>
    <row r="198" spans="1:9" ht="45" x14ac:dyDescent="0.3">
      <c r="A198" s="240" t="s">
        <v>156</v>
      </c>
      <c r="B198" s="146"/>
      <c r="C198" s="147" t="s">
        <v>3352</v>
      </c>
      <c r="D198" s="157">
        <v>1</v>
      </c>
      <c r="E198" s="161" t="s">
        <v>576</v>
      </c>
      <c r="F198" s="158"/>
      <c r="G198" s="158"/>
    </row>
    <row r="199" spans="1:9" ht="30" x14ac:dyDescent="0.3">
      <c r="A199" s="240" t="s">
        <v>156</v>
      </c>
      <c r="B199" s="146"/>
      <c r="C199" s="147" t="s">
        <v>3353</v>
      </c>
      <c r="D199" s="157">
        <v>1</v>
      </c>
      <c r="E199" s="161" t="s">
        <v>576</v>
      </c>
      <c r="F199" s="158"/>
      <c r="G199" s="158"/>
    </row>
    <row r="200" spans="1:9" ht="45" x14ac:dyDescent="0.3">
      <c r="A200" s="240" t="s">
        <v>156</v>
      </c>
      <c r="B200" s="146"/>
      <c r="C200" s="147" t="s">
        <v>3354</v>
      </c>
      <c r="D200" s="157">
        <v>1</v>
      </c>
      <c r="E200" s="161" t="s">
        <v>576</v>
      </c>
      <c r="F200" s="158"/>
      <c r="G200" s="158"/>
    </row>
    <row r="201" spans="1:9" ht="45" x14ac:dyDescent="0.3">
      <c r="A201" s="240" t="s">
        <v>156</v>
      </c>
      <c r="B201" s="146"/>
      <c r="C201" s="147" t="s">
        <v>3355</v>
      </c>
      <c r="D201" s="157">
        <v>1</v>
      </c>
      <c r="E201" s="161" t="s">
        <v>576</v>
      </c>
      <c r="F201" s="158"/>
      <c r="G201" s="158"/>
    </row>
    <row r="202" spans="1:9" ht="45" x14ac:dyDescent="0.3">
      <c r="A202" s="240" t="s">
        <v>970</v>
      </c>
      <c r="B202" s="146" t="s">
        <v>971</v>
      </c>
      <c r="C202" s="147" t="s">
        <v>3207</v>
      </c>
      <c r="D202" s="157">
        <v>1</v>
      </c>
      <c r="E202" s="161" t="s">
        <v>400</v>
      </c>
      <c r="F202" s="158"/>
      <c r="G202" s="158"/>
    </row>
    <row r="203" spans="1:9" ht="45" x14ac:dyDescent="0.3">
      <c r="A203" s="240" t="s">
        <v>973</v>
      </c>
      <c r="B203" s="146" t="s">
        <v>974</v>
      </c>
      <c r="C203" s="147" t="s">
        <v>975</v>
      </c>
      <c r="D203" s="157">
        <v>1</v>
      </c>
      <c r="E203" s="161" t="s">
        <v>228</v>
      </c>
      <c r="F203" s="137" t="s">
        <v>3356</v>
      </c>
      <c r="G203" s="158"/>
    </row>
    <row r="204" spans="1:9" x14ac:dyDescent="0.3">
      <c r="A204" s="101" t="s">
        <v>134</v>
      </c>
      <c r="B204" s="929" t="s">
        <v>5658</v>
      </c>
      <c r="C204" s="929"/>
      <c r="D204" s="929"/>
      <c r="E204" s="929"/>
      <c r="F204" s="929"/>
      <c r="G204" s="929"/>
      <c r="H204" s="213">
        <f>SUM(D205:D212)</f>
        <v>7</v>
      </c>
      <c r="I204" s="213">
        <f>COUNT(D205:D212)*2</f>
        <v>14</v>
      </c>
    </row>
    <row r="205" spans="1:9" ht="30" x14ac:dyDescent="0.3">
      <c r="A205" s="101" t="s">
        <v>1667</v>
      </c>
      <c r="B205" s="57" t="s">
        <v>5659</v>
      </c>
      <c r="C205" s="148" t="s">
        <v>4648</v>
      </c>
      <c r="D205" s="157">
        <v>1</v>
      </c>
      <c r="E205" s="149" t="s">
        <v>400</v>
      </c>
      <c r="F205" s="37"/>
      <c r="G205" s="114"/>
    </row>
    <row r="206" spans="1:9" ht="60" x14ac:dyDescent="0.3">
      <c r="A206" s="101" t="s">
        <v>1670</v>
      </c>
      <c r="B206" s="57" t="s">
        <v>5639</v>
      </c>
      <c r="C206" s="148" t="s">
        <v>4651</v>
      </c>
      <c r="D206" s="157">
        <v>1</v>
      </c>
      <c r="E206" s="149" t="s">
        <v>400</v>
      </c>
      <c r="F206" s="37"/>
      <c r="G206" s="114"/>
    </row>
    <row r="207" spans="1:9" ht="45" x14ac:dyDescent="0.3">
      <c r="A207" s="101" t="s">
        <v>1673</v>
      </c>
      <c r="B207" s="57" t="s">
        <v>5602</v>
      </c>
      <c r="C207" s="150" t="s">
        <v>6054</v>
      </c>
      <c r="D207" s="157">
        <v>1</v>
      </c>
      <c r="E207" s="149" t="s">
        <v>400</v>
      </c>
      <c r="F207" s="37"/>
      <c r="G207" s="114"/>
    </row>
    <row r="208" spans="1:9" x14ac:dyDescent="0.3">
      <c r="A208" s="594" t="s">
        <v>136</v>
      </c>
      <c r="B208" s="865" t="s">
        <v>6456</v>
      </c>
      <c r="C208" s="866"/>
      <c r="D208" s="866"/>
      <c r="E208" s="866"/>
      <c r="F208" s="866"/>
      <c r="G208" s="867"/>
      <c r="H208" s="213">
        <f>SUM(D209:D212)</f>
        <v>4</v>
      </c>
      <c r="I208" s="213">
        <f>COUNT(D209:D212)*2</f>
        <v>8</v>
      </c>
    </row>
    <row r="209" spans="1:9" ht="43.5" x14ac:dyDescent="0.3">
      <c r="A209" s="595" t="s">
        <v>4656</v>
      </c>
      <c r="B209" s="596" t="s">
        <v>1668</v>
      </c>
      <c r="C209" s="597" t="s">
        <v>1669</v>
      </c>
      <c r="D209" s="598">
        <v>1</v>
      </c>
      <c r="E209" s="598" t="s">
        <v>258</v>
      </c>
      <c r="F209" s="597" t="s">
        <v>6462</v>
      </c>
      <c r="G209" s="714"/>
    </row>
    <row r="210" spans="1:9" ht="46.5" x14ac:dyDescent="0.3">
      <c r="A210" s="595" t="s">
        <v>1680</v>
      </c>
      <c r="B210" s="602" t="s">
        <v>1674</v>
      </c>
      <c r="C210" s="603" t="s">
        <v>1675</v>
      </c>
      <c r="D210" s="598">
        <v>1</v>
      </c>
      <c r="E210" s="598" t="s">
        <v>258</v>
      </c>
      <c r="F210" s="597" t="s">
        <v>6459</v>
      </c>
      <c r="G210" s="714"/>
    </row>
    <row r="211" spans="1:9" ht="46.5" x14ac:dyDescent="0.3">
      <c r="A211" s="595" t="s">
        <v>977</v>
      </c>
      <c r="B211" s="596" t="s">
        <v>1676</v>
      </c>
      <c r="C211" s="597" t="s">
        <v>1677</v>
      </c>
      <c r="D211" s="598">
        <v>1</v>
      </c>
      <c r="E211" s="598" t="s">
        <v>258</v>
      </c>
      <c r="F211" s="597" t="s">
        <v>6460</v>
      </c>
      <c r="G211" s="714"/>
    </row>
    <row r="212" spans="1:9" ht="46.5" x14ac:dyDescent="0.3">
      <c r="A212" s="595" t="s">
        <v>4657</v>
      </c>
      <c r="B212" s="596" t="s">
        <v>6469</v>
      </c>
      <c r="C212" s="597" t="s">
        <v>1678</v>
      </c>
      <c r="D212" s="598">
        <v>1</v>
      </c>
      <c r="E212" s="598" t="s">
        <v>258</v>
      </c>
      <c r="F212" s="597" t="s">
        <v>6461</v>
      </c>
      <c r="G212" s="714"/>
    </row>
    <row r="213" spans="1:9" x14ac:dyDescent="0.3">
      <c r="A213" s="697" t="s">
        <v>1681</v>
      </c>
      <c r="B213" s="859" t="s">
        <v>4658</v>
      </c>
      <c r="C213" s="860"/>
      <c r="D213" s="860"/>
      <c r="E213" s="860"/>
      <c r="F213" s="860"/>
      <c r="G213" s="861"/>
      <c r="H213" s="213">
        <f>SUM(D214:D217)</f>
        <v>4</v>
      </c>
      <c r="I213" s="213">
        <f>COUNT(D214:D217)*2</f>
        <v>8</v>
      </c>
    </row>
    <row r="214" spans="1:9" ht="75" x14ac:dyDescent="0.3">
      <c r="A214" s="698" t="s">
        <v>6470</v>
      </c>
      <c r="B214" s="148" t="s">
        <v>5994</v>
      </c>
      <c r="C214" s="148" t="s">
        <v>4660</v>
      </c>
      <c r="D214" s="157">
        <v>1</v>
      </c>
      <c r="E214" s="149" t="s">
        <v>400</v>
      </c>
      <c r="F214" s="251" t="s">
        <v>5995</v>
      </c>
      <c r="G214" s="210"/>
    </row>
    <row r="215" spans="1:9" ht="60" x14ac:dyDescent="0.3">
      <c r="A215" s="698" t="s">
        <v>6471</v>
      </c>
      <c r="B215" s="148" t="s">
        <v>4662</v>
      </c>
      <c r="C215" s="148" t="s">
        <v>4663</v>
      </c>
      <c r="D215" s="157">
        <v>1</v>
      </c>
      <c r="E215" s="149" t="s">
        <v>400</v>
      </c>
      <c r="F215" s="251" t="s">
        <v>4664</v>
      </c>
      <c r="G215" s="210"/>
    </row>
    <row r="216" spans="1:9" ht="75" x14ac:dyDescent="0.3">
      <c r="A216" s="549" t="s">
        <v>6481</v>
      </c>
      <c r="B216" s="148" t="s">
        <v>5996</v>
      </c>
      <c r="C216" s="148" t="s">
        <v>5997</v>
      </c>
      <c r="D216" s="157">
        <v>1</v>
      </c>
      <c r="E216" s="149" t="s">
        <v>400</v>
      </c>
      <c r="F216" s="251" t="s">
        <v>5998</v>
      </c>
      <c r="G216" s="210"/>
    </row>
    <row r="217" spans="1:9" ht="90" x14ac:dyDescent="0.3">
      <c r="A217" s="549" t="s">
        <v>6474</v>
      </c>
      <c r="B217" s="148" t="s">
        <v>5999</v>
      </c>
      <c r="C217" s="148" t="s">
        <v>6000</v>
      </c>
      <c r="D217" s="157">
        <v>1</v>
      </c>
      <c r="E217" s="149" t="s">
        <v>400</v>
      </c>
      <c r="F217" s="251" t="s">
        <v>6190</v>
      </c>
      <c r="G217" s="210"/>
    </row>
    <row r="218" spans="1:9" ht="21.5" customHeight="1" x14ac:dyDescent="0.3">
      <c r="A218" s="217" t="s">
        <v>4665</v>
      </c>
      <c r="B218" s="1056" t="s">
        <v>5673</v>
      </c>
      <c r="C218" s="1057"/>
      <c r="D218" s="1057"/>
      <c r="E218" s="1057"/>
      <c r="F218" s="1057"/>
      <c r="G218" s="1058"/>
      <c r="H218" s="213">
        <f>SUM(D219:D220)</f>
        <v>2</v>
      </c>
      <c r="I218" s="213">
        <f>COUNT(D219:D220)*2</f>
        <v>4</v>
      </c>
    </row>
    <row r="219" spans="1:9" ht="45" x14ac:dyDescent="0.3">
      <c r="A219" s="217" t="s">
        <v>4666</v>
      </c>
      <c r="B219" s="137" t="s">
        <v>2190</v>
      </c>
      <c r="C219" s="245" t="s">
        <v>4668</v>
      </c>
      <c r="D219" s="157">
        <v>1</v>
      </c>
      <c r="E219" s="208" t="s">
        <v>400</v>
      </c>
      <c r="F219" s="207" t="s">
        <v>4669</v>
      </c>
      <c r="G219" s="158"/>
    </row>
    <row r="220" spans="1:9" ht="30" x14ac:dyDescent="0.3">
      <c r="A220" s="217" t="s">
        <v>4670</v>
      </c>
      <c r="B220" s="137" t="s">
        <v>5674</v>
      </c>
      <c r="C220" s="207" t="s">
        <v>5205</v>
      </c>
      <c r="D220" s="157">
        <v>1</v>
      </c>
      <c r="E220" s="283" t="s">
        <v>400</v>
      </c>
      <c r="F220" s="245" t="s">
        <v>4671</v>
      </c>
      <c r="G220" s="158"/>
    </row>
    <row r="221" spans="1:9" x14ac:dyDescent="0.3">
      <c r="A221" s="715" t="s">
        <v>5607</v>
      </c>
      <c r="B221" s="859" t="s">
        <v>4672</v>
      </c>
      <c r="C221" s="860"/>
      <c r="D221" s="860"/>
      <c r="E221" s="860"/>
      <c r="F221" s="860"/>
      <c r="G221" s="861"/>
      <c r="H221" s="213">
        <f>SUM(D222:D223)</f>
        <v>2</v>
      </c>
      <c r="I221" s="213">
        <f>COUNT(D222:D223)*2</f>
        <v>4</v>
      </c>
    </row>
    <row r="222" spans="1:9" ht="60" x14ac:dyDescent="0.3">
      <c r="A222" s="715" t="s">
        <v>5615</v>
      </c>
      <c r="B222" s="150" t="s">
        <v>4673</v>
      </c>
      <c r="C222" s="206" t="s">
        <v>4674</v>
      </c>
      <c r="D222" s="149">
        <v>1</v>
      </c>
      <c r="E222" s="252" t="s">
        <v>400</v>
      </c>
      <c r="F222" s="206" t="s">
        <v>6191</v>
      </c>
      <c r="G222" s="148"/>
    </row>
    <row r="223" spans="1:9" ht="45" x14ac:dyDescent="0.3">
      <c r="A223" s="228" t="s">
        <v>5617</v>
      </c>
      <c r="B223" s="150" t="s">
        <v>5611</v>
      </c>
      <c r="C223" s="148" t="s">
        <v>6206</v>
      </c>
      <c r="D223" s="149">
        <v>1</v>
      </c>
      <c r="E223" s="206" t="s">
        <v>400</v>
      </c>
      <c r="F223" s="148" t="s">
        <v>6207</v>
      </c>
      <c r="G223" s="251"/>
    </row>
    <row r="224" spans="1:9" ht="15.5" customHeight="1" x14ac:dyDescent="0.3">
      <c r="A224" s="155" t="s">
        <v>156</v>
      </c>
      <c r="B224" s="1103" t="s">
        <v>979</v>
      </c>
      <c r="C224" s="1104"/>
      <c r="D224" s="1104"/>
      <c r="E224" s="1104"/>
      <c r="F224" s="1104"/>
      <c r="G224" s="1105"/>
      <c r="H224" s="213">
        <f>H225+H228+H231+H236</f>
        <v>11</v>
      </c>
      <c r="I224" s="213">
        <f>I225+I228+I231+I236</f>
        <v>22</v>
      </c>
    </row>
    <row r="225" spans="1:9" x14ac:dyDescent="0.3">
      <c r="A225" s="240" t="s">
        <v>980</v>
      </c>
      <c r="B225" s="1002" t="s">
        <v>140</v>
      </c>
      <c r="C225" s="998"/>
      <c r="D225" s="998"/>
      <c r="E225" s="998"/>
      <c r="F225" s="998"/>
      <c r="G225" s="999"/>
      <c r="H225" s="213">
        <f>SUM(D226:D227)</f>
        <v>2</v>
      </c>
      <c r="I225" s="213">
        <f>COUNT(D226:D227)*2</f>
        <v>4</v>
      </c>
    </row>
    <row r="226" spans="1:9" ht="45" x14ac:dyDescent="0.3">
      <c r="A226" s="240" t="s">
        <v>981</v>
      </c>
      <c r="B226" s="137" t="s">
        <v>982</v>
      </c>
      <c r="C226" s="141" t="s">
        <v>3357</v>
      </c>
      <c r="D226" s="157">
        <v>1</v>
      </c>
      <c r="E226" s="234" t="s">
        <v>576</v>
      </c>
      <c r="F226" s="146" t="s">
        <v>3358</v>
      </c>
      <c r="G226" s="159"/>
    </row>
    <row r="227" spans="1:9" ht="30" x14ac:dyDescent="0.3">
      <c r="A227" s="240"/>
      <c r="B227" s="137"/>
      <c r="C227" s="141" t="s">
        <v>3359</v>
      </c>
      <c r="D227" s="157">
        <v>1</v>
      </c>
      <c r="E227" s="234"/>
      <c r="F227" s="146" t="s">
        <v>3360</v>
      </c>
      <c r="G227" s="159"/>
    </row>
    <row r="228" spans="1:9" x14ac:dyDescent="0.3">
      <c r="A228" s="240" t="s">
        <v>992</v>
      </c>
      <c r="B228" s="1002" t="s">
        <v>993</v>
      </c>
      <c r="C228" s="998"/>
      <c r="D228" s="998"/>
      <c r="E228" s="998"/>
      <c r="F228" s="998"/>
      <c r="G228" s="999"/>
      <c r="H228" s="213">
        <f>SUM(D229:D230)</f>
        <v>2</v>
      </c>
      <c r="I228" s="213">
        <f>COUNT(D229:D230)*2</f>
        <v>4</v>
      </c>
    </row>
    <row r="229" spans="1:9" ht="30" x14ac:dyDescent="0.3">
      <c r="A229" s="240" t="s">
        <v>994</v>
      </c>
      <c r="B229" s="137" t="s">
        <v>995</v>
      </c>
      <c r="C229" s="141" t="s">
        <v>3361</v>
      </c>
      <c r="D229" s="157">
        <v>1</v>
      </c>
      <c r="E229" s="261" t="s">
        <v>576</v>
      </c>
      <c r="F229" s="146" t="s">
        <v>3362</v>
      </c>
      <c r="G229" s="159"/>
    </row>
    <row r="230" spans="1:9" ht="30" x14ac:dyDescent="0.3">
      <c r="A230" s="240" t="s">
        <v>156</v>
      </c>
      <c r="B230" s="137"/>
      <c r="C230" s="141" t="s">
        <v>3363</v>
      </c>
      <c r="D230" s="157">
        <v>1</v>
      </c>
      <c r="E230" s="261" t="s">
        <v>576</v>
      </c>
      <c r="F230" s="146" t="s">
        <v>3364</v>
      </c>
      <c r="G230" s="159"/>
    </row>
    <row r="231" spans="1:9" x14ac:dyDescent="0.3">
      <c r="A231" s="240" t="s">
        <v>1003</v>
      </c>
      <c r="B231" s="1002" t="s">
        <v>1004</v>
      </c>
      <c r="C231" s="998"/>
      <c r="D231" s="998"/>
      <c r="E231" s="998"/>
      <c r="F231" s="998"/>
      <c r="G231" s="999"/>
      <c r="H231" s="213">
        <f>SUM(D232:D235)</f>
        <v>4</v>
      </c>
      <c r="I231" s="213">
        <f>COUNT(D232:D235)*2</f>
        <v>8</v>
      </c>
    </row>
    <row r="232" spans="1:9" ht="45" x14ac:dyDescent="0.3">
      <c r="A232" s="240" t="s">
        <v>1005</v>
      </c>
      <c r="B232" s="137" t="s">
        <v>1006</v>
      </c>
      <c r="C232" s="268" t="s">
        <v>3365</v>
      </c>
      <c r="D232" s="157">
        <v>1</v>
      </c>
      <c r="E232" s="261" t="s">
        <v>576</v>
      </c>
      <c r="F232" s="146" t="s">
        <v>3366</v>
      </c>
      <c r="G232" s="159"/>
    </row>
    <row r="233" spans="1:9" ht="45" x14ac:dyDescent="0.3">
      <c r="A233" s="240" t="s">
        <v>156</v>
      </c>
      <c r="B233" s="137"/>
      <c r="C233" s="147" t="s">
        <v>3367</v>
      </c>
      <c r="D233" s="157">
        <v>1</v>
      </c>
      <c r="E233" s="261" t="s">
        <v>576</v>
      </c>
      <c r="F233" s="146" t="s">
        <v>3368</v>
      </c>
      <c r="G233" s="146"/>
    </row>
    <row r="234" spans="1:9" ht="30" x14ac:dyDescent="0.3">
      <c r="A234" s="240" t="s">
        <v>156</v>
      </c>
      <c r="B234" s="137"/>
      <c r="C234" s="147" t="s">
        <v>3369</v>
      </c>
      <c r="D234" s="157">
        <v>1</v>
      </c>
      <c r="E234" s="261" t="s">
        <v>576</v>
      </c>
      <c r="F234" s="146" t="s">
        <v>3370</v>
      </c>
      <c r="G234" s="146"/>
    </row>
    <row r="235" spans="1:9" ht="30" x14ac:dyDescent="0.3">
      <c r="A235" s="240" t="s">
        <v>156</v>
      </c>
      <c r="B235" s="137"/>
      <c r="C235" s="147" t="s">
        <v>3371</v>
      </c>
      <c r="D235" s="157">
        <v>1</v>
      </c>
      <c r="E235" s="261" t="s">
        <v>576</v>
      </c>
      <c r="F235" s="146" t="s">
        <v>3372</v>
      </c>
      <c r="G235" s="146"/>
    </row>
    <row r="236" spans="1:9" x14ac:dyDescent="0.3">
      <c r="A236" s="240" t="s">
        <v>1010</v>
      </c>
      <c r="B236" s="1002" t="s">
        <v>1011</v>
      </c>
      <c r="C236" s="998"/>
      <c r="D236" s="998"/>
      <c r="E236" s="998"/>
      <c r="F236" s="998"/>
      <c r="G236" s="999"/>
      <c r="H236" s="213">
        <f>SUM(D237:D239)</f>
        <v>3</v>
      </c>
      <c r="I236" s="213">
        <f>COUNT(D237:D239)*2</f>
        <v>6</v>
      </c>
    </row>
    <row r="237" spans="1:9" ht="45" x14ac:dyDescent="0.3">
      <c r="A237" s="240" t="s">
        <v>1012</v>
      </c>
      <c r="B237" s="137" t="s">
        <v>1013</v>
      </c>
      <c r="C237" s="147" t="s">
        <v>3373</v>
      </c>
      <c r="D237" s="157">
        <v>1</v>
      </c>
      <c r="E237" s="261" t="s">
        <v>576</v>
      </c>
      <c r="F237" s="159"/>
      <c r="G237" s="159"/>
    </row>
    <row r="238" spans="1:9" ht="30" x14ac:dyDescent="0.3">
      <c r="A238" s="240" t="s">
        <v>156</v>
      </c>
      <c r="B238" s="137"/>
      <c r="C238" s="147" t="s">
        <v>3374</v>
      </c>
      <c r="D238" s="157">
        <v>1</v>
      </c>
      <c r="E238" s="261" t="s">
        <v>576</v>
      </c>
      <c r="F238" s="159"/>
      <c r="G238" s="159"/>
    </row>
    <row r="239" spans="1:9" ht="30" x14ac:dyDescent="0.3">
      <c r="A239" s="240" t="s">
        <v>156</v>
      </c>
      <c r="B239" s="137"/>
      <c r="C239" s="147" t="s">
        <v>3375</v>
      </c>
      <c r="D239" s="157">
        <v>1</v>
      </c>
      <c r="E239" s="261" t="s">
        <v>576</v>
      </c>
      <c r="F239" s="146" t="s">
        <v>3376</v>
      </c>
      <c r="G239" s="159"/>
    </row>
    <row r="240" spans="1:9" x14ac:dyDescent="0.3">
      <c r="A240" s="155"/>
      <c r="B240" s="166"/>
      <c r="C240" s="166"/>
      <c r="D240" s="269"/>
      <c r="E240" s="166"/>
      <c r="F240" s="166"/>
      <c r="G240" s="166"/>
    </row>
    <row r="241" spans="1:7" x14ac:dyDescent="0.3">
      <c r="A241" s="155"/>
      <c r="B241" s="166"/>
      <c r="C241" s="166"/>
      <c r="D241" s="169"/>
      <c r="E241" s="166"/>
      <c r="F241" s="166"/>
      <c r="G241" s="166"/>
    </row>
    <row r="242" spans="1:7" x14ac:dyDescent="0.3">
      <c r="A242" s="1000" t="s">
        <v>3377</v>
      </c>
      <c r="B242" s="998"/>
      <c r="C242" s="999"/>
      <c r="D242" s="169"/>
      <c r="E242" s="166"/>
      <c r="F242" s="166"/>
      <c r="G242" s="166"/>
    </row>
    <row r="243" spans="1:7" x14ac:dyDescent="0.3">
      <c r="A243" s="155"/>
      <c r="B243" s="177" t="s">
        <v>3378</v>
      </c>
      <c r="C243" s="507">
        <f>D268</f>
        <v>0.5</v>
      </c>
      <c r="D243" s="169"/>
      <c r="E243" s="166"/>
      <c r="F243" s="166"/>
      <c r="G243" s="166"/>
    </row>
    <row r="244" spans="1:7" x14ac:dyDescent="0.3">
      <c r="A244" s="155"/>
      <c r="B244" s="1001" t="s">
        <v>1020</v>
      </c>
      <c r="C244" s="999"/>
      <c r="D244" s="169"/>
      <c r="E244" s="166"/>
      <c r="F244" s="166"/>
      <c r="G244" s="166"/>
    </row>
    <row r="245" spans="1:7" x14ac:dyDescent="0.3">
      <c r="A245" s="138" t="s">
        <v>1021</v>
      </c>
      <c r="B245" s="137" t="s">
        <v>1022</v>
      </c>
      <c r="C245" s="506">
        <f t="shared" ref="C245:C252" si="3">D260</f>
        <v>0.5</v>
      </c>
      <c r="D245" s="169"/>
      <c r="E245" s="166"/>
      <c r="F245" s="166"/>
      <c r="G245" s="166"/>
    </row>
    <row r="246" spans="1:7" x14ac:dyDescent="0.3">
      <c r="A246" s="138" t="s">
        <v>1023</v>
      </c>
      <c r="B246" s="137" t="s">
        <v>1024</v>
      </c>
      <c r="C246" s="506">
        <f t="shared" si="3"/>
        <v>0.5</v>
      </c>
      <c r="D246" s="169"/>
      <c r="E246" s="166"/>
      <c r="F246" s="166"/>
      <c r="G246" s="166"/>
    </row>
    <row r="247" spans="1:7" x14ac:dyDescent="0.3">
      <c r="A247" s="138" t="s">
        <v>1025</v>
      </c>
      <c r="B247" s="137" t="s">
        <v>1026</v>
      </c>
      <c r="C247" s="506">
        <f t="shared" si="3"/>
        <v>0.5</v>
      </c>
      <c r="D247" s="169"/>
      <c r="E247" s="166"/>
      <c r="F247" s="166"/>
      <c r="G247" s="166"/>
    </row>
    <row r="248" spans="1:7" x14ac:dyDescent="0.3">
      <c r="A248" s="138" t="s">
        <v>1027</v>
      </c>
      <c r="B248" s="137" t="s">
        <v>1028</v>
      </c>
      <c r="C248" s="506">
        <f t="shared" si="3"/>
        <v>0.5</v>
      </c>
      <c r="D248" s="169"/>
      <c r="E248" s="166"/>
      <c r="F248" s="166"/>
      <c r="G248" s="166"/>
    </row>
    <row r="249" spans="1:7" x14ac:dyDescent="0.3">
      <c r="A249" s="138" t="s">
        <v>1029</v>
      </c>
      <c r="B249" s="137" t="s">
        <v>1030</v>
      </c>
      <c r="C249" s="506">
        <f t="shared" si="3"/>
        <v>0.5</v>
      </c>
      <c r="D249" s="169"/>
      <c r="E249" s="166"/>
      <c r="F249" s="166"/>
      <c r="G249" s="166"/>
    </row>
    <row r="250" spans="1:7" x14ac:dyDescent="0.3">
      <c r="A250" s="138" t="s">
        <v>1031</v>
      </c>
      <c r="B250" s="137" t="s">
        <v>14</v>
      </c>
      <c r="C250" s="506">
        <f t="shared" si="3"/>
        <v>0.5</v>
      </c>
      <c r="D250" s="169"/>
      <c r="E250" s="166"/>
      <c r="F250" s="166"/>
      <c r="G250" s="166"/>
    </row>
    <row r="251" spans="1:7" x14ac:dyDescent="0.3">
      <c r="A251" s="138" t="s">
        <v>1032</v>
      </c>
      <c r="B251" s="137" t="s">
        <v>1033</v>
      </c>
      <c r="C251" s="506">
        <f t="shared" si="3"/>
        <v>0.5</v>
      </c>
      <c r="D251" s="169"/>
      <c r="E251" s="166"/>
      <c r="F251" s="166"/>
      <c r="G251" s="166"/>
    </row>
    <row r="252" spans="1:7" x14ac:dyDescent="0.3">
      <c r="A252" s="138" t="s">
        <v>1034</v>
      </c>
      <c r="B252" s="137" t="s">
        <v>1035</v>
      </c>
      <c r="C252" s="506">
        <f t="shared" si="3"/>
        <v>0.5</v>
      </c>
      <c r="D252" s="169"/>
      <c r="E252" s="166"/>
      <c r="F252" s="166"/>
      <c r="G252" s="166"/>
    </row>
    <row r="253" spans="1:7" s="213" customFormat="1" x14ac:dyDescent="0.3">
      <c r="A253" s="253"/>
      <c r="B253" s="214"/>
      <c r="C253" s="288"/>
      <c r="D253" s="215"/>
      <c r="E253" s="212"/>
      <c r="F253" s="212"/>
      <c r="G253" s="212"/>
    </row>
    <row r="254" spans="1:7" s="213" customFormat="1" x14ac:dyDescent="0.3">
      <c r="A254" s="253"/>
      <c r="B254" s="214"/>
      <c r="C254" s="288"/>
      <c r="D254" s="215"/>
      <c r="E254" s="212"/>
      <c r="F254" s="212"/>
      <c r="G254" s="212"/>
    </row>
    <row r="255" spans="1:7" s="213" customFormat="1" x14ac:dyDescent="0.3">
      <c r="A255" s="253"/>
      <c r="B255" s="214"/>
      <c r="C255" s="288"/>
      <c r="D255" s="215"/>
      <c r="E255" s="212"/>
      <c r="F255" s="212"/>
      <c r="G255" s="212"/>
    </row>
    <row r="256" spans="1:7" s="213" customFormat="1" x14ac:dyDescent="0.3">
      <c r="A256" s="253"/>
      <c r="B256" s="214"/>
      <c r="C256" s="288"/>
      <c r="D256" s="215"/>
      <c r="E256" s="212"/>
      <c r="F256" s="212"/>
      <c r="G256" s="212"/>
    </row>
    <row r="257" spans="1:14" s="213" customFormat="1" x14ac:dyDescent="0.3">
      <c r="A257" s="253"/>
      <c r="B257" s="214"/>
      <c r="C257" s="288"/>
      <c r="D257" s="215"/>
      <c r="E257" s="212"/>
      <c r="F257" s="212"/>
      <c r="G257" s="212"/>
    </row>
    <row r="258" spans="1:14" s="213" customFormat="1" x14ac:dyDescent="0.3">
      <c r="A258" s="214"/>
      <c r="B258" s="212"/>
      <c r="C258" s="212"/>
      <c r="D258" s="215"/>
      <c r="E258" s="212"/>
      <c r="F258" s="212"/>
      <c r="G258" s="212"/>
    </row>
    <row r="259" spans="1:14" s="231" customFormat="1" x14ac:dyDescent="0.3">
      <c r="A259" s="230"/>
      <c r="B259" s="566" t="s">
        <v>1036</v>
      </c>
      <c r="C259" s="566" t="s">
        <v>1906</v>
      </c>
      <c r="D259" s="702" t="s">
        <v>2206</v>
      </c>
      <c r="E259" s="566" t="b">
        <f>G2</f>
        <v>1</v>
      </c>
      <c r="F259" s="566"/>
      <c r="G259" s="566"/>
      <c r="H259" s="213"/>
      <c r="I259" s="213"/>
      <c r="J259" s="213"/>
      <c r="K259" s="213"/>
      <c r="L259" s="213"/>
      <c r="M259" s="213"/>
      <c r="N259" s="213"/>
    </row>
    <row r="260" spans="1:14" s="231" customFormat="1" x14ac:dyDescent="0.3">
      <c r="A260" s="716" t="s">
        <v>1021</v>
      </c>
      <c r="B260" s="566">
        <f>IF(E259=FALSE,0,H4)</f>
        <v>6</v>
      </c>
      <c r="C260" s="566">
        <f>IF(E259=FALSE,0,I4)</f>
        <v>12</v>
      </c>
      <c r="D260" s="703">
        <f>IF(E259=0,0,B260/C260)</f>
        <v>0.5</v>
      </c>
      <c r="E260" s="566"/>
      <c r="F260" s="566"/>
      <c r="G260" s="566"/>
      <c r="H260" s="213"/>
      <c r="I260" s="213"/>
      <c r="J260" s="213"/>
      <c r="K260" s="213"/>
      <c r="L260" s="213"/>
      <c r="M260" s="213"/>
      <c r="N260" s="213"/>
    </row>
    <row r="261" spans="1:14" s="231" customFormat="1" x14ac:dyDescent="0.3">
      <c r="A261" s="716" t="s">
        <v>1023</v>
      </c>
      <c r="B261" s="566">
        <f>IF(E259=FALSE,0,H14)</f>
        <v>9</v>
      </c>
      <c r="C261" s="566">
        <f>IF(E259=FALSE,0,I14)</f>
        <v>18</v>
      </c>
      <c r="D261" s="703">
        <f>IF(E259=0,0,B261/C261)</f>
        <v>0.5</v>
      </c>
      <c r="E261" s="566"/>
      <c r="F261" s="566"/>
      <c r="G261" s="566"/>
      <c r="H261" s="213"/>
      <c r="I261" s="213"/>
      <c r="J261" s="213"/>
      <c r="K261" s="213"/>
      <c r="L261" s="213"/>
      <c r="M261" s="213"/>
      <c r="N261" s="213"/>
    </row>
    <row r="262" spans="1:14" s="231" customFormat="1" x14ac:dyDescent="0.3">
      <c r="A262" s="716" t="s">
        <v>1025</v>
      </c>
      <c r="B262" s="566">
        <f>IF(E259=FALSE,0,H27)</f>
        <v>25</v>
      </c>
      <c r="C262" s="566">
        <f>IF(E259=FALSE,0,I27)</f>
        <v>50</v>
      </c>
      <c r="D262" s="703">
        <f>IF(E259=0,0,B262/C262)</f>
        <v>0.5</v>
      </c>
      <c r="E262" s="566"/>
      <c r="F262" s="566"/>
      <c r="G262" s="566"/>
      <c r="H262" s="213"/>
      <c r="I262" s="213"/>
      <c r="J262" s="213"/>
      <c r="K262" s="213"/>
      <c r="L262" s="213"/>
      <c r="M262" s="213"/>
      <c r="N262" s="213"/>
    </row>
    <row r="263" spans="1:14" s="231" customFormat="1" x14ac:dyDescent="0.3">
      <c r="A263" s="716" t="s">
        <v>1027</v>
      </c>
      <c r="B263" s="566">
        <f>IF(E259=FALSE,0,H60)</f>
        <v>36</v>
      </c>
      <c r="C263" s="566">
        <f>IF(E259=FALSE,0,I60)</f>
        <v>72</v>
      </c>
      <c r="D263" s="703">
        <f>IF(E259=0,0,B263/C263)</f>
        <v>0.5</v>
      </c>
      <c r="E263" s="566"/>
      <c r="F263" s="566"/>
      <c r="G263" s="566"/>
      <c r="H263" s="213"/>
      <c r="I263" s="213"/>
      <c r="J263" s="213"/>
      <c r="K263" s="213"/>
      <c r="L263" s="213"/>
      <c r="M263" s="213"/>
      <c r="N263" s="213"/>
    </row>
    <row r="264" spans="1:14" s="231" customFormat="1" x14ac:dyDescent="0.3">
      <c r="A264" s="716" t="s">
        <v>1029</v>
      </c>
      <c r="B264" s="566">
        <f>IF(E259=FALSE,0,H104)</f>
        <v>26</v>
      </c>
      <c r="C264" s="566">
        <f>IF(E259=FALSE,0,I104)</f>
        <v>52</v>
      </c>
      <c r="D264" s="703">
        <f>IF(E259=0,0,B264/C264)</f>
        <v>0.5</v>
      </c>
      <c r="E264" s="566"/>
      <c r="F264" s="566"/>
      <c r="G264" s="566"/>
      <c r="H264" s="213"/>
      <c r="I264" s="213"/>
      <c r="J264" s="213"/>
      <c r="K264" s="213"/>
      <c r="L264" s="213"/>
      <c r="M264" s="213"/>
      <c r="N264" s="213"/>
    </row>
    <row r="265" spans="1:14" s="231" customFormat="1" x14ac:dyDescent="0.3">
      <c r="A265" s="716" t="s">
        <v>1031</v>
      </c>
      <c r="B265" s="566">
        <f>IF(E259=FALSE,0,H135)</f>
        <v>33</v>
      </c>
      <c r="C265" s="566">
        <f>IF(E259=FALSE,0,I135)</f>
        <v>66</v>
      </c>
      <c r="D265" s="703">
        <f>IF(E259=0,0,B265/C265)</f>
        <v>0.5</v>
      </c>
      <c r="E265" s="566"/>
      <c r="F265" s="566"/>
      <c r="G265" s="566"/>
      <c r="H265" s="213"/>
      <c r="I265" s="213"/>
      <c r="J265" s="213"/>
      <c r="K265" s="213"/>
      <c r="L265" s="213"/>
      <c r="M265" s="213"/>
      <c r="N265" s="213"/>
    </row>
    <row r="266" spans="1:14" s="231" customFormat="1" x14ac:dyDescent="0.3">
      <c r="A266" s="716" t="s">
        <v>1032</v>
      </c>
      <c r="B266" s="566">
        <f>IF(E259=FALSE,0,H175)</f>
        <v>44</v>
      </c>
      <c r="C266" s="566">
        <f>IF(E259=FALSE,0,I175)</f>
        <v>88</v>
      </c>
      <c r="D266" s="703">
        <f>IF(E259=0,0,B266/C266)</f>
        <v>0.5</v>
      </c>
      <c r="E266" s="566"/>
      <c r="F266" s="566"/>
      <c r="G266" s="566"/>
      <c r="H266" s="213"/>
      <c r="I266" s="213"/>
      <c r="J266" s="213"/>
      <c r="K266" s="213"/>
      <c r="L266" s="213"/>
      <c r="M266" s="213"/>
      <c r="N266" s="213"/>
    </row>
    <row r="267" spans="1:14" s="231" customFormat="1" x14ac:dyDescent="0.3">
      <c r="A267" s="716" t="s">
        <v>1034</v>
      </c>
      <c r="B267" s="566">
        <f>IF(E259=FALSE,0,H224)</f>
        <v>11</v>
      </c>
      <c r="C267" s="566">
        <f>IF(E259=FALSE,0,I224)</f>
        <v>22</v>
      </c>
      <c r="D267" s="703">
        <f>IF(E259=0,0,B267/C267)</f>
        <v>0.5</v>
      </c>
      <c r="E267" s="566"/>
      <c r="F267" s="566"/>
      <c r="G267" s="566"/>
      <c r="H267" s="213"/>
      <c r="I267" s="213"/>
      <c r="J267" s="213"/>
      <c r="K267" s="213"/>
      <c r="L267" s="213"/>
      <c r="M267" s="213"/>
      <c r="N267" s="213"/>
    </row>
    <row r="268" spans="1:14" s="231" customFormat="1" x14ac:dyDescent="0.3">
      <c r="A268" s="716" t="s">
        <v>1038</v>
      </c>
      <c r="B268" s="566">
        <f>IF(G2=FALSE,0,SUM(B260:B267))</f>
        <v>190</v>
      </c>
      <c r="C268" s="566">
        <f>IF(G2=FALSE,0,SUM(C260:C267))</f>
        <v>380</v>
      </c>
      <c r="D268" s="703">
        <f>IF(E259=0,0,B268/C268)</f>
        <v>0.5</v>
      </c>
      <c r="E268" s="566"/>
      <c r="F268" s="566"/>
      <c r="G268" s="566"/>
      <c r="H268" s="213"/>
      <c r="I268" s="213"/>
      <c r="J268" s="213"/>
      <c r="K268" s="213"/>
      <c r="L268" s="213"/>
      <c r="M268" s="213"/>
      <c r="N268" s="213"/>
    </row>
    <row r="269" spans="1:14" s="152" customFormat="1" x14ac:dyDescent="0.3">
      <c r="A269" s="270"/>
      <c r="D269" s="518"/>
      <c r="H269" s="213"/>
      <c r="I269" s="213"/>
      <c r="J269" s="213"/>
      <c r="K269" s="213"/>
      <c r="L269" s="213"/>
      <c r="M269" s="213"/>
      <c r="N269" s="213"/>
    </row>
    <row r="270" spans="1:14" s="152" customFormat="1" x14ac:dyDescent="0.3">
      <c r="H270" s="213"/>
      <c r="I270" s="213"/>
      <c r="J270" s="213"/>
      <c r="K270" s="213"/>
      <c r="L270" s="213"/>
      <c r="M270" s="213"/>
      <c r="N270" s="213"/>
    </row>
    <row r="271" spans="1:14" s="152" customFormat="1" x14ac:dyDescent="0.3">
      <c r="H271" s="213"/>
      <c r="I271" s="213"/>
      <c r="J271" s="213"/>
      <c r="K271" s="213"/>
      <c r="L271" s="213"/>
      <c r="M271" s="213"/>
      <c r="N271" s="213"/>
    </row>
    <row r="272" spans="1:14" s="213" customFormat="1" x14ac:dyDescent="0.3"/>
    <row r="273" s="213" customFormat="1" x14ac:dyDescent="0.3"/>
    <row r="274" s="213" customFormat="1" x14ac:dyDescent="0.3"/>
  </sheetData>
  <sheetProtection algorithmName="SHA-512" hashValue="FutjYInJiBKGPKjO+Zqv5Ucoqd+vAhpuLPDlzygswz1CyRUTnK8nDFG0mbawWLOTEgwRV0CxXba74hoHb7xLmA==" saltValue="JfDfqX2KIkHqrlEzYW3oZQ==" spinCount="100000" sheet="1" objects="1" scenarios="1"/>
  <protectedRanges>
    <protectedRange sqref="G6:G239" name="Range2"/>
    <protectedRange sqref="D6:D239" name="Range1"/>
  </protectedRanges>
  <autoFilter ref="A3:G239" xr:uid="{00000000-0001-0000-0A00-000000000000}"/>
  <mergeCells count="54">
    <mergeCell ref="B14:G14"/>
    <mergeCell ref="B104:G104"/>
    <mergeCell ref="B135:G135"/>
    <mergeCell ref="B15:G15"/>
    <mergeCell ref="B21:G21"/>
    <mergeCell ref="B23:G23"/>
    <mergeCell ref="B27:G27"/>
    <mergeCell ref="B28:G28"/>
    <mergeCell ref="B33:G33"/>
    <mergeCell ref="B43:G43"/>
    <mergeCell ref="B46:G46"/>
    <mergeCell ref="B49:G49"/>
    <mergeCell ref="B60:G60"/>
    <mergeCell ref="B39:G39"/>
    <mergeCell ref="B52:G52"/>
    <mergeCell ref="B61:G61"/>
    <mergeCell ref="A1:G1"/>
    <mergeCell ref="A2:F2"/>
    <mergeCell ref="B5:G5"/>
    <mergeCell ref="B10:G10"/>
    <mergeCell ref="B12:G12"/>
    <mergeCell ref="B4:G4"/>
    <mergeCell ref="B72:G72"/>
    <mergeCell ref="B85:G85"/>
    <mergeCell ref="B91:G91"/>
    <mergeCell ref="B95:G95"/>
    <mergeCell ref="B83:G83"/>
    <mergeCell ref="B99:G99"/>
    <mergeCell ref="B105:G105"/>
    <mergeCell ref="B108:G108"/>
    <mergeCell ref="B113:G113"/>
    <mergeCell ref="B115:G115"/>
    <mergeCell ref="B244:C244"/>
    <mergeCell ref="B136:G136"/>
    <mergeCell ref="B139:G139"/>
    <mergeCell ref="B147:G147"/>
    <mergeCell ref="B213:G213"/>
    <mergeCell ref="B225:G225"/>
    <mergeCell ref="B150:G150"/>
    <mergeCell ref="B156:G156"/>
    <mergeCell ref="B160:G160"/>
    <mergeCell ref="B176:G176"/>
    <mergeCell ref="B178:G178"/>
    <mergeCell ref="B190:G190"/>
    <mergeCell ref="B204:G204"/>
    <mergeCell ref="B218:G218"/>
    <mergeCell ref="B221:G221"/>
    <mergeCell ref="B175:G175"/>
    <mergeCell ref="B208:G208"/>
    <mergeCell ref="B228:G228"/>
    <mergeCell ref="B231:G231"/>
    <mergeCell ref="B236:G236"/>
    <mergeCell ref="A242:C242"/>
    <mergeCell ref="B224:G224"/>
  </mergeCells>
  <dataValidations count="4">
    <dataValidation type="list" allowBlank="1" showErrorMessage="1" sqref="D44:D45 D6:D9 D11 D3 D16:D20 D22 D24:D26 D29:D32 D116:D134 D47:D48 D40:D42 D62:D71 D92:D94 D96:D98 D13 D106:D107 D109:D112 D114 D100:D103 D137:D138 D140:D146 D148:D149 D151:D155 D157:D159 D53:D59 D177 D161:D174 D226:D227 D229:D230 D232:D235 D34:D38 D50:D51 D179:D189 D73:D82 D84 D86:D90 D191:D203 D237:D259 D269 D219:D220 D214:D217 D205:D207" xr:uid="{00000000-0002-0000-0A00-000000000000}">
      <formula1>$L$1:$N$1</formula1>
    </dataValidation>
    <dataValidation allowBlank="1" showErrorMessage="1" sqref="D260:D268" xr:uid="{D4E80D6D-A25D-47EF-A5AA-18DFAA404E89}"/>
    <dataValidation type="list" allowBlank="1" showInputMessage="1" showErrorMessage="1" sqref="D209:D212" xr:uid="{07705E71-3D0B-4FC6-9AD4-9B995DF8F080}">
      <formula1>$L$1:$N$1</formula1>
    </dataValidation>
    <dataValidation type="list" allowBlank="1" showErrorMessage="1" sqref="D222:D223" xr:uid="{45802F8F-BE1B-4D4F-BD2A-0CBEC96BCA4C}">
      <formula1>"0,1,2"</formula1>
    </dataValidation>
  </dataValidations>
  <pageMargins left="0.7" right="0.7" top="0.75" bottom="0.75" header="0" footer="0"/>
  <pageSetup paperSize="9" scale="3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61"/>
  <sheetViews>
    <sheetView view="pageBreakPreview" topLeftCell="A18" zoomScale="60" zoomScaleNormal="44" workbookViewId="0">
      <selection activeCell="D26" sqref="D26"/>
    </sheetView>
  </sheetViews>
  <sheetFormatPr defaultColWidth="14.453125" defaultRowHeight="15" x14ac:dyDescent="0.3"/>
  <cols>
    <col min="1" max="1" width="18.1796875" style="152" customWidth="1"/>
    <col min="2" max="2" width="29.26953125" style="153" customWidth="1"/>
    <col min="3" max="3" width="54.1796875" style="153" customWidth="1"/>
    <col min="4" max="4" width="14.08984375" style="153" customWidth="1"/>
    <col min="5" max="5" width="14.81640625" style="153" customWidth="1"/>
    <col min="6" max="6" width="49.36328125" style="153" customWidth="1"/>
    <col min="7" max="7" width="52.08984375" style="153" customWidth="1"/>
    <col min="8" max="13" width="8.7265625" style="213" hidden="1" customWidth="1"/>
    <col min="14" max="26" width="8.7265625" style="153" customWidth="1"/>
    <col min="27" max="16384" width="14.453125" style="153"/>
  </cols>
  <sheetData>
    <row r="1" spans="1:14" x14ac:dyDescent="0.3">
      <c r="A1" s="1006" t="s">
        <v>147</v>
      </c>
      <c r="B1" s="998"/>
      <c r="C1" s="998"/>
      <c r="D1" s="998"/>
      <c r="E1" s="998"/>
      <c r="F1" s="998"/>
      <c r="G1" s="999"/>
      <c r="L1" s="213">
        <v>0</v>
      </c>
      <c r="M1" s="213">
        <v>1</v>
      </c>
      <c r="N1" s="152">
        <v>2</v>
      </c>
    </row>
    <row r="2" spans="1:14" x14ac:dyDescent="0.3">
      <c r="A2" s="1006" t="s">
        <v>3379</v>
      </c>
      <c r="B2" s="998"/>
      <c r="C2" s="998"/>
      <c r="D2" s="998"/>
      <c r="E2" s="998"/>
      <c r="F2" s="998"/>
      <c r="G2" s="255" t="b">
        <f>'Hospital Score'!E10</f>
        <v>1</v>
      </c>
      <c r="N2" s="152"/>
    </row>
    <row r="3" spans="1:14" ht="30" x14ac:dyDescent="0.3">
      <c r="A3" s="188" t="s">
        <v>3380</v>
      </c>
      <c r="B3" s="188" t="s">
        <v>150</v>
      </c>
      <c r="C3" s="188" t="s">
        <v>1040</v>
      </c>
      <c r="D3" s="188" t="s">
        <v>152</v>
      </c>
      <c r="E3" s="188" t="s">
        <v>3221</v>
      </c>
      <c r="F3" s="194" t="s">
        <v>1041</v>
      </c>
      <c r="G3" s="194" t="s">
        <v>155</v>
      </c>
      <c r="N3" s="152"/>
    </row>
    <row r="4" spans="1:14" x14ac:dyDescent="0.3">
      <c r="A4" s="239"/>
      <c r="B4" s="1003" t="s">
        <v>157</v>
      </c>
      <c r="C4" s="1004"/>
      <c r="D4" s="1004"/>
      <c r="E4" s="1004"/>
      <c r="F4" s="1004"/>
      <c r="G4" s="1064"/>
      <c r="H4" s="213">
        <f t="shared" ref="H4:I4" si="0">H5</f>
        <v>7</v>
      </c>
      <c r="I4" s="213">
        <f t="shared" si="0"/>
        <v>14</v>
      </c>
      <c r="N4" s="152"/>
    </row>
    <row r="5" spans="1:14" x14ac:dyDescent="0.3">
      <c r="A5" s="240" t="s">
        <v>26</v>
      </c>
      <c r="B5" s="1002" t="s">
        <v>3381</v>
      </c>
      <c r="C5" s="998"/>
      <c r="D5" s="998"/>
      <c r="E5" s="998"/>
      <c r="F5" s="998"/>
      <c r="G5" s="999"/>
      <c r="H5" s="213">
        <f>SUM(D6:D12)</f>
        <v>7</v>
      </c>
      <c r="I5" s="213">
        <f>COUNT(D6:D12)*2</f>
        <v>14</v>
      </c>
      <c r="N5" s="152"/>
    </row>
    <row r="6" spans="1:14" ht="30" x14ac:dyDescent="0.3">
      <c r="A6" s="240" t="s">
        <v>3382</v>
      </c>
      <c r="B6" s="137" t="s">
        <v>3383</v>
      </c>
      <c r="C6" s="146" t="s">
        <v>3384</v>
      </c>
      <c r="D6" s="157">
        <v>1</v>
      </c>
      <c r="E6" s="159" t="s">
        <v>198</v>
      </c>
      <c r="F6" s="146" t="s">
        <v>3385</v>
      </c>
      <c r="G6" s="158"/>
      <c r="N6" s="152"/>
    </row>
    <row r="7" spans="1:14" ht="30" x14ac:dyDescent="0.3">
      <c r="A7" s="240" t="s">
        <v>3386</v>
      </c>
      <c r="B7" s="137" t="s">
        <v>3387</v>
      </c>
      <c r="C7" s="146" t="s">
        <v>3388</v>
      </c>
      <c r="D7" s="157">
        <v>1</v>
      </c>
      <c r="E7" s="159" t="s">
        <v>198</v>
      </c>
      <c r="F7" s="146" t="s">
        <v>3389</v>
      </c>
      <c r="G7" s="158"/>
      <c r="N7" s="152"/>
    </row>
    <row r="8" spans="1:14" ht="30" x14ac:dyDescent="0.3">
      <c r="A8" s="240" t="s">
        <v>3390</v>
      </c>
      <c r="B8" s="137" t="s">
        <v>211</v>
      </c>
      <c r="C8" s="146" t="s">
        <v>3391</v>
      </c>
      <c r="D8" s="157">
        <v>1</v>
      </c>
      <c r="E8" s="159" t="s">
        <v>198</v>
      </c>
      <c r="F8" s="146" t="s">
        <v>3392</v>
      </c>
      <c r="G8" s="158"/>
      <c r="N8" s="152"/>
    </row>
    <row r="9" spans="1:14" ht="30" x14ac:dyDescent="0.3">
      <c r="A9" s="240" t="s">
        <v>3393</v>
      </c>
      <c r="B9" s="137" t="s">
        <v>3394</v>
      </c>
      <c r="C9" s="146" t="s">
        <v>3395</v>
      </c>
      <c r="D9" s="157">
        <v>1</v>
      </c>
      <c r="E9" s="159" t="s">
        <v>198</v>
      </c>
      <c r="F9" s="146" t="s">
        <v>3396</v>
      </c>
      <c r="G9" s="158"/>
      <c r="N9" s="152"/>
    </row>
    <row r="10" spans="1:14" ht="30" x14ac:dyDescent="0.3">
      <c r="A10" s="240"/>
      <c r="B10" s="137"/>
      <c r="C10" s="146" t="s">
        <v>3397</v>
      </c>
      <c r="D10" s="157">
        <v>1</v>
      </c>
      <c r="E10" s="159" t="s">
        <v>198</v>
      </c>
      <c r="F10" s="146" t="s">
        <v>3398</v>
      </c>
      <c r="G10" s="158"/>
      <c r="N10" s="152"/>
    </row>
    <row r="11" spans="1:14" ht="30" x14ac:dyDescent="0.3">
      <c r="A11" s="240" t="s">
        <v>3399</v>
      </c>
      <c r="B11" s="137" t="s">
        <v>3400</v>
      </c>
      <c r="C11" s="146" t="s">
        <v>3401</v>
      </c>
      <c r="D11" s="157">
        <v>1</v>
      </c>
      <c r="E11" s="159" t="s">
        <v>198</v>
      </c>
      <c r="F11" s="146" t="s">
        <v>3402</v>
      </c>
      <c r="G11" s="158"/>
      <c r="N11" s="152"/>
    </row>
    <row r="12" spans="1:14" ht="30" x14ac:dyDescent="0.3">
      <c r="A12" s="240" t="s">
        <v>3403</v>
      </c>
      <c r="B12" s="137" t="s">
        <v>3404</v>
      </c>
      <c r="C12" s="146" t="s">
        <v>3405</v>
      </c>
      <c r="D12" s="157">
        <v>1</v>
      </c>
      <c r="E12" s="159" t="s">
        <v>198</v>
      </c>
      <c r="F12" s="158"/>
      <c r="G12" s="158"/>
      <c r="N12" s="152"/>
    </row>
    <row r="13" spans="1:14" x14ac:dyDescent="0.3">
      <c r="A13" s="239"/>
      <c r="B13" s="1003" t="s">
        <v>222</v>
      </c>
      <c r="C13" s="1004"/>
      <c r="D13" s="1004"/>
      <c r="E13" s="1004"/>
      <c r="F13" s="1004"/>
      <c r="G13" s="1064"/>
      <c r="H13" s="213">
        <f t="shared" ref="H13:I13" si="1">H14+H16+H18</f>
        <v>4</v>
      </c>
      <c r="I13" s="213">
        <f t="shared" si="1"/>
        <v>8</v>
      </c>
      <c r="N13" s="152"/>
    </row>
    <row r="14" spans="1:14" x14ac:dyDescent="0.3">
      <c r="A14" s="241" t="s">
        <v>30</v>
      </c>
      <c r="B14" s="1002" t="s">
        <v>224</v>
      </c>
      <c r="C14" s="998"/>
      <c r="D14" s="998"/>
      <c r="E14" s="998"/>
      <c r="F14" s="998"/>
      <c r="G14" s="999"/>
      <c r="H14" s="213">
        <f>SUM(D15)</f>
        <v>1</v>
      </c>
      <c r="I14" s="213">
        <f>COUNT(D15)*2</f>
        <v>2</v>
      </c>
      <c r="N14" s="152"/>
    </row>
    <row r="15" spans="1:14" ht="45" x14ac:dyDescent="0.3">
      <c r="A15" s="240" t="s">
        <v>242</v>
      </c>
      <c r="B15" s="137" t="s">
        <v>243</v>
      </c>
      <c r="C15" s="147" t="s">
        <v>3406</v>
      </c>
      <c r="D15" s="157">
        <v>1</v>
      </c>
      <c r="E15" s="158" t="s">
        <v>245</v>
      </c>
      <c r="F15" s="158"/>
      <c r="G15" s="158"/>
      <c r="N15" s="152"/>
    </row>
    <row r="16" spans="1:14" x14ac:dyDescent="0.3">
      <c r="A16" s="240" t="s">
        <v>34</v>
      </c>
      <c r="B16" s="1002" t="s">
        <v>267</v>
      </c>
      <c r="C16" s="998"/>
      <c r="D16" s="998"/>
      <c r="E16" s="998"/>
      <c r="F16" s="998"/>
      <c r="G16" s="999"/>
      <c r="H16" s="213">
        <f>SUM(D17)</f>
        <v>1</v>
      </c>
      <c r="I16" s="213">
        <f>COUNT(D17)*2</f>
        <v>2</v>
      </c>
      <c r="N16" s="152"/>
    </row>
    <row r="17" spans="1:14" ht="45" x14ac:dyDescent="0.3">
      <c r="A17" s="240" t="s">
        <v>1192</v>
      </c>
      <c r="B17" s="137" t="s">
        <v>273</v>
      </c>
      <c r="C17" s="146" t="s">
        <v>3407</v>
      </c>
      <c r="D17" s="157">
        <v>1</v>
      </c>
      <c r="E17" s="159" t="s">
        <v>400</v>
      </c>
      <c r="F17" s="234" t="s">
        <v>3408</v>
      </c>
      <c r="G17" s="158"/>
      <c r="N17" s="152"/>
    </row>
    <row r="18" spans="1:14" x14ac:dyDescent="0.3">
      <c r="A18" s="240" t="s">
        <v>38</v>
      </c>
      <c r="B18" s="1002" t="s">
        <v>1214</v>
      </c>
      <c r="C18" s="998"/>
      <c r="D18" s="998"/>
      <c r="E18" s="998"/>
      <c r="F18" s="998"/>
      <c r="G18" s="999"/>
      <c r="H18" s="213">
        <f>SUM(D19:D20)</f>
        <v>2</v>
      </c>
      <c r="I18" s="213">
        <f>COUNT(D19:D20)*2</f>
        <v>4</v>
      </c>
      <c r="N18" s="152"/>
    </row>
    <row r="19" spans="1:14" ht="75" x14ac:dyDescent="0.3">
      <c r="A19" s="240" t="s">
        <v>305</v>
      </c>
      <c r="B19" s="137" t="s">
        <v>306</v>
      </c>
      <c r="C19" s="137" t="s">
        <v>3409</v>
      </c>
      <c r="D19" s="157">
        <v>1</v>
      </c>
      <c r="E19" s="158" t="s">
        <v>308</v>
      </c>
      <c r="F19" s="158"/>
      <c r="G19" s="158"/>
      <c r="N19" s="152"/>
    </row>
    <row r="20" spans="1:14" ht="60" x14ac:dyDescent="0.3">
      <c r="A20" s="240" t="s">
        <v>1222</v>
      </c>
      <c r="B20" s="137" t="s">
        <v>1968</v>
      </c>
      <c r="C20" s="175" t="s">
        <v>3410</v>
      </c>
      <c r="D20" s="157">
        <v>1</v>
      </c>
      <c r="E20" s="158" t="s">
        <v>308</v>
      </c>
      <c r="F20" s="158"/>
      <c r="G20" s="158"/>
      <c r="N20" s="152"/>
    </row>
    <row r="21" spans="1:14" x14ac:dyDescent="0.3">
      <c r="A21" s="239"/>
      <c r="B21" s="1003" t="s">
        <v>315</v>
      </c>
      <c r="C21" s="1004"/>
      <c r="D21" s="1004"/>
      <c r="E21" s="1004"/>
      <c r="F21" s="1004"/>
      <c r="G21" s="1064"/>
      <c r="H21" s="213">
        <f>H22+H29+H35+H40+H44+H47+H55</f>
        <v>35</v>
      </c>
      <c r="I21" s="213">
        <f>I22+I29+I35+I40+I44+I47+I55</f>
        <v>70</v>
      </c>
      <c r="N21" s="152"/>
    </row>
    <row r="22" spans="1:14" x14ac:dyDescent="0.3">
      <c r="A22" s="240" t="s">
        <v>41</v>
      </c>
      <c r="B22" s="1002" t="s">
        <v>42</v>
      </c>
      <c r="C22" s="998"/>
      <c r="D22" s="998"/>
      <c r="E22" s="998"/>
      <c r="F22" s="998"/>
      <c r="G22" s="999"/>
      <c r="H22" s="213">
        <f>SUM(D23:D28)</f>
        <v>6</v>
      </c>
      <c r="I22" s="213">
        <f>COUNT(D23:D28)*2</f>
        <v>12</v>
      </c>
      <c r="N22" s="152"/>
    </row>
    <row r="23" spans="1:14" ht="45" x14ac:dyDescent="0.3">
      <c r="A23" s="240" t="s">
        <v>1229</v>
      </c>
      <c r="B23" s="141" t="s">
        <v>318</v>
      </c>
      <c r="C23" s="146" t="s">
        <v>3411</v>
      </c>
      <c r="D23" s="157">
        <v>1</v>
      </c>
      <c r="E23" s="158" t="s">
        <v>228</v>
      </c>
      <c r="F23" s="146"/>
      <c r="G23" s="158"/>
      <c r="N23" s="152"/>
    </row>
    <row r="24" spans="1:14" ht="30" x14ac:dyDescent="0.3">
      <c r="A24" s="240"/>
      <c r="B24" s="141"/>
      <c r="C24" s="146" t="s">
        <v>3412</v>
      </c>
      <c r="D24" s="157">
        <v>1</v>
      </c>
      <c r="E24" s="158" t="s">
        <v>228</v>
      </c>
      <c r="F24" s="146" t="s">
        <v>3413</v>
      </c>
      <c r="G24" s="158"/>
      <c r="N24" s="152"/>
    </row>
    <row r="25" spans="1:14" ht="30" x14ac:dyDescent="0.3">
      <c r="A25" s="240"/>
      <c r="B25" s="141"/>
      <c r="C25" s="146" t="s">
        <v>3414</v>
      </c>
      <c r="D25" s="157">
        <v>1</v>
      </c>
      <c r="E25" s="158" t="s">
        <v>228</v>
      </c>
      <c r="F25" s="146" t="s">
        <v>3415</v>
      </c>
      <c r="G25" s="158"/>
      <c r="N25" s="152"/>
    </row>
    <row r="26" spans="1:14" ht="75" x14ac:dyDescent="0.3">
      <c r="A26" s="240" t="s">
        <v>1244</v>
      </c>
      <c r="B26" s="141" t="s">
        <v>327</v>
      </c>
      <c r="C26" s="146" t="s">
        <v>3416</v>
      </c>
      <c r="D26" s="157">
        <v>1</v>
      </c>
      <c r="E26" s="158" t="s">
        <v>228</v>
      </c>
      <c r="F26" s="146" t="s">
        <v>3417</v>
      </c>
      <c r="G26" s="158"/>
      <c r="N26" s="152"/>
    </row>
    <row r="27" spans="1:14" ht="60" x14ac:dyDescent="0.3">
      <c r="A27" s="240"/>
      <c r="B27" s="141"/>
      <c r="C27" s="146" t="s">
        <v>3418</v>
      </c>
      <c r="D27" s="157">
        <v>1</v>
      </c>
      <c r="E27" s="158" t="s">
        <v>228</v>
      </c>
      <c r="F27" s="146" t="s">
        <v>3419</v>
      </c>
      <c r="G27" s="158"/>
      <c r="N27" s="152"/>
    </row>
    <row r="28" spans="1:14" ht="60" x14ac:dyDescent="0.3">
      <c r="A28" s="240" t="s">
        <v>1252</v>
      </c>
      <c r="B28" s="141" t="s">
        <v>349</v>
      </c>
      <c r="C28" s="137" t="s">
        <v>3420</v>
      </c>
      <c r="D28" s="157">
        <v>1</v>
      </c>
      <c r="E28" s="158" t="s">
        <v>228</v>
      </c>
      <c r="F28" s="158"/>
      <c r="G28" s="158"/>
      <c r="N28" s="152"/>
    </row>
    <row r="29" spans="1:14" x14ac:dyDescent="0.3">
      <c r="A29" s="240" t="s">
        <v>43</v>
      </c>
      <c r="B29" s="1002" t="s">
        <v>4298</v>
      </c>
      <c r="C29" s="998"/>
      <c r="D29" s="998"/>
      <c r="E29" s="998"/>
      <c r="F29" s="998"/>
      <c r="G29" s="999"/>
      <c r="H29" s="213">
        <f>SUM(D30:D39)</f>
        <v>9</v>
      </c>
      <c r="I29" s="213">
        <f>COUNT(D30:D39)*2</f>
        <v>18</v>
      </c>
      <c r="N29" s="152"/>
    </row>
    <row r="30" spans="1:14" ht="45" x14ac:dyDescent="0.3">
      <c r="A30" s="240" t="s">
        <v>364</v>
      </c>
      <c r="B30" s="142" t="s">
        <v>365</v>
      </c>
      <c r="C30" s="137" t="s">
        <v>366</v>
      </c>
      <c r="D30" s="157">
        <v>1</v>
      </c>
      <c r="E30" s="158" t="s">
        <v>228</v>
      </c>
      <c r="F30" s="137" t="s">
        <v>3076</v>
      </c>
      <c r="G30" s="158"/>
      <c r="N30" s="152"/>
    </row>
    <row r="31" spans="1:14" ht="30" x14ac:dyDescent="0.3">
      <c r="A31" s="240" t="s">
        <v>1263</v>
      </c>
      <c r="B31" s="141" t="s">
        <v>369</v>
      </c>
      <c r="C31" s="147" t="s">
        <v>3421</v>
      </c>
      <c r="D31" s="157">
        <v>1</v>
      </c>
      <c r="E31" s="158" t="s">
        <v>228</v>
      </c>
      <c r="F31" s="166"/>
      <c r="G31" s="158"/>
      <c r="N31" s="152"/>
    </row>
    <row r="32" spans="1:14" ht="45" x14ac:dyDescent="0.3">
      <c r="A32" s="240"/>
      <c r="B32" s="232"/>
      <c r="C32" s="146" t="s">
        <v>3422</v>
      </c>
      <c r="D32" s="157">
        <v>1</v>
      </c>
      <c r="E32" s="158" t="s">
        <v>228</v>
      </c>
      <c r="F32" s="146"/>
      <c r="G32" s="158"/>
      <c r="N32" s="152"/>
    </row>
    <row r="33" spans="1:14" ht="45" x14ac:dyDescent="0.3">
      <c r="A33" s="240" t="s">
        <v>371</v>
      </c>
      <c r="B33" s="143" t="s">
        <v>372</v>
      </c>
      <c r="C33" s="156" t="s">
        <v>3423</v>
      </c>
      <c r="D33" s="157">
        <v>1</v>
      </c>
      <c r="E33" s="158" t="s">
        <v>228</v>
      </c>
      <c r="F33" s="158"/>
      <c r="G33" s="158"/>
      <c r="N33" s="152"/>
    </row>
    <row r="34" spans="1:14" x14ac:dyDescent="0.3">
      <c r="A34" s="240"/>
      <c r="B34" s="143"/>
      <c r="C34" s="156" t="s">
        <v>3424</v>
      </c>
      <c r="D34" s="157">
        <v>1</v>
      </c>
      <c r="E34" s="158"/>
      <c r="F34" s="158"/>
      <c r="G34" s="158"/>
      <c r="N34" s="152"/>
    </row>
    <row r="35" spans="1:14" x14ac:dyDescent="0.3">
      <c r="A35" s="240" t="s">
        <v>44</v>
      </c>
      <c r="B35" s="1053" t="s">
        <v>5663</v>
      </c>
      <c r="C35" s="1054"/>
      <c r="D35" s="1054"/>
      <c r="E35" s="1054"/>
      <c r="F35" s="1054"/>
      <c r="G35" s="1055"/>
      <c r="H35" s="213">
        <f>SUM(D36:D39)</f>
        <v>4</v>
      </c>
      <c r="I35" s="213">
        <f>COUNT(D36:D39)*2</f>
        <v>8</v>
      </c>
      <c r="N35" s="152"/>
    </row>
    <row r="36" spans="1:14" ht="30" x14ac:dyDescent="0.3">
      <c r="A36" s="240" t="s">
        <v>383</v>
      </c>
      <c r="B36" s="141" t="s">
        <v>375</v>
      </c>
      <c r="C36" s="156" t="s">
        <v>3425</v>
      </c>
      <c r="D36" s="157">
        <v>1</v>
      </c>
      <c r="E36" s="158" t="s">
        <v>228</v>
      </c>
      <c r="F36" s="146" t="s">
        <v>3426</v>
      </c>
      <c r="G36" s="158"/>
      <c r="N36" s="152"/>
    </row>
    <row r="37" spans="1:14" ht="30" x14ac:dyDescent="0.3">
      <c r="A37" s="240" t="s">
        <v>2004</v>
      </c>
      <c r="B37" s="233" t="s">
        <v>377</v>
      </c>
      <c r="C37" s="146" t="s">
        <v>3427</v>
      </c>
      <c r="D37" s="157">
        <v>1</v>
      </c>
      <c r="E37" s="158" t="s">
        <v>254</v>
      </c>
      <c r="F37" s="146" t="s">
        <v>3428</v>
      </c>
      <c r="G37" s="158"/>
      <c r="N37" s="152"/>
    </row>
    <row r="38" spans="1:14" ht="45" x14ac:dyDescent="0.3">
      <c r="A38" s="240"/>
      <c r="B38" s="233"/>
      <c r="C38" s="146" t="s">
        <v>3429</v>
      </c>
      <c r="D38" s="157">
        <v>1</v>
      </c>
      <c r="E38" s="158" t="s">
        <v>254</v>
      </c>
      <c r="F38" s="146" t="s">
        <v>3428</v>
      </c>
      <c r="G38" s="158"/>
      <c r="N38" s="152"/>
    </row>
    <row r="39" spans="1:14" ht="75" x14ac:dyDescent="0.3">
      <c r="A39" s="240" t="s">
        <v>1755</v>
      </c>
      <c r="B39" s="141" t="s">
        <v>380</v>
      </c>
      <c r="C39" s="137" t="s">
        <v>381</v>
      </c>
      <c r="D39" s="157">
        <v>1</v>
      </c>
      <c r="E39" s="158" t="s">
        <v>186</v>
      </c>
      <c r="F39" s="158"/>
      <c r="G39" s="158"/>
      <c r="N39" s="152"/>
    </row>
    <row r="40" spans="1:14" ht="26" customHeight="1" x14ac:dyDescent="0.3">
      <c r="A40" s="240" t="s">
        <v>46</v>
      </c>
      <c r="B40" s="1002" t="s">
        <v>382</v>
      </c>
      <c r="C40" s="998"/>
      <c r="D40" s="998"/>
      <c r="E40" s="998"/>
      <c r="F40" s="998"/>
      <c r="G40" s="999"/>
      <c r="H40" s="213">
        <f>SUM(D41:D43)</f>
        <v>3</v>
      </c>
      <c r="I40" s="213">
        <f>COUNT(D41:D43)*2</f>
        <v>6</v>
      </c>
      <c r="N40" s="152"/>
    </row>
    <row r="41" spans="1:14" ht="30" x14ac:dyDescent="0.3">
      <c r="A41" s="240" t="s">
        <v>4180</v>
      </c>
      <c r="B41" s="141" t="s">
        <v>396</v>
      </c>
      <c r="C41" s="158" t="s">
        <v>3430</v>
      </c>
      <c r="D41" s="157">
        <v>1</v>
      </c>
      <c r="E41" s="158" t="s">
        <v>400</v>
      </c>
      <c r="F41" s="158"/>
      <c r="G41" s="158"/>
      <c r="N41" s="152"/>
    </row>
    <row r="42" spans="1:14" x14ac:dyDescent="0.3">
      <c r="A42" s="240"/>
      <c r="B42" s="141"/>
      <c r="C42" s="158" t="s">
        <v>3431</v>
      </c>
      <c r="D42" s="157">
        <v>1</v>
      </c>
      <c r="E42" s="158" t="s">
        <v>400</v>
      </c>
      <c r="F42" s="158"/>
      <c r="G42" s="158"/>
      <c r="N42" s="152"/>
    </row>
    <row r="43" spans="1:14" ht="30" x14ac:dyDescent="0.3">
      <c r="A43" s="240"/>
      <c r="B43" s="141"/>
      <c r="C43" s="137" t="s">
        <v>3432</v>
      </c>
      <c r="D43" s="157">
        <v>1</v>
      </c>
      <c r="E43" s="158" t="s">
        <v>400</v>
      </c>
      <c r="F43" s="158"/>
      <c r="G43" s="158"/>
      <c r="N43" s="152"/>
    </row>
    <row r="44" spans="1:14" ht="31" customHeight="1" x14ac:dyDescent="0.3">
      <c r="A44" s="240" t="s">
        <v>48</v>
      </c>
      <c r="B44" s="1002" t="s">
        <v>404</v>
      </c>
      <c r="C44" s="998"/>
      <c r="D44" s="998"/>
      <c r="E44" s="998"/>
      <c r="F44" s="998"/>
      <c r="G44" s="999"/>
      <c r="H44" s="213">
        <f>SUM(D45:D46)</f>
        <v>2</v>
      </c>
      <c r="I44" s="213">
        <f>COUNT(D45:D46)*2</f>
        <v>4</v>
      </c>
      <c r="N44" s="152"/>
    </row>
    <row r="45" spans="1:14" ht="45" x14ac:dyDescent="0.3">
      <c r="A45" s="240" t="s">
        <v>1307</v>
      </c>
      <c r="B45" s="141" t="s">
        <v>426</v>
      </c>
      <c r="C45" s="146" t="s">
        <v>3436</v>
      </c>
      <c r="D45" s="157">
        <v>1</v>
      </c>
      <c r="E45" s="159" t="s">
        <v>254</v>
      </c>
      <c r="F45" s="146" t="s">
        <v>3437</v>
      </c>
      <c r="G45" s="158"/>
      <c r="N45" s="152"/>
    </row>
    <row r="46" spans="1:14" ht="30" x14ac:dyDescent="0.3">
      <c r="A46" s="240"/>
      <c r="B46" s="141"/>
      <c r="C46" s="146" t="s">
        <v>3438</v>
      </c>
      <c r="D46" s="157">
        <v>1</v>
      </c>
      <c r="E46" s="159" t="s">
        <v>254</v>
      </c>
      <c r="F46" s="146" t="s">
        <v>3439</v>
      </c>
      <c r="G46" s="158"/>
      <c r="N46" s="152"/>
    </row>
    <row r="47" spans="1:14" ht="20.5" customHeight="1" x14ac:dyDescent="0.3">
      <c r="A47" s="240" t="s">
        <v>4181</v>
      </c>
      <c r="B47" s="1002" t="s">
        <v>49</v>
      </c>
      <c r="C47" s="998"/>
      <c r="D47" s="998"/>
      <c r="E47" s="998"/>
      <c r="F47" s="998"/>
      <c r="G47" s="999"/>
      <c r="H47" s="213">
        <f>SUM(D48:D54)</f>
        <v>7</v>
      </c>
      <c r="I47" s="213">
        <f>COUNT(D48:D54)*2</f>
        <v>14</v>
      </c>
      <c r="N47" s="152"/>
    </row>
    <row r="48" spans="1:14" ht="45" x14ac:dyDescent="0.3">
      <c r="A48" s="240" t="s">
        <v>4187</v>
      </c>
      <c r="B48" s="141" t="s">
        <v>457</v>
      </c>
      <c r="C48" s="146" t="s">
        <v>3440</v>
      </c>
      <c r="D48" s="157">
        <v>1</v>
      </c>
      <c r="E48" s="158" t="s">
        <v>231</v>
      </c>
      <c r="F48" s="146" t="s">
        <v>3441</v>
      </c>
      <c r="G48" s="158"/>
      <c r="N48" s="152"/>
    </row>
    <row r="49" spans="1:14" ht="30" x14ac:dyDescent="0.3">
      <c r="A49" s="240"/>
      <c r="B49" s="141"/>
      <c r="C49" s="137" t="s">
        <v>3442</v>
      </c>
      <c r="D49" s="235">
        <v>1</v>
      </c>
      <c r="E49" s="158" t="s">
        <v>231</v>
      </c>
      <c r="F49" s="146" t="s">
        <v>3443</v>
      </c>
      <c r="G49" s="158"/>
      <c r="N49" s="152"/>
    </row>
    <row r="50" spans="1:14" ht="30" x14ac:dyDescent="0.3">
      <c r="A50" s="242"/>
      <c r="B50" s="232"/>
      <c r="C50" s="145" t="s">
        <v>3444</v>
      </c>
      <c r="D50" s="196">
        <v>1</v>
      </c>
      <c r="E50" s="158" t="s">
        <v>231</v>
      </c>
      <c r="F50" s="140" t="s">
        <v>3445</v>
      </c>
      <c r="G50" s="176"/>
      <c r="N50" s="152"/>
    </row>
    <row r="51" spans="1:14" ht="30" x14ac:dyDescent="0.3">
      <c r="A51" s="242"/>
      <c r="B51" s="232"/>
      <c r="C51" s="137" t="s">
        <v>1315</v>
      </c>
      <c r="D51" s="196">
        <v>1</v>
      </c>
      <c r="E51" s="158" t="s">
        <v>231</v>
      </c>
      <c r="F51" s="137" t="s">
        <v>1316</v>
      </c>
      <c r="G51" s="176"/>
      <c r="N51" s="152"/>
    </row>
    <row r="52" spans="1:14" ht="45" x14ac:dyDescent="0.3">
      <c r="A52" s="240" t="s">
        <v>4188</v>
      </c>
      <c r="B52" s="137" t="s">
        <v>460</v>
      </c>
      <c r="C52" s="146" t="s">
        <v>3446</v>
      </c>
      <c r="D52" s="157">
        <v>1</v>
      </c>
      <c r="E52" s="158" t="s">
        <v>231</v>
      </c>
      <c r="F52" s="146" t="s">
        <v>3447</v>
      </c>
      <c r="G52" s="158"/>
      <c r="N52" s="152"/>
    </row>
    <row r="53" spans="1:14" ht="30" x14ac:dyDescent="0.3">
      <c r="A53" s="239"/>
      <c r="B53" s="158"/>
      <c r="C53" s="146" t="s">
        <v>3448</v>
      </c>
      <c r="D53" s="157">
        <v>1</v>
      </c>
      <c r="E53" s="158" t="s">
        <v>231</v>
      </c>
      <c r="F53" s="146" t="s">
        <v>3449</v>
      </c>
      <c r="G53" s="158"/>
      <c r="N53" s="152"/>
    </row>
    <row r="54" spans="1:14" ht="30" x14ac:dyDescent="0.3">
      <c r="A54" s="239"/>
      <c r="B54" s="158"/>
      <c r="C54" s="146" t="s">
        <v>3450</v>
      </c>
      <c r="D54" s="157">
        <v>1</v>
      </c>
      <c r="E54" s="158" t="s">
        <v>231</v>
      </c>
      <c r="F54" s="146" t="s">
        <v>3451</v>
      </c>
      <c r="G54" s="158"/>
      <c r="N54" s="152"/>
    </row>
    <row r="55" spans="1:14" x14ac:dyDescent="0.3">
      <c r="A55" s="205" t="s">
        <v>4189</v>
      </c>
      <c r="B55" s="859" t="s">
        <v>6177</v>
      </c>
      <c r="C55" s="860"/>
      <c r="D55" s="860"/>
      <c r="E55" s="860"/>
      <c r="F55" s="860"/>
      <c r="G55" s="861"/>
      <c r="H55" s="213">
        <f>SUM(D56:D59)</f>
        <v>4</v>
      </c>
      <c r="I55" s="213">
        <f>COUNT(D56:D59)*2</f>
        <v>8</v>
      </c>
      <c r="N55" s="152"/>
    </row>
    <row r="56" spans="1:14" ht="60" x14ac:dyDescent="0.3">
      <c r="A56" s="204" t="s">
        <v>5791</v>
      </c>
      <c r="B56" s="148" t="s">
        <v>4350</v>
      </c>
      <c r="C56" s="245" t="s">
        <v>6179</v>
      </c>
      <c r="D56" s="157">
        <v>1</v>
      </c>
      <c r="E56" s="246" t="s">
        <v>400</v>
      </c>
      <c r="F56" s="245" t="s">
        <v>6180</v>
      </c>
      <c r="G56" s="210"/>
      <c r="N56" s="152"/>
    </row>
    <row r="57" spans="1:14" x14ac:dyDescent="0.3">
      <c r="A57" s="247"/>
      <c r="B57" s="210"/>
      <c r="C57" s="248" t="s">
        <v>3433</v>
      </c>
      <c r="D57" s="157">
        <v>1</v>
      </c>
      <c r="E57" s="149" t="s">
        <v>400</v>
      </c>
      <c r="F57" s="148"/>
      <c r="G57" s="210"/>
      <c r="N57" s="152"/>
    </row>
    <row r="58" spans="1:14" ht="75" x14ac:dyDescent="0.3">
      <c r="A58" s="205" t="s">
        <v>5792</v>
      </c>
      <c r="B58" s="148" t="s">
        <v>4357</v>
      </c>
      <c r="C58" s="248" t="s">
        <v>3434</v>
      </c>
      <c r="D58" s="157">
        <v>1</v>
      </c>
      <c r="E58" s="149" t="s">
        <v>400</v>
      </c>
      <c r="F58" s="148" t="s">
        <v>6181</v>
      </c>
      <c r="G58" s="210"/>
      <c r="N58" s="152"/>
    </row>
    <row r="59" spans="1:14" ht="75" x14ac:dyDescent="0.3">
      <c r="A59" s="247"/>
      <c r="B59" s="210"/>
      <c r="C59" s="150" t="s">
        <v>3435</v>
      </c>
      <c r="D59" s="157">
        <v>1</v>
      </c>
      <c r="E59" s="149" t="s">
        <v>400</v>
      </c>
      <c r="F59" s="148" t="s">
        <v>6181</v>
      </c>
      <c r="G59" s="210"/>
      <c r="N59" s="152"/>
    </row>
    <row r="60" spans="1:14" x14ac:dyDescent="0.3">
      <c r="A60" s="239"/>
      <c r="B60" s="1003" t="s">
        <v>468</v>
      </c>
      <c r="C60" s="1004"/>
      <c r="D60" s="1004"/>
      <c r="E60" s="1004"/>
      <c r="F60" s="1004"/>
      <c r="G60" s="1064"/>
      <c r="H60" s="213">
        <f>H61+H65+H70+H78+H81+H93+H105+H109</f>
        <v>51</v>
      </c>
      <c r="I60" s="213">
        <f>I61+I65+I70+I78+I81+I93+I105+I109</f>
        <v>102</v>
      </c>
      <c r="N60" s="152"/>
    </row>
    <row r="61" spans="1:14" ht="46.5" customHeight="1" x14ac:dyDescent="0.3">
      <c r="A61" s="240" t="s">
        <v>51</v>
      </c>
      <c r="B61" s="1002" t="s">
        <v>52</v>
      </c>
      <c r="C61" s="998"/>
      <c r="D61" s="998"/>
      <c r="E61" s="998"/>
      <c r="F61" s="998"/>
      <c r="G61" s="999"/>
      <c r="H61" s="213">
        <f>SUM(D62:D64)</f>
        <v>3</v>
      </c>
      <c r="I61" s="213">
        <f>COUNT(D62:D64)*2</f>
        <v>6</v>
      </c>
      <c r="N61" s="152"/>
    </row>
    <row r="62" spans="1:14" ht="45" x14ac:dyDescent="0.3">
      <c r="A62" s="240" t="s">
        <v>1322</v>
      </c>
      <c r="B62" s="139" t="s">
        <v>471</v>
      </c>
      <c r="C62" s="137" t="s">
        <v>3452</v>
      </c>
      <c r="D62" s="157">
        <v>1</v>
      </c>
      <c r="E62" s="158" t="s">
        <v>400</v>
      </c>
      <c r="F62" s="158"/>
      <c r="G62" s="158"/>
      <c r="N62" s="152"/>
    </row>
    <row r="63" spans="1:14" ht="30" x14ac:dyDescent="0.3">
      <c r="A63" s="240"/>
      <c r="B63" s="139"/>
      <c r="C63" s="146" t="s">
        <v>473</v>
      </c>
      <c r="D63" s="157">
        <v>1</v>
      </c>
      <c r="E63" s="158" t="s">
        <v>400</v>
      </c>
      <c r="F63" s="158"/>
      <c r="G63" s="158"/>
      <c r="N63" s="152"/>
    </row>
    <row r="64" spans="1:14" ht="45" x14ac:dyDescent="0.3">
      <c r="A64" s="240" t="s">
        <v>1775</v>
      </c>
      <c r="B64" s="137" t="s">
        <v>481</v>
      </c>
      <c r="C64" s="146" t="s">
        <v>482</v>
      </c>
      <c r="D64" s="157">
        <v>1</v>
      </c>
      <c r="E64" s="158" t="s">
        <v>256</v>
      </c>
      <c r="F64" s="158"/>
      <c r="G64" s="158"/>
      <c r="N64" s="152"/>
    </row>
    <row r="65" spans="1:14" ht="26.5" customHeight="1" x14ac:dyDescent="0.3">
      <c r="A65" s="240" t="s">
        <v>55</v>
      </c>
      <c r="B65" s="1056" t="s">
        <v>5665</v>
      </c>
      <c r="C65" s="1057"/>
      <c r="D65" s="1057"/>
      <c r="E65" s="1057"/>
      <c r="F65" s="1057"/>
      <c r="G65" s="1058"/>
      <c r="H65" s="213">
        <f>SUM(D66:D69)</f>
        <v>4</v>
      </c>
      <c r="I65" s="213">
        <f>COUNT(D66:D69)*2</f>
        <v>8</v>
      </c>
      <c r="N65" s="152"/>
    </row>
    <row r="66" spans="1:14" ht="60" x14ac:dyDescent="0.3">
      <c r="A66" s="240" t="s">
        <v>515</v>
      </c>
      <c r="B66" s="137" t="s">
        <v>530</v>
      </c>
      <c r="C66" s="137" t="s">
        <v>3459</v>
      </c>
      <c r="D66" s="157">
        <v>1</v>
      </c>
      <c r="E66" s="159" t="s">
        <v>400</v>
      </c>
      <c r="F66" s="137" t="s">
        <v>3460</v>
      </c>
      <c r="G66" s="167"/>
      <c r="N66" s="152"/>
    </row>
    <row r="67" spans="1:14" ht="30" x14ac:dyDescent="0.3">
      <c r="A67" s="240"/>
      <c r="B67" s="137"/>
      <c r="C67" s="137" t="s">
        <v>3461</v>
      </c>
      <c r="D67" s="157">
        <v>1</v>
      </c>
      <c r="E67" s="159" t="s">
        <v>400</v>
      </c>
      <c r="F67" s="137" t="s">
        <v>3460</v>
      </c>
      <c r="G67" s="167"/>
      <c r="N67" s="152"/>
    </row>
    <row r="68" spans="1:14" ht="30" x14ac:dyDescent="0.3">
      <c r="A68" s="240"/>
      <c r="B68" s="137"/>
      <c r="C68" s="137" t="s">
        <v>3462</v>
      </c>
      <c r="D68" s="157">
        <v>1</v>
      </c>
      <c r="E68" s="159" t="s">
        <v>400</v>
      </c>
      <c r="F68" s="137" t="s">
        <v>3460</v>
      </c>
      <c r="G68" s="167"/>
      <c r="N68" s="152"/>
    </row>
    <row r="69" spans="1:14" ht="45" x14ac:dyDescent="0.3">
      <c r="A69" s="240" t="s">
        <v>5675</v>
      </c>
      <c r="B69" s="139" t="s">
        <v>538</v>
      </c>
      <c r="C69" s="137" t="s">
        <v>3463</v>
      </c>
      <c r="D69" s="157">
        <v>1</v>
      </c>
      <c r="E69" s="158" t="s">
        <v>294</v>
      </c>
      <c r="F69" s="158"/>
      <c r="G69" s="167"/>
      <c r="N69" s="152"/>
    </row>
    <row r="70" spans="1:14" ht="36.5" customHeight="1" x14ac:dyDescent="0.3">
      <c r="A70" s="240" t="s">
        <v>56</v>
      </c>
      <c r="B70" s="1002" t="s">
        <v>5662</v>
      </c>
      <c r="C70" s="998"/>
      <c r="D70" s="998"/>
      <c r="E70" s="998"/>
      <c r="F70" s="998"/>
      <c r="G70" s="999"/>
      <c r="H70" s="213">
        <f>SUM(D73:D77)</f>
        <v>5</v>
      </c>
      <c r="I70" s="213">
        <f>COUNT(D73:D77)*2</f>
        <v>10</v>
      </c>
      <c r="N70" s="152"/>
    </row>
    <row r="71" spans="1:14" ht="36.5" customHeight="1" x14ac:dyDescent="0.3">
      <c r="A71" s="240" t="s">
        <v>1363</v>
      </c>
      <c r="B71" s="137" t="s">
        <v>516</v>
      </c>
      <c r="C71" s="146" t="s">
        <v>3455</v>
      </c>
      <c r="D71" s="157">
        <v>1</v>
      </c>
      <c r="E71" s="159" t="s">
        <v>228</v>
      </c>
      <c r="F71" s="146" t="s">
        <v>518</v>
      </c>
      <c r="G71" s="187"/>
      <c r="N71" s="152"/>
    </row>
    <row r="72" spans="1:14" ht="36.5" customHeight="1" x14ac:dyDescent="0.3">
      <c r="A72" s="240"/>
      <c r="B72" s="137"/>
      <c r="C72" s="137" t="s">
        <v>519</v>
      </c>
      <c r="D72" s="157">
        <v>1</v>
      </c>
      <c r="E72" s="159" t="s">
        <v>228</v>
      </c>
      <c r="F72" s="146"/>
      <c r="G72" s="187"/>
      <c r="N72" s="152"/>
    </row>
    <row r="73" spans="1:14" ht="30" x14ac:dyDescent="0.3">
      <c r="A73" s="240" t="s">
        <v>548</v>
      </c>
      <c r="B73" s="137" t="s">
        <v>510</v>
      </c>
      <c r="C73" s="168" t="s">
        <v>3453</v>
      </c>
      <c r="D73" s="157">
        <v>1</v>
      </c>
      <c r="E73" s="159" t="s">
        <v>228</v>
      </c>
      <c r="F73" s="146" t="s">
        <v>3454</v>
      </c>
      <c r="G73" s="158"/>
      <c r="N73" s="152"/>
    </row>
    <row r="74" spans="1:14" ht="30" x14ac:dyDescent="0.3">
      <c r="A74" s="240"/>
      <c r="B74" s="137"/>
      <c r="C74" s="146" t="s">
        <v>512</v>
      </c>
      <c r="D74" s="157">
        <v>1</v>
      </c>
      <c r="E74" s="159" t="s">
        <v>228</v>
      </c>
      <c r="F74" s="146" t="s">
        <v>3454</v>
      </c>
      <c r="G74" s="158"/>
      <c r="N74" s="152"/>
    </row>
    <row r="75" spans="1:14" ht="45" x14ac:dyDescent="0.3">
      <c r="A75" s="240" t="s">
        <v>4204</v>
      </c>
      <c r="B75" s="137" t="s">
        <v>520</v>
      </c>
      <c r="C75" s="146" t="s">
        <v>3456</v>
      </c>
      <c r="D75" s="157">
        <v>1</v>
      </c>
      <c r="E75" s="159" t="s">
        <v>228</v>
      </c>
      <c r="F75" s="146" t="s">
        <v>3454</v>
      </c>
      <c r="G75" s="158"/>
      <c r="N75" s="152"/>
    </row>
    <row r="76" spans="1:14" ht="45" x14ac:dyDescent="0.3">
      <c r="A76" s="240" t="s">
        <v>4205</v>
      </c>
      <c r="B76" s="137" t="s">
        <v>522</v>
      </c>
      <c r="C76" s="146" t="s">
        <v>3457</v>
      </c>
      <c r="D76" s="157">
        <v>1</v>
      </c>
      <c r="E76" s="159" t="s">
        <v>228</v>
      </c>
      <c r="F76" s="146" t="s">
        <v>3454</v>
      </c>
      <c r="G76" s="158"/>
      <c r="N76" s="152"/>
    </row>
    <row r="77" spans="1:14" x14ac:dyDescent="0.3">
      <c r="A77" s="240"/>
      <c r="B77" s="137"/>
      <c r="C77" s="146" t="s">
        <v>3458</v>
      </c>
      <c r="D77" s="157">
        <v>1</v>
      </c>
      <c r="E77" s="159" t="s">
        <v>501</v>
      </c>
      <c r="F77" s="146"/>
      <c r="G77" s="158"/>
      <c r="N77" s="152"/>
    </row>
    <row r="78" spans="1:14" ht="28" customHeight="1" x14ac:dyDescent="0.3">
      <c r="A78" s="240" t="s">
        <v>58</v>
      </c>
      <c r="B78" s="1002" t="s">
        <v>57</v>
      </c>
      <c r="C78" s="998"/>
      <c r="D78" s="998"/>
      <c r="E78" s="998"/>
      <c r="F78" s="998"/>
      <c r="G78" s="999"/>
      <c r="H78" s="213">
        <f>SUM(D79:D80)</f>
        <v>2</v>
      </c>
      <c r="I78" s="213">
        <f>COUNT(D79:D80)*2</f>
        <v>4</v>
      </c>
      <c r="N78" s="152"/>
    </row>
    <row r="79" spans="1:14" ht="73" customHeight="1" x14ac:dyDescent="0.3">
      <c r="A79" s="240" t="s">
        <v>2047</v>
      </c>
      <c r="B79" s="137" t="s">
        <v>2044</v>
      </c>
      <c r="C79" s="137" t="s">
        <v>542</v>
      </c>
      <c r="D79" s="157">
        <v>1</v>
      </c>
      <c r="E79" s="158" t="s">
        <v>256</v>
      </c>
      <c r="F79" s="146" t="s">
        <v>3464</v>
      </c>
      <c r="G79" s="158"/>
      <c r="N79" s="152"/>
    </row>
    <row r="80" spans="1:14" ht="63" customHeight="1" x14ac:dyDescent="0.3">
      <c r="A80" s="240" t="s">
        <v>2050</v>
      </c>
      <c r="B80" s="137" t="s">
        <v>544</v>
      </c>
      <c r="C80" s="137" t="s">
        <v>3465</v>
      </c>
      <c r="D80" s="157">
        <v>1</v>
      </c>
      <c r="E80" s="158" t="s">
        <v>256</v>
      </c>
      <c r="F80" s="137" t="s">
        <v>3466</v>
      </c>
      <c r="G80" s="158"/>
      <c r="N80" s="152"/>
    </row>
    <row r="81" spans="1:14" ht="50" customHeight="1" x14ac:dyDescent="0.3">
      <c r="A81" s="240" t="s">
        <v>59</v>
      </c>
      <c r="B81" s="1002" t="s">
        <v>5676</v>
      </c>
      <c r="C81" s="998"/>
      <c r="D81" s="998"/>
      <c r="E81" s="998"/>
      <c r="F81" s="998"/>
      <c r="G81" s="999"/>
      <c r="H81" s="213">
        <f>SUM(D82:D104)</f>
        <v>22</v>
      </c>
      <c r="I81" s="213">
        <f>COUNT(D82:D104)*2</f>
        <v>44</v>
      </c>
      <c r="N81" s="152"/>
    </row>
    <row r="82" spans="1:14" ht="45" x14ac:dyDescent="0.3">
      <c r="A82" s="240" t="s">
        <v>4396</v>
      </c>
      <c r="B82" s="137" t="s">
        <v>2051</v>
      </c>
      <c r="C82" s="146" t="s">
        <v>3467</v>
      </c>
      <c r="D82" s="157">
        <v>1</v>
      </c>
      <c r="E82" s="158" t="s">
        <v>258</v>
      </c>
      <c r="F82" s="139"/>
      <c r="G82" s="139"/>
      <c r="N82" s="152"/>
    </row>
    <row r="83" spans="1:14" ht="45" x14ac:dyDescent="0.3">
      <c r="A83" s="240"/>
      <c r="B83" s="137"/>
      <c r="C83" s="146" t="s">
        <v>3468</v>
      </c>
      <c r="D83" s="157">
        <v>1</v>
      </c>
      <c r="E83" s="158" t="s">
        <v>258</v>
      </c>
      <c r="F83" s="139" t="s">
        <v>3469</v>
      </c>
      <c r="G83" s="139"/>
      <c r="N83" s="152"/>
    </row>
    <row r="84" spans="1:14" ht="75" x14ac:dyDescent="0.3">
      <c r="A84" s="240" t="s">
        <v>4397</v>
      </c>
      <c r="B84" s="137" t="s">
        <v>2057</v>
      </c>
      <c r="C84" s="146" t="s">
        <v>3470</v>
      </c>
      <c r="D84" s="157">
        <v>1</v>
      </c>
      <c r="E84" s="158" t="s">
        <v>258</v>
      </c>
      <c r="F84" s="170"/>
      <c r="G84" s="139"/>
      <c r="N84" s="152"/>
    </row>
    <row r="85" spans="1:14" ht="30" x14ac:dyDescent="0.3">
      <c r="A85" s="240"/>
      <c r="B85" s="137"/>
      <c r="C85" s="146" t="s">
        <v>3471</v>
      </c>
      <c r="D85" s="157">
        <v>1</v>
      </c>
      <c r="E85" s="158" t="s">
        <v>2577</v>
      </c>
      <c r="F85" s="156" t="s">
        <v>3472</v>
      </c>
      <c r="G85" s="170"/>
      <c r="N85" s="152"/>
    </row>
    <row r="86" spans="1:14" ht="30" x14ac:dyDescent="0.3">
      <c r="A86" s="240"/>
      <c r="B86" s="137"/>
      <c r="C86" s="146" t="s">
        <v>3473</v>
      </c>
      <c r="D86" s="157">
        <v>1</v>
      </c>
      <c r="E86" s="158" t="s">
        <v>228</v>
      </c>
      <c r="F86" s="146" t="s">
        <v>3474</v>
      </c>
      <c r="G86" s="158"/>
      <c r="N86" s="152"/>
    </row>
    <row r="87" spans="1:14" ht="30" x14ac:dyDescent="0.3">
      <c r="A87" s="240"/>
      <c r="B87" s="137"/>
      <c r="C87" s="146" t="s">
        <v>3475</v>
      </c>
      <c r="D87" s="157">
        <v>1</v>
      </c>
      <c r="E87" s="158" t="s">
        <v>228</v>
      </c>
      <c r="F87" s="146" t="s">
        <v>3476</v>
      </c>
      <c r="G87" s="158"/>
      <c r="N87" s="152"/>
    </row>
    <row r="88" spans="1:14" ht="30" x14ac:dyDescent="0.3">
      <c r="A88" s="240"/>
      <c r="B88" s="137"/>
      <c r="C88" s="146" t="s">
        <v>3477</v>
      </c>
      <c r="D88" s="157">
        <v>1</v>
      </c>
      <c r="E88" s="158" t="s">
        <v>501</v>
      </c>
      <c r="F88" s="158"/>
      <c r="G88" s="158"/>
      <c r="N88" s="152"/>
    </row>
    <row r="89" spans="1:14" x14ac:dyDescent="0.3">
      <c r="A89" s="240"/>
      <c r="B89" s="137"/>
      <c r="C89" s="146" t="s">
        <v>3478</v>
      </c>
      <c r="D89" s="157">
        <v>1</v>
      </c>
      <c r="E89" s="158" t="s">
        <v>228</v>
      </c>
      <c r="F89" s="158"/>
      <c r="G89" s="158"/>
      <c r="N89" s="152"/>
    </row>
    <row r="90" spans="1:14" ht="30" x14ac:dyDescent="0.3">
      <c r="A90" s="240"/>
      <c r="B90" s="137"/>
      <c r="C90" s="146" t="s">
        <v>3479</v>
      </c>
      <c r="D90" s="157">
        <v>1</v>
      </c>
      <c r="E90" s="158" t="s">
        <v>258</v>
      </c>
      <c r="F90" s="146" t="s">
        <v>3480</v>
      </c>
      <c r="G90" s="158"/>
      <c r="N90" s="152"/>
    </row>
    <row r="91" spans="1:14" ht="45" x14ac:dyDescent="0.3">
      <c r="A91" s="240"/>
      <c r="B91" s="137"/>
      <c r="C91" s="146" t="s">
        <v>3481</v>
      </c>
      <c r="D91" s="157">
        <v>1</v>
      </c>
      <c r="E91" s="158" t="s">
        <v>501</v>
      </c>
      <c r="F91" s="158"/>
      <c r="G91" s="158"/>
      <c r="N91" s="152"/>
    </row>
    <row r="92" spans="1:14" ht="30" x14ac:dyDescent="0.3">
      <c r="A92" s="240"/>
      <c r="B92" s="137"/>
      <c r="C92" s="139" t="s">
        <v>3482</v>
      </c>
      <c r="D92" s="157">
        <v>1</v>
      </c>
      <c r="E92" s="158" t="s">
        <v>258</v>
      </c>
      <c r="F92" s="158"/>
      <c r="G92" s="161"/>
      <c r="N92" s="152"/>
    </row>
    <row r="93" spans="1:14" ht="29" customHeight="1" x14ac:dyDescent="0.3">
      <c r="A93" s="240" t="s">
        <v>61</v>
      </c>
      <c r="B93" s="1056" t="s">
        <v>6414</v>
      </c>
      <c r="C93" s="1057"/>
      <c r="D93" s="1057"/>
      <c r="E93" s="1057"/>
      <c r="F93" s="1057"/>
      <c r="G93" s="1058"/>
      <c r="H93" s="213">
        <f>SUM(D94:D104)</f>
        <v>11</v>
      </c>
      <c r="I93" s="213">
        <f>COUNT(D94:D104)*2</f>
        <v>22</v>
      </c>
      <c r="N93" s="152"/>
    </row>
    <row r="94" spans="1:14" ht="30" x14ac:dyDescent="0.3">
      <c r="A94" s="240" t="s">
        <v>4206</v>
      </c>
      <c r="B94" s="137" t="s">
        <v>552</v>
      </c>
      <c r="C94" s="146" t="s">
        <v>3483</v>
      </c>
      <c r="D94" s="157">
        <v>1</v>
      </c>
      <c r="E94" s="158" t="s">
        <v>258</v>
      </c>
      <c r="F94" s="137" t="s">
        <v>3484</v>
      </c>
      <c r="G94" s="158"/>
      <c r="N94" s="152"/>
    </row>
    <row r="95" spans="1:14" ht="60" x14ac:dyDescent="0.3">
      <c r="A95" s="240" t="s">
        <v>4208</v>
      </c>
      <c r="B95" s="137" t="s">
        <v>1788</v>
      </c>
      <c r="C95" s="146" t="s">
        <v>3485</v>
      </c>
      <c r="D95" s="157">
        <v>1</v>
      </c>
      <c r="E95" s="158" t="s">
        <v>258</v>
      </c>
      <c r="F95" s="146" t="s">
        <v>3486</v>
      </c>
      <c r="G95" s="158"/>
      <c r="N95" s="152"/>
    </row>
    <row r="96" spans="1:14" ht="30" x14ac:dyDescent="0.3">
      <c r="A96" s="240"/>
      <c r="B96" s="137"/>
      <c r="C96" s="146" t="s">
        <v>3487</v>
      </c>
      <c r="D96" s="157">
        <v>1</v>
      </c>
      <c r="E96" s="158" t="s">
        <v>228</v>
      </c>
      <c r="F96" s="166"/>
      <c r="G96" s="158"/>
      <c r="N96" s="152"/>
    </row>
    <row r="97" spans="1:14" ht="30" x14ac:dyDescent="0.3">
      <c r="A97" s="240"/>
      <c r="B97" s="137"/>
      <c r="C97" s="146" t="s">
        <v>3488</v>
      </c>
      <c r="D97" s="157">
        <v>1</v>
      </c>
      <c r="E97" s="158" t="s">
        <v>254</v>
      </c>
      <c r="F97" s="158"/>
      <c r="G97" s="158"/>
      <c r="N97" s="152"/>
    </row>
    <row r="98" spans="1:14" ht="30" x14ac:dyDescent="0.3">
      <c r="A98" s="240"/>
      <c r="B98" s="137"/>
      <c r="C98" s="146" t="s">
        <v>3489</v>
      </c>
      <c r="D98" s="157">
        <v>1</v>
      </c>
      <c r="E98" s="158" t="s">
        <v>254</v>
      </c>
      <c r="F98" s="146" t="s">
        <v>3490</v>
      </c>
      <c r="G98" s="158"/>
      <c r="N98" s="152"/>
    </row>
    <row r="99" spans="1:14" ht="30" x14ac:dyDescent="0.3">
      <c r="A99" s="240"/>
      <c r="B99" s="137"/>
      <c r="C99" s="146" t="s">
        <v>3491</v>
      </c>
      <c r="D99" s="157">
        <v>1</v>
      </c>
      <c r="E99" s="158" t="s">
        <v>254</v>
      </c>
      <c r="F99" s="166"/>
      <c r="G99" s="158"/>
      <c r="N99" s="152"/>
    </row>
    <row r="100" spans="1:14" ht="30" x14ac:dyDescent="0.3">
      <c r="A100" s="240"/>
      <c r="B100" s="137"/>
      <c r="C100" s="146" t="s">
        <v>3492</v>
      </c>
      <c r="D100" s="157">
        <v>1</v>
      </c>
      <c r="E100" s="158" t="s">
        <v>576</v>
      </c>
      <c r="F100" s="158"/>
      <c r="G100" s="158"/>
      <c r="N100" s="152"/>
    </row>
    <row r="101" spans="1:14" ht="30" x14ac:dyDescent="0.3">
      <c r="A101" s="240"/>
      <c r="B101" s="137"/>
      <c r="C101" s="236" t="s">
        <v>3493</v>
      </c>
      <c r="D101" s="157">
        <v>1</v>
      </c>
      <c r="E101" s="158" t="s">
        <v>258</v>
      </c>
      <c r="F101" s="158"/>
      <c r="G101" s="158"/>
      <c r="N101" s="152"/>
    </row>
    <row r="102" spans="1:14" ht="30" x14ac:dyDescent="0.3">
      <c r="A102" s="240"/>
      <c r="B102" s="137"/>
      <c r="C102" s="141" t="s">
        <v>3494</v>
      </c>
      <c r="D102" s="157">
        <v>1</v>
      </c>
      <c r="E102" s="158" t="s">
        <v>258</v>
      </c>
      <c r="F102" s="158"/>
      <c r="G102" s="158"/>
      <c r="N102" s="152"/>
    </row>
    <row r="103" spans="1:14" x14ac:dyDescent="0.3">
      <c r="A103" s="240"/>
      <c r="B103" s="141"/>
      <c r="C103" s="137" t="s">
        <v>3495</v>
      </c>
      <c r="D103" s="157">
        <v>1</v>
      </c>
      <c r="E103" s="158" t="s">
        <v>258</v>
      </c>
      <c r="F103" s="158"/>
      <c r="G103" s="158"/>
      <c r="N103" s="152"/>
    </row>
    <row r="104" spans="1:14" x14ac:dyDescent="0.3">
      <c r="A104" s="240"/>
      <c r="B104" s="141"/>
      <c r="C104" s="137" t="s">
        <v>3496</v>
      </c>
      <c r="D104" s="157">
        <v>1</v>
      </c>
      <c r="E104" s="158" t="s">
        <v>258</v>
      </c>
      <c r="F104" s="137" t="s">
        <v>3497</v>
      </c>
      <c r="G104" s="158"/>
      <c r="N104" s="152"/>
    </row>
    <row r="105" spans="1:14" x14ac:dyDescent="0.3">
      <c r="A105" s="240" t="s">
        <v>4209</v>
      </c>
      <c r="B105" s="1002" t="s">
        <v>560</v>
      </c>
      <c r="C105" s="998"/>
      <c r="D105" s="998"/>
      <c r="E105" s="998"/>
      <c r="F105" s="998"/>
      <c r="G105" s="999"/>
      <c r="H105" s="213">
        <f>SUM(D106:D108)</f>
        <v>3</v>
      </c>
      <c r="I105" s="213">
        <f>COUNT(D106:D108)*2</f>
        <v>6</v>
      </c>
      <c r="N105" s="152"/>
    </row>
    <row r="106" spans="1:14" ht="45" x14ac:dyDescent="0.3">
      <c r="A106" s="240" t="s">
        <v>4405</v>
      </c>
      <c r="B106" s="137" t="s">
        <v>562</v>
      </c>
      <c r="C106" s="137" t="s">
        <v>3498</v>
      </c>
      <c r="D106" s="157">
        <v>1</v>
      </c>
      <c r="E106" s="158" t="s">
        <v>294</v>
      </c>
      <c r="F106" s="158"/>
      <c r="G106" s="158"/>
      <c r="N106" s="152"/>
    </row>
    <row r="107" spans="1:14" ht="60" x14ac:dyDescent="0.3">
      <c r="A107" s="240" t="s">
        <v>4406</v>
      </c>
      <c r="B107" s="137" t="s">
        <v>565</v>
      </c>
      <c r="C107" s="137" t="s">
        <v>566</v>
      </c>
      <c r="D107" s="157">
        <v>1</v>
      </c>
      <c r="E107" s="158" t="s">
        <v>258</v>
      </c>
      <c r="F107" s="137" t="s">
        <v>3175</v>
      </c>
      <c r="G107" s="158"/>
      <c r="N107" s="152"/>
    </row>
    <row r="108" spans="1:14" ht="75" x14ac:dyDescent="0.3">
      <c r="A108" s="240" t="s">
        <v>4409</v>
      </c>
      <c r="B108" s="137" t="s">
        <v>568</v>
      </c>
      <c r="C108" s="146" t="s">
        <v>3499</v>
      </c>
      <c r="D108" s="157">
        <v>1</v>
      </c>
      <c r="E108" s="158" t="s">
        <v>228</v>
      </c>
      <c r="F108" s="158"/>
      <c r="G108" s="158"/>
      <c r="N108" s="152"/>
    </row>
    <row r="109" spans="1:14" x14ac:dyDescent="0.3">
      <c r="A109" s="240" t="s">
        <v>5630</v>
      </c>
      <c r="B109" s="1002" t="s">
        <v>3500</v>
      </c>
      <c r="C109" s="998"/>
      <c r="D109" s="998"/>
      <c r="E109" s="998"/>
      <c r="F109" s="998"/>
      <c r="G109" s="999"/>
      <c r="H109" s="213">
        <f>SUM(D110)</f>
        <v>1</v>
      </c>
      <c r="I109" s="213">
        <f>COUNT(D110)*2</f>
        <v>2</v>
      </c>
      <c r="N109" s="152"/>
    </row>
    <row r="110" spans="1:14" ht="45" x14ac:dyDescent="0.3">
      <c r="A110" s="240" t="s">
        <v>4411</v>
      </c>
      <c r="B110" s="137" t="s">
        <v>3502</v>
      </c>
      <c r="C110" s="146" t="s">
        <v>3503</v>
      </c>
      <c r="D110" s="157">
        <v>1</v>
      </c>
      <c r="E110" s="158" t="s">
        <v>400</v>
      </c>
      <c r="F110" s="137" t="s">
        <v>3504</v>
      </c>
      <c r="G110" s="158"/>
      <c r="N110" s="152"/>
    </row>
    <row r="111" spans="1:14" x14ac:dyDescent="0.3">
      <c r="A111" s="239"/>
      <c r="B111" s="1003" t="s">
        <v>570</v>
      </c>
      <c r="C111" s="1004"/>
      <c r="D111" s="1004"/>
      <c r="E111" s="1004"/>
      <c r="F111" s="1004"/>
      <c r="G111" s="1064"/>
      <c r="H111" s="213">
        <f>H112+H125</f>
        <v>14</v>
      </c>
      <c r="I111" s="213">
        <f>I112+I125</f>
        <v>28</v>
      </c>
      <c r="N111" s="152"/>
    </row>
    <row r="112" spans="1:14" x14ac:dyDescent="0.3">
      <c r="A112" s="240" t="s">
        <v>83</v>
      </c>
      <c r="B112" s="1002" t="s">
        <v>697</v>
      </c>
      <c r="C112" s="998"/>
      <c r="D112" s="998"/>
      <c r="E112" s="998"/>
      <c r="F112" s="998"/>
      <c r="G112" s="999"/>
      <c r="H112" s="213">
        <f>SUM(D113:D124)</f>
        <v>12</v>
      </c>
      <c r="I112" s="213">
        <f>COUNT(D113:D124)*2</f>
        <v>24</v>
      </c>
      <c r="N112" s="152"/>
    </row>
    <row r="113" spans="1:14" ht="30" x14ac:dyDescent="0.3">
      <c r="A113" s="240" t="s">
        <v>1411</v>
      </c>
      <c r="B113" s="137" t="s">
        <v>719</v>
      </c>
      <c r="C113" s="137" t="s">
        <v>3505</v>
      </c>
      <c r="D113" s="157">
        <v>1</v>
      </c>
      <c r="E113" s="158" t="s">
        <v>576</v>
      </c>
      <c r="F113" s="158"/>
      <c r="G113" s="158"/>
      <c r="N113" s="152"/>
    </row>
    <row r="114" spans="1:14" x14ac:dyDescent="0.3">
      <c r="A114" s="240"/>
      <c r="B114" s="137"/>
      <c r="C114" s="137" t="s">
        <v>3506</v>
      </c>
      <c r="D114" s="157">
        <v>1</v>
      </c>
      <c r="E114" s="158" t="s">
        <v>576</v>
      </c>
      <c r="F114" s="158"/>
      <c r="G114" s="158"/>
      <c r="N114" s="152"/>
    </row>
    <row r="115" spans="1:14" ht="45" x14ac:dyDescent="0.3">
      <c r="A115" s="240" t="s">
        <v>1414</v>
      </c>
      <c r="B115" s="137" t="s">
        <v>724</v>
      </c>
      <c r="C115" s="146" t="s">
        <v>3507</v>
      </c>
      <c r="D115" s="157">
        <v>1</v>
      </c>
      <c r="E115" s="158" t="s">
        <v>576</v>
      </c>
      <c r="F115" s="158"/>
      <c r="G115" s="158"/>
      <c r="N115" s="152"/>
    </row>
    <row r="116" spans="1:14" ht="30" x14ac:dyDescent="0.3">
      <c r="A116" s="240"/>
      <c r="B116" s="137"/>
      <c r="C116" s="146" t="s">
        <v>3508</v>
      </c>
      <c r="D116" s="157">
        <v>1</v>
      </c>
      <c r="E116" s="158" t="s">
        <v>576</v>
      </c>
      <c r="F116" s="146" t="s">
        <v>3509</v>
      </c>
      <c r="G116" s="158"/>
      <c r="N116" s="152"/>
    </row>
    <row r="117" spans="1:14" ht="45" x14ac:dyDescent="0.3">
      <c r="A117" s="240"/>
      <c r="B117" s="137"/>
      <c r="C117" s="146" t="s">
        <v>3510</v>
      </c>
      <c r="D117" s="157">
        <v>1</v>
      </c>
      <c r="E117" s="158" t="s">
        <v>576</v>
      </c>
      <c r="F117" s="146" t="s">
        <v>3511</v>
      </c>
      <c r="G117" s="158"/>
      <c r="N117" s="152"/>
    </row>
    <row r="118" spans="1:14" ht="45" x14ac:dyDescent="0.3">
      <c r="A118" s="240"/>
      <c r="B118" s="137"/>
      <c r="C118" s="146" t="s">
        <v>3512</v>
      </c>
      <c r="D118" s="157">
        <v>1</v>
      </c>
      <c r="E118" s="158" t="s">
        <v>576</v>
      </c>
      <c r="F118" s="146" t="s">
        <v>3513</v>
      </c>
      <c r="G118" s="158"/>
      <c r="N118" s="152"/>
    </row>
    <row r="119" spans="1:14" x14ac:dyDescent="0.3">
      <c r="A119" s="240"/>
      <c r="B119" s="137"/>
      <c r="C119" s="146" t="s">
        <v>3514</v>
      </c>
      <c r="D119" s="157">
        <v>1</v>
      </c>
      <c r="E119" s="158" t="s">
        <v>576</v>
      </c>
      <c r="F119" s="158"/>
      <c r="G119" s="158"/>
      <c r="N119" s="152"/>
    </row>
    <row r="120" spans="1:14" ht="30" x14ac:dyDescent="0.3">
      <c r="A120" s="240"/>
      <c r="B120" s="137"/>
      <c r="C120" s="146" t="s">
        <v>3515</v>
      </c>
      <c r="D120" s="157">
        <v>1</v>
      </c>
      <c r="E120" s="158" t="s">
        <v>576</v>
      </c>
      <c r="F120" s="146" t="s">
        <v>3516</v>
      </c>
      <c r="G120" s="158"/>
      <c r="N120" s="152"/>
    </row>
    <row r="121" spans="1:14" ht="30" x14ac:dyDescent="0.3">
      <c r="A121" s="240"/>
      <c r="B121" s="137"/>
      <c r="C121" s="146" t="s">
        <v>3517</v>
      </c>
      <c r="D121" s="157">
        <v>1</v>
      </c>
      <c r="E121" s="158" t="s">
        <v>576</v>
      </c>
      <c r="F121" s="158"/>
      <c r="G121" s="158"/>
      <c r="N121" s="152"/>
    </row>
    <row r="122" spans="1:14" ht="30" x14ac:dyDescent="0.3">
      <c r="A122" s="240"/>
      <c r="B122" s="137"/>
      <c r="C122" s="146" t="s">
        <v>3518</v>
      </c>
      <c r="D122" s="157">
        <v>1</v>
      </c>
      <c r="E122" s="158" t="s">
        <v>258</v>
      </c>
      <c r="F122" s="158"/>
      <c r="G122" s="158"/>
      <c r="N122" s="152"/>
    </row>
    <row r="123" spans="1:14" ht="45" x14ac:dyDescent="0.3">
      <c r="A123" s="240"/>
      <c r="B123" s="137"/>
      <c r="C123" s="146" t="s">
        <v>3519</v>
      </c>
      <c r="D123" s="157">
        <v>1</v>
      </c>
      <c r="E123" s="158" t="s">
        <v>258</v>
      </c>
      <c r="F123" s="146" t="s">
        <v>3520</v>
      </c>
      <c r="G123" s="158"/>
      <c r="N123" s="152"/>
    </row>
    <row r="124" spans="1:14" ht="30" x14ac:dyDescent="0.3">
      <c r="A124" s="240"/>
      <c r="B124" s="137"/>
      <c r="C124" s="146" t="s">
        <v>3521</v>
      </c>
      <c r="D124" s="157">
        <v>1</v>
      </c>
      <c r="E124" s="158" t="s">
        <v>258</v>
      </c>
      <c r="F124" s="146" t="s">
        <v>3522</v>
      </c>
      <c r="G124" s="158"/>
      <c r="N124" s="152"/>
    </row>
    <row r="125" spans="1:14" x14ac:dyDescent="0.3">
      <c r="A125" s="240" t="s">
        <v>89</v>
      </c>
      <c r="B125" s="1002" t="s">
        <v>88</v>
      </c>
      <c r="C125" s="998"/>
      <c r="D125" s="998"/>
      <c r="E125" s="998"/>
      <c r="F125" s="998"/>
      <c r="G125" s="999"/>
      <c r="H125" s="213">
        <f>SUM(D126:D127)</f>
        <v>2</v>
      </c>
      <c r="I125" s="213">
        <f>COUNT(D126:D127)*2</f>
        <v>4</v>
      </c>
      <c r="N125" s="152"/>
    </row>
    <row r="126" spans="1:14" ht="30" x14ac:dyDescent="0.3">
      <c r="A126" s="240" t="s">
        <v>1420</v>
      </c>
      <c r="B126" s="137" t="s">
        <v>758</v>
      </c>
      <c r="C126" s="137" t="s">
        <v>3523</v>
      </c>
      <c r="D126" s="157">
        <v>1</v>
      </c>
      <c r="E126" s="166" t="s">
        <v>400</v>
      </c>
      <c r="F126" s="158" t="s">
        <v>3524</v>
      </c>
      <c r="G126" s="158"/>
      <c r="N126" s="152"/>
    </row>
    <row r="127" spans="1:14" x14ac:dyDescent="0.3">
      <c r="A127" s="240"/>
      <c r="B127" s="137"/>
      <c r="C127" s="137" t="s">
        <v>1826</v>
      </c>
      <c r="D127" s="157">
        <v>1</v>
      </c>
      <c r="E127" s="158" t="s">
        <v>400</v>
      </c>
      <c r="F127" s="158" t="s">
        <v>3524</v>
      </c>
      <c r="G127" s="158"/>
      <c r="N127" s="152"/>
    </row>
    <row r="128" spans="1:14" x14ac:dyDescent="0.3">
      <c r="A128" s="243"/>
      <c r="B128" s="1003" t="s">
        <v>813</v>
      </c>
      <c r="C128" s="1004"/>
      <c r="D128" s="1004"/>
      <c r="E128" s="1004"/>
      <c r="F128" s="1004"/>
      <c r="G128" s="1064"/>
      <c r="H128" s="213">
        <f t="shared" ref="H128:I128" si="2">H129+H132+H137+H144</f>
        <v>18</v>
      </c>
      <c r="I128" s="213">
        <f t="shared" si="2"/>
        <v>36</v>
      </c>
      <c r="N128" s="152"/>
    </row>
    <row r="129" spans="1:14" x14ac:dyDescent="0.3">
      <c r="A129" s="241" t="s">
        <v>114</v>
      </c>
      <c r="B129" s="1002" t="s">
        <v>815</v>
      </c>
      <c r="C129" s="998"/>
      <c r="D129" s="998"/>
      <c r="E129" s="998"/>
      <c r="F129" s="998"/>
      <c r="G129" s="999"/>
      <c r="H129" s="213">
        <f>SUM(D130:D131)</f>
        <v>2</v>
      </c>
      <c r="I129" s="213">
        <f>COUNT(D130:D131)*2</f>
        <v>4</v>
      </c>
      <c r="N129" s="152"/>
    </row>
    <row r="130" spans="1:14" ht="45" x14ac:dyDescent="0.3">
      <c r="A130" s="241" t="s">
        <v>1598</v>
      </c>
      <c r="B130" s="137" t="s">
        <v>3188</v>
      </c>
      <c r="C130" s="137" t="s">
        <v>2555</v>
      </c>
      <c r="D130" s="157">
        <v>1</v>
      </c>
      <c r="E130" s="159" t="s">
        <v>400</v>
      </c>
      <c r="F130" s="146" t="s">
        <v>3189</v>
      </c>
      <c r="G130" s="159"/>
      <c r="N130" s="152"/>
    </row>
    <row r="131" spans="1:14" ht="30" x14ac:dyDescent="0.3">
      <c r="A131" s="241"/>
      <c r="B131" s="137"/>
      <c r="C131" s="137" t="s">
        <v>3525</v>
      </c>
      <c r="D131" s="157">
        <v>1</v>
      </c>
      <c r="E131" s="159" t="s">
        <v>400</v>
      </c>
      <c r="F131" s="159"/>
      <c r="G131" s="159"/>
      <c r="N131" s="152"/>
    </row>
    <row r="132" spans="1:14" x14ac:dyDescent="0.3">
      <c r="A132" s="241" t="s">
        <v>116</v>
      </c>
      <c r="B132" s="1002" t="s">
        <v>829</v>
      </c>
      <c r="C132" s="998"/>
      <c r="D132" s="998"/>
      <c r="E132" s="998"/>
      <c r="F132" s="998"/>
      <c r="G132" s="999"/>
      <c r="H132" s="213">
        <f>SUM(D133:D136)</f>
        <v>4</v>
      </c>
      <c r="I132" s="213">
        <f>COUNT(D133:D136)*2</f>
        <v>8</v>
      </c>
      <c r="N132" s="152"/>
    </row>
    <row r="133" spans="1:14" ht="30" x14ac:dyDescent="0.3">
      <c r="A133" s="241" t="s">
        <v>1603</v>
      </c>
      <c r="B133" s="137" t="s">
        <v>831</v>
      </c>
      <c r="C133" s="146" t="s">
        <v>3526</v>
      </c>
      <c r="D133" s="157">
        <v>1</v>
      </c>
      <c r="E133" s="159" t="s">
        <v>228</v>
      </c>
      <c r="F133" s="146" t="s">
        <v>3527</v>
      </c>
      <c r="G133" s="159"/>
      <c r="N133" s="152"/>
    </row>
    <row r="134" spans="1:14" ht="30" x14ac:dyDescent="0.3">
      <c r="A134" s="241"/>
      <c r="B134" s="137"/>
      <c r="C134" s="146" t="s">
        <v>3528</v>
      </c>
      <c r="D134" s="157">
        <v>1</v>
      </c>
      <c r="E134" s="159" t="s">
        <v>256</v>
      </c>
      <c r="F134" s="146" t="s">
        <v>3339</v>
      </c>
      <c r="G134" s="159"/>
      <c r="N134" s="152"/>
    </row>
    <row r="135" spans="1:14" ht="30" x14ac:dyDescent="0.3">
      <c r="A135" s="241"/>
      <c r="B135" s="137"/>
      <c r="C135" s="146" t="s">
        <v>3529</v>
      </c>
      <c r="D135" s="157">
        <v>1</v>
      </c>
      <c r="E135" s="159" t="s">
        <v>256</v>
      </c>
      <c r="F135" s="146" t="s">
        <v>836</v>
      </c>
      <c r="G135" s="159"/>
      <c r="N135" s="152"/>
    </row>
    <row r="136" spans="1:14" ht="30" x14ac:dyDescent="0.3">
      <c r="A136" s="241"/>
      <c r="B136" s="137"/>
      <c r="C136" s="146" t="s">
        <v>3530</v>
      </c>
      <c r="D136" s="157">
        <v>1</v>
      </c>
      <c r="E136" s="159" t="s">
        <v>228</v>
      </c>
      <c r="F136" s="146" t="s">
        <v>840</v>
      </c>
      <c r="G136" s="159"/>
      <c r="N136" s="152"/>
    </row>
    <row r="137" spans="1:14" x14ac:dyDescent="0.3">
      <c r="A137" s="241" t="s">
        <v>118</v>
      </c>
      <c r="B137" s="1002" t="s">
        <v>852</v>
      </c>
      <c r="C137" s="998"/>
      <c r="D137" s="998"/>
      <c r="E137" s="998"/>
      <c r="F137" s="998"/>
      <c r="G137" s="999"/>
      <c r="H137" s="213">
        <f>SUM(D138:D143)</f>
        <v>6</v>
      </c>
      <c r="I137" s="213">
        <f>COUNT(D138:D143)*2</f>
        <v>12</v>
      </c>
      <c r="N137" s="152"/>
    </row>
    <row r="138" spans="1:14" ht="60" x14ac:dyDescent="0.3">
      <c r="A138" s="241" t="s">
        <v>1610</v>
      </c>
      <c r="B138" s="146" t="s">
        <v>3340</v>
      </c>
      <c r="C138" s="146" t="s">
        <v>3531</v>
      </c>
      <c r="D138" s="157">
        <v>1</v>
      </c>
      <c r="E138" s="159" t="s">
        <v>256</v>
      </c>
      <c r="F138" s="159"/>
      <c r="G138" s="159"/>
      <c r="N138" s="152"/>
    </row>
    <row r="139" spans="1:14" x14ac:dyDescent="0.3">
      <c r="A139" s="241"/>
      <c r="B139" s="146"/>
      <c r="C139" s="146" t="s">
        <v>3532</v>
      </c>
      <c r="D139" s="157">
        <v>1</v>
      </c>
      <c r="E139" s="159" t="s">
        <v>256</v>
      </c>
      <c r="F139" s="159"/>
      <c r="G139" s="159"/>
      <c r="N139" s="152"/>
    </row>
    <row r="140" spans="1:14" x14ac:dyDescent="0.3">
      <c r="A140" s="241"/>
      <c r="B140" s="146"/>
      <c r="C140" s="146" t="s">
        <v>3533</v>
      </c>
      <c r="D140" s="157">
        <v>1</v>
      </c>
      <c r="E140" s="159" t="s">
        <v>256</v>
      </c>
      <c r="F140" s="159"/>
      <c r="G140" s="159"/>
      <c r="N140" s="152"/>
    </row>
    <row r="141" spans="1:14" x14ac:dyDescent="0.3">
      <c r="A141" s="241"/>
      <c r="B141" s="146"/>
      <c r="C141" s="146" t="s">
        <v>3534</v>
      </c>
      <c r="D141" s="157">
        <v>1</v>
      </c>
      <c r="E141" s="159" t="s">
        <v>256</v>
      </c>
      <c r="F141" s="159"/>
      <c r="G141" s="159"/>
      <c r="N141" s="152"/>
    </row>
    <row r="142" spans="1:14" x14ac:dyDescent="0.3">
      <c r="A142" s="241"/>
      <c r="B142" s="146"/>
      <c r="C142" s="146" t="s">
        <v>3535</v>
      </c>
      <c r="D142" s="157">
        <v>1</v>
      </c>
      <c r="E142" s="159" t="s">
        <v>256</v>
      </c>
      <c r="F142" s="159"/>
      <c r="G142" s="159"/>
      <c r="N142" s="152"/>
    </row>
    <row r="143" spans="1:14" ht="30" x14ac:dyDescent="0.3">
      <c r="A143" s="241" t="s">
        <v>1611</v>
      </c>
      <c r="B143" s="137" t="s">
        <v>3536</v>
      </c>
      <c r="C143" s="146" t="s">
        <v>3537</v>
      </c>
      <c r="D143" s="157">
        <v>1</v>
      </c>
      <c r="E143" s="159" t="s">
        <v>256</v>
      </c>
      <c r="F143" s="159"/>
      <c r="G143" s="159"/>
      <c r="N143" s="152"/>
    </row>
    <row r="144" spans="1:14" x14ac:dyDescent="0.3">
      <c r="A144" s="241" t="s">
        <v>119</v>
      </c>
      <c r="B144" s="1002" t="s">
        <v>3343</v>
      </c>
      <c r="C144" s="998"/>
      <c r="D144" s="998"/>
      <c r="E144" s="998"/>
      <c r="F144" s="998"/>
      <c r="G144" s="999"/>
      <c r="H144" s="213">
        <f>SUM(D145:D150)</f>
        <v>6</v>
      </c>
      <c r="I144" s="213">
        <f>COUNT(D145:D150)*2</f>
        <v>12</v>
      </c>
      <c r="N144" s="152"/>
    </row>
    <row r="145" spans="1:14" ht="75" x14ac:dyDescent="0.3">
      <c r="A145" s="241" t="s">
        <v>1612</v>
      </c>
      <c r="B145" s="146" t="s">
        <v>3538</v>
      </c>
      <c r="C145" s="192" t="s">
        <v>3539</v>
      </c>
      <c r="D145" s="157">
        <v>1</v>
      </c>
      <c r="E145" s="159" t="s">
        <v>198</v>
      </c>
      <c r="F145" s="146" t="s">
        <v>3540</v>
      </c>
      <c r="G145" s="159"/>
      <c r="N145" s="152"/>
    </row>
    <row r="146" spans="1:14" ht="30" x14ac:dyDescent="0.3">
      <c r="A146" s="241"/>
      <c r="B146" s="146"/>
      <c r="C146" s="192" t="s">
        <v>3541</v>
      </c>
      <c r="D146" s="157">
        <v>1</v>
      </c>
      <c r="E146" s="159" t="s">
        <v>198</v>
      </c>
      <c r="F146" s="146" t="s">
        <v>3542</v>
      </c>
      <c r="G146" s="159"/>
      <c r="N146" s="152"/>
    </row>
    <row r="147" spans="1:14" x14ac:dyDescent="0.3">
      <c r="A147" s="241"/>
      <c r="B147" s="146"/>
      <c r="C147" s="192" t="s">
        <v>3543</v>
      </c>
      <c r="D147" s="157">
        <v>1</v>
      </c>
      <c r="E147" s="159" t="s">
        <v>198</v>
      </c>
      <c r="F147" s="146"/>
      <c r="G147" s="159"/>
      <c r="N147" s="152"/>
    </row>
    <row r="148" spans="1:14" x14ac:dyDescent="0.3">
      <c r="A148" s="241"/>
      <c r="B148" s="146"/>
      <c r="C148" s="192" t="s">
        <v>3544</v>
      </c>
      <c r="D148" s="157">
        <v>1</v>
      </c>
      <c r="E148" s="159" t="s">
        <v>198</v>
      </c>
      <c r="F148" s="146"/>
      <c r="G148" s="159"/>
      <c r="N148" s="152"/>
    </row>
    <row r="149" spans="1:14" x14ac:dyDescent="0.3">
      <c r="A149" s="241"/>
      <c r="B149" s="146"/>
      <c r="C149" s="146" t="s">
        <v>3545</v>
      </c>
      <c r="D149" s="157">
        <v>1</v>
      </c>
      <c r="E149" s="159" t="s">
        <v>228</v>
      </c>
      <c r="F149" s="159"/>
      <c r="G149" s="159"/>
      <c r="N149" s="152"/>
    </row>
    <row r="150" spans="1:14" x14ac:dyDescent="0.3">
      <c r="A150" s="241"/>
      <c r="B150" s="146"/>
      <c r="C150" s="146" t="s">
        <v>3546</v>
      </c>
      <c r="D150" s="157">
        <v>1</v>
      </c>
      <c r="E150" s="159" t="s">
        <v>228</v>
      </c>
      <c r="F150" s="159"/>
      <c r="G150" s="159"/>
      <c r="N150" s="152"/>
    </row>
    <row r="151" spans="1:14" x14ac:dyDescent="0.3">
      <c r="A151" s="239"/>
      <c r="B151" s="1003" t="s">
        <v>1637</v>
      </c>
      <c r="C151" s="1004"/>
      <c r="D151" s="1004"/>
      <c r="E151" s="1004"/>
      <c r="F151" s="1004"/>
      <c r="G151" s="1064"/>
      <c r="H151" s="213">
        <f>H152+H160+H194+H199+H204</f>
        <v>51</v>
      </c>
      <c r="I151" s="213">
        <f>I152+I160+I194+I199+I204</f>
        <v>102</v>
      </c>
      <c r="N151" s="152"/>
    </row>
    <row r="152" spans="1:14" x14ac:dyDescent="0.3">
      <c r="A152" s="240" t="s">
        <v>130</v>
      </c>
      <c r="B152" s="1002" t="s">
        <v>938</v>
      </c>
      <c r="C152" s="998"/>
      <c r="D152" s="998"/>
      <c r="E152" s="998"/>
      <c r="F152" s="998"/>
      <c r="G152" s="999"/>
      <c r="H152" s="213">
        <f>SUM(D153:D159)</f>
        <v>7</v>
      </c>
      <c r="I152" s="213">
        <f>COUNT(D153:D159)*2</f>
        <v>14</v>
      </c>
      <c r="N152" s="152"/>
    </row>
    <row r="153" spans="1:14" ht="60" x14ac:dyDescent="0.3">
      <c r="A153" s="201" t="s">
        <v>1646</v>
      </c>
      <c r="B153" s="249" t="s">
        <v>940</v>
      </c>
      <c r="C153" s="249" t="s">
        <v>941</v>
      </c>
      <c r="D153" s="157">
        <v>1</v>
      </c>
      <c r="E153" s="208" t="s">
        <v>400</v>
      </c>
      <c r="F153" s="245" t="s">
        <v>6182</v>
      </c>
      <c r="G153" s="158"/>
      <c r="N153" s="152"/>
    </row>
    <row r="154" spans="1:14" ht="45" x14ac:dyDescent="0.3">
      <c r="A154" s="204" t="s">
        <v>1647</v>
      </c>
      <c r="B154" s="148" t="s">
        <v>944</v>
      </c>
      <c r="C154" s="150" t="s">
        <v>3547</v>
      </c>
      <c r="D154" s="157">
        <v>1</v>
      </c>
      <c r="E154" s="149" t="s">
        <v>400</v>
      </c>
      <c r="F154" s="210"/>
      <c r="G154" s="158"/>
      <c r="N154" s="152"/>
    </row>
    <row r="155" spans="1:14" ht="60" x14ac:dyDescent="0.3">
      <c r="A155" s="204" t="s">
        <v>1649</v>
      </c>
      <c r="B155" s="245" t="s">
        <v>947</v>
      </c>
      <c r="C155" s="245" t="s">
        <v>6132</v>
      </c>
      <c r="D155" s="157">
        <v>1</v>
      </c>
      <c r="E155" s="208" t="s">
        <v>258</v>
      </c>
      <c r="F155" s="245" t="s">
        <v>6143</v>
      </c>
      <c r="G155" s="158"/>
      <c r="N155" s="152"/>
    </row>
    <row r="156" spans="1:14" ht="30" x14ac:dyDescent="0.3">
      <c r="A156" s="250"/>
      <c r="B156" s="150"/>
      <c r="C156" s="148" t="s">
        <v>948</v>
      </c>
      <c r="D156" s="157">
        <v>1</v>
      </c>
      <c r="E156" s="149" t="s">
        <v>400</v>
      </c>
      <c r="F156" s="148" t="s">
        <v>949</v>
      </c>
      <c r="G156" s="158"/>
      <c r="N156" s="152"/>
    </row>
    <row r="157" spans="1:14" ht="45" x14ac:dyDescent="0.3">
      <c r="A157" s="250"/>
      <c r="B157" s="150"/>
      <c r="C157" s="148" t="s">
        <v>6184</v>
      </c>
      <c r="D157" s="157">
        <v>1</v>
      </c>
      <c r="E157" s="149" t="s">
        <v>576</v>
      </c>
      <c r="F157" s="148" t="s">
        <v>6185</v>
      </c>
      <c r="G157" s="167"/>
      <c r="N157" s="152"/>
    </row>
    <row r="158" spans="1:14" ht="60" x14ac:dyDescent="0.3">
      <c r="A158" s="250" t="s">
        <v>6135</v>
      </c>
      <c r="B158" s="150" t="s">
        <v>6186</v>
      </c>
      <c r="C158" s="148" t="s">
        <v>6187</v>
      </c>
      <c r="D158" s="157">
        <v>1</v>
      </c>
      <c r="E158" s="149" t="s">
        <v>576</v>
      </c>
      <c r="F158" s="148" t="s">
        <v>6139</v>
      </c>
      <c r="G158" s="167"/>
      <c r="N158" s="152"/>
    </row>
    <row r="159" spans="1:14" ht="60" x14ac:dyDescent="0.3">
      <c r="A159" s="250" t="s">
        <v>6136</v>
      </c>
      <c r="B159" s="150" t="s">
        <v>6140</v>
      </c>
      <c r="C159" s="148" t="s">
        <v>6188</v>
      </c>
      <c r="D159" s="157">
        <v>1</v>
      </c>
      <c r="E159" s="149" t="s">
        <v>400</v>
      </c>
      <c r="F159" s="148" t="s">
        <v>6189</v>
      </c>
      <c r="G159" s="167"/>
      <c r="N159" s="152"/>
    </row>
    <row r="160" spans="1:14" x14ac:dyDescent="0.3">
      <c r="A160" s="240" t="s">
        <v>132</v>
      </c>
      <c r="B160" s="1002" t="s">
        <v>951</v>
      </c>
      <c r="C160" s="998"/>
      <c r="D160" s="998"/>
      <c r="E160" s="998"/>
      <c r="F160" s="998"/>
      <c r="G160" s="999"/>
      <c r="H160" s="213">
        <f>SUM(D161:D193)</f>
        <v>33</v>
      </c>
      <c r="I160" s="213">
        <f>COUNT(D161:D193)*2</f>
        <v>66</v>
      </c>
      <c r="N160" s="152"/>
    </row>
    <row r="161" spans="1:14" ht="45" x14ac:dyDescent="0.3">
      <c r="A161" s="240" t="s">
        <v>1650</v>
      </c>
      <c r="B161" s="146" t="s">
        <v>953</v>
      </c>
      <c r="C161" s="175" t="s">
        <v>3548</v>
      </c>
      <c r="D161" s="157">
        <v>1</v>
      </c>
      <c r="E161" s="158" t="s">
        <v>576</v>
      </c>
      <c r="F161" s="146"/>
      <c r="G161" s="158"/>
      <c r="N161" s="152"/>
    </row>
    <row r="162" spans="1:14" ht="30" x14ac:dyDescent="0.3">
      <c r="A162" s="240"/>
      <c r="B162" s="146"/>
      <c r="C162" s="137" t="s">
        <v>955</v>
      </c>
      <c r="D162" s="157">
        <v>1</v>
      </c>
      <c r="E162" s="158" t="s">
        <v>254</v>
      </c>
      <c r="F162" s="146"/>
      <c r="G162" s="158"/>
      <c r="N162" s="152"/>
    </row>
    <row r="163" spans="1:14" ht="30" x14ac:dyDescent="0.3">
      <c r="A163" s="240"/>
      <c r="B163" s="146"/>
      <c r="C163" s="175" t="s">
        <v>3549</v>
      </c>
      <c r="D163" s="157">
        <v>1</v>
      </c>
      <c r="E163" s="158" t="s">
        <v>576</v>
      </c>
      <c r="F163" s="146"/>
      <c r="G163" s="158"/>
      <c r="N163" s="152"/>
    </row>
    <row r="164" spans="1:14" ht="30" x14ac:dyDescent="0.3">
      <c r="A164" s="240"/>
      <c r="B164" s="146"/>
      <c r="C164" s="137" t="s">
        <v>955</v>
      </c>
      <c r="D164" s="157">
        <v>1</v>
      </c>
      <c r="E164" s="158" t="s">
        <v>254</v>
      </c>
      <c r="F164" s="146"/>
      <c r="G164" s="158"/>
      <c r="N164" s="152"/>
    </row>
    <row r="165" spans="1:14" ht="30" x14ac:dyDescent="0.3">
      <c r="A165" s="240"/>
      <c r="B165" s="146"/>
      <c r="C165" s="175" t="s">
        <v>3550</v>
      </c>
      <c r="D165" s="157">
        <v>1</v>
      </c>
      <c r="E165" s="158" t="s">
        <v>576</v>
      </c>
      <c r="F165" s="146"/>
      <c r="G165" s="158"/>
      <c r="N165" s="152"/>
    </row>
    <row r="166" spans="1:14" ht="30" x14ac:dyDescent="0.3">
      <c r="A166" s="240"/>
      <c r="B166" s="146"/>
      <c r="C166" s="137" t="s">
        <v>955</v>
      </c>
      <c r="D166" s="157">
        <v>1</v>
      </c>
      <c r="E166" s="158" t="s">
        <v>254</v>
      </c>
      <c r="F166" s="146"/>
      <c r="G166" s="158"/>
      <c r="N166" s="152"/>
    </row>
    <row r="167" spans="1:14" ht="60" x14ac:dyDescent="0.3">
      <c r="A167" s="240" t="s">
        <v>1651</v>
      </c>
      <c r="B167" s="146" t="s">
        <v>957</v>
      </c>
      <c r="C167" s="146" t="s">
        <v>3551</v>
      </c>
      <c r="D167" s="157">
        <v>1</v>
      </c>
      <c r="E167" s="158" t="s">
        <v>576</v>
      </c>
      <c r="F167" s="146"/>
      <c r="G167" s="158"/>
      <c r="N167" s="152"/>
    </row>
    <row r="168" spans="1:14" ht="30" x14ac:dyDescent="0.3">
      <c r="A168" s="240"/>
      <c r="B168" s="146"/>
      <c r="C168" s="146" t="s">
        <v>3552</v>
      </c>
      <c r="D168" s="157">
        <v>1</v>
      </c>
      <c r="E168" s="158" t="s">
        <v>576</v>
      </c>
      <c r="F168" s="146"/>
      <c r="G168" s="158"/>
      <c r="N168" s="152"/>
    </row>
    <row r="169" spans="1:14" ht="30" x14ac:dyDescent="0.3">
      <c r="A169" s="240"/>
      <c r="B169" s="146"/>
      <c r="C169" s="146" t="s">
        <v>3553</v>
      </c>
      <c r="D169" s="157">
        <v>1</v>
      </c>
      <c r="E169" s="158" t="s">
        <v>576</v>
      </c>
      <c r="F169" s="146"/>
      <c r="G169" s="158"/>
      <c r="N169" s="152"/>
    </row>
    <row r="170" spans="1:14" ht="30" x14ac:dyDescent="0.3">
      <c r="A170" s="240"/>
      <c r="B170" s="146"/>
      <c r="C170" s="146" t="s">
        <v>3554</v>
      </c>
      <c r="D170" s="157">
        <v>1</v>
      </c>
      <c r="E170" s="158" t="s">
        <v>576</v>
      </c>
      <c r="F170" s="146"/>
      <c r="G170" s="158"/>
      <c r="N170" s="152"/>
    </row>
    <row r="171" spans="1:14" ht="30" x14ac:dyDescent="0.3">
      <c r="A171" s="240"/>
      <c r="B171" s="146"/>
      <c r="C171" s="146" t="s">
        <v>3555</v>
      </c>
      <c r="D171" s="157">
        <v>1</v>
      </c>
      <c r="E171" s="158" t="s">
        <v>576</v>
      </c>
      <c r="F171" s="146"/>
      <c r="G171" s="158"/>
      <c r="N171" s="152"/>
    </row>
    <row r="172" spans="1:14" ht="30" x14ac:dyDescent="0.3">
      <c r="A172" s="240"/>
      <c r="B172" s="146"/>
      <c r="C172" s="146" t="s">
        <v>3556</v>
      </c>
      <c r="D172" s="157">
        <v>1</v>
      </c>
      <c r="E172" s="158" t="s">
        <v>576</v>
      </c>
      <c r="F172" s="146"/>
      <c r="G172" s="158"/>
      <c r="N172" s="152"/>
    </row>
    <row r="173" spans="1:14" ht="30" x14ac:dyDescent="0.3">
      <c r="A173" s="240"/>
      <c r="B173" s="146"/>
      <c r="C173" s="146" t="s">
        <v>3557</v>
      </c>
      <c r="D173" s="157">
        <v>1</v>
      </c>
      <c r="E173" s="158" t="s">
        <v>576</v>
      </c>
      <c r="F173" s="146"/>
      <c r="G173" s="158"/>
      <c r="N173" s="152"/>
    </row>
    <row r="174" spans="1:14" ht="30" x14ac:dyDescent="0.3">
      <c r="A174" s="240"/>
      <c r="B174" s="146"/>
      <c r="C174" s="146" t="s">
        <v>3558</v>
      </c>
      <c r="D174" s="157">
        <v>1</v>
      </c>
      <c r="E174" s="158" t="s">
        <v>576</v>
      </c>
      <c r="F174" s="146"/>
      <c r="G174" s="158"/>
      <c r="N174" s="152"/>
    </row>
    <row r="175" spans="1:14" ht="30" x14ac:dyDescent="0.3">
      <c r="A175" s="240"/>
      <c r="B175" s="146"/>
      <c r="C175" s="146" t="s">
        <v>3559</v>
      </c>
      <c r="D175" s="157">
        <v>1</v>
      </c>
      <c r="E175" s="158" t="s">
        <v>576</v>
      </c>
      <c r="F175" s="146"/>
      <c r="G175" s="158"/>
      <c r="N175" s="152"/>
    </row>
    <row r="176" spans="1:14" ht="30" x14ac:dyDescent="0.3">
      <c r="A176" s="240"/>
      <c r="B176" s="146"/>
      <c r="C176" s="146" t="s">
        <v>3560</v>
      </c>
      <c r="D176" s="157">
        <v>1</v>
      </c>
      <c r="E176" s="158" t="s">
        <v>576</v>
      </c>
      <c r="F176" s="146"/>
      <c r="G176" s="158"/>
      <c r="N176" s="152"/>
    </row>
    <row r="177" spans="1:14" ht="30" x14ac:dyDescent="0.3">
      <c r="A177" s="240"/>
      <c r="B177" s="146"/>
      <c r="C177" s="146" t="s">
        <v>3561</v>
      </c>
      <c r="D177" s="157">
        <v>1</v>
      </c>
      <c r="E177" s="158" t="s">
        <v>576</v>
      </c>
      <c r="F177" s="146"/>
      <c r="G177" s="158"/>
      <c r="N177" s="152"/>
    </row>
    <row r="178" spans="1:14" ht="30" x14ac:dyDescent="0.3">
      <c r="A178" s="240"/>
      <c r="B178" s="146"/>
      <c r="C178" s="146" t="s">
        <v>3562</v>
      </c>
      <c r="D178" s="157">
        <v>1</v>
      </c>
      <c r="E178" s="158" t="s">
        <v>576</v>
      </c>
      <c r="F178" s="146"/>
      <c r="G178" s="158"/>
      <c r="N178" s="152"/>
    </row>
    <row r="179" spans="1:14" ht="30" x14ac:dyDescent="0.3">
      <c r="A179" s="240"/>
      <c r="B179" s="146"/>
      <c r="C179" s="146" t="s">
        <v>3563</v>
      </c>
      <c r="D179" s="157">
        <v>1</v>
      </c>
      <c r="E179" s="158" t="s">
        <v>576</v>
      </c>
      <c r="F179" s="146"/>
      <c r="G179" s="158"/>
      <c r="N179" s="152"/>
    </row>
    <row r="180" spans="1:14" ht="30" x14ac:dyDescent="0.3">
      <c r="A180" s="240"/>
      <c r="B180" s="146"/>
      <c r="C180" s="146" t="s">
        <v>3564</v>
      </c>
      <c r="D180" s="157">
        <v>1</v>
      </c>
      <c r="E180" s="158" t="s">
        <v>576</v>
      </c>
      <c r="F180" s="146"/>
      <c r="G180" s="158"/>
      <c r="N180" s="152"/>
    </row>
    <row r="181" spans="1:14" ht="30" x14ac:dyDescent="0.3">
      <c r="A181" s="240"/>
      <c r="B181" s="146"/>
      <c r="C181" s="146" t="s">
        <v>3565</v>
      </c>
      <c r="D181" s="157">
        <v>1</v>
      </c>
      <c r="E181" s="158" t="s">
        <v>576</v>
      </c>
      <c r="F181" s="146"/>
      <c r="G181" s="158"/>
      <c r="N181" s="152"/>
    </row>
    <row r="182" spans="1:14" ht="45" x14ac:dyDescent="0.3">
      <c r="A182" s="240"/>
      <c r="B182" s="146"/>
      <c r="C182" s="146" t="s">
        <v>3566</v>
      </c>
      <c r="D182" s="157">
        <v>1</v>
      </c>
      <c r="E182" s="158" t="s">
        <v>576</v>
      </c>
      <c r="F182" s="146"/>
      <c r="G182" s="158"/>
      <c r="N182" s="152"/>
    </row>
    <row r="183" spans="1:14" ht="30" x14ac:dyDescent="0.3">
      <c r="A183" s="240"/>
      <c r="B183" s="146"/>
      <c r="C183" s="146" t="s">
        <v>3567</v>
      </c>
      <c r="D183" s="157">
        <v>1</v>
      </c>
      <c r="E183" s="158" t="s">
        <v>576</v>
      </c>
      <c r="F183" s="146"/>
      <c r="G183" s="158"/>
      <c r="N183" s="152"/>
    </row>
    <row r="184" spans="1:14" ht="30" x14ac:dyDescent="0.3">
      <c r="A184" s="240"/>
      <c r="B184" s="146"/>
      <c r="C184" s="146" t="s">
        <v>3568</v>
      </c>
      <c r="D184" s="157">
        <v>1</v>
      </c>
      <c r="E184" s="158" t="s">
        <v>576</v>
      </c>
      <c r="F184" s="146"/>
      <c r="G184" s="158"/>
      <c r="N184" s="152"/>
    </row>
    <row r="185" spans="1:14" ht="30" x14ac:dyDescent="0.3">
      <c r="A185" s="240"/>
      <c r="B185" s="146"/>
      <c r="C185" s="146" t="s">
        <v>3569</v>
      </c>
      <c r="D185" s="157">
        <v>1</v>
      </c>
      <c r="E185" s="158" t="s">
        <v>576</v>
      </c>
      <c r="F185" s="146"/>
      <c r="G185" s="158"/>
      <c r="N185" s="152"/>
    </row>
    <row r="186" spans="1:14" ht="30" x14ac:dyDescent="0.3">
      <c r="A186" s="240"/>
      <c r="B186" s="146"/>
      <c r="C186" s="146" t="s">
        <v>3570</v>
      </c>
      <c r="D186" s="157">
        <v>1</v>
      </c>
      <c r="E186" s="158" t="s">
        <v>576</v>
      </c>
      <c r="F186" s="146"/>
      <c r="G186" s="158"/>
      <c r="N186" s="152"/>
    </row>
    <row r="187" spans="1:14" ht="30" x14ac:dyDescent="0.3">
      <c r="A187" s="240"/>
      <c r="B187" s="146"/>
      <c r="C187" s="146" t="s">
        <v>3571</v>
      </c>
      <c r="D187" s="157">
        <v>1</v>
      </c>
      <c r="E187" s="158" t="s">
        <v>576</v>
      </c>
      <c r="F187" s="146"/>
      <c r="G187" s="158"/>
      <c r="N187" s="152"/>
    </row>
    <row r="188" spans="1:14" ht="30" x14ac:dyDescent="0.3">
      <c r="A188" s="240"/>
      <c r="B188" s="146"/>
      <c r="C188" s="146" t="s">
        <v>3572</v>
      </c>
      <c r="D188" s="157">
        <v>1</v>
      </c>
      <c r="E188" s="158" t="s">
        <v>576</v>
      </c>
      <c r="F188" s="146"/>
      <c r="G188" s="158"/>
      <c r="N188" s="152"/>
    </row>
    <row r="189" spans="1:14" ht="45" x14ac:dyDescent="0.3">
      <c r="A189" s="240" t="s">
        <v>1663</v>
      </c>
      <c r="B189" s="146" t="s">
        <v>971</v>
      </c>
      <c r="C189" s="146" t="s">
        <v>3573</v>
      </c>
      <c r="D189" s="157">
        <v>1</v>
      </c>
      <c r="E189" s="158" t="s">
        <v>400</v>
      </c>
      <c r="F189" s="159"/>
      <c r="G189" s="158"/>
      <c r="N189" s="152"/>
    </row>
    <row r="190" spans="1:14" ht="30" x14ac:dyDescent="0.3">
      <c r="A190" s="240" t="s">
        <v>1665</v>
      </c>
      <c r="B190" s="146" t="s">
        <v>974</v>
      </c>
      <c r="C190" s="146" t="s">
        <v>3574</v>
      </c>
      <c r="D190" s="157">
        <v>1</v>
      </c>
      <c r="E190" s="158" t="s">
        <v>228</v>
      </c>
      <c r="F190" s="146"/>
      <c r="G190" s="158"/>
      <c r="N190" s="152"/>
    </row>
    <row r="191" spans="1:14" ht="30" x14ac:dyDescent="0.3">
      <c r="A191" s="240"/>
      <c r="B191" s="166"/>
      <c r="C191" s="146" t="s">
        <v>3575</v>
      </c>
      <c r="D191" s="157">
        <v>1</v>
      </c>
      <c r="E191" s="158" t="s">
        <v>228</v>
      </c>
      <c r="F191" s="146"/>
      <c r="G191" s="161"/>
      <c r="N191" s="152"/>
    </row>
    <row r="192" spans="1:14" ht="30" x14ac:dyDescent="0.3">
      <c r="A192" s="240"/>
      <c r="B192" s="146"/>
      <c r="C192" s="146" t="s">
        <v>3576</v>
      </c>
      <c r="D192" s="157">
        <v>1</v>
      </c>
      <c r="E192" s="158" t="s">
        <v>228</v>
      </c>
      <c r="F192" s="146"/>
      <c r="G192" s="161"/>
      <c r="N192" s="152"/>
    </row>
    <row r="193" spans="1:14" x14ac:dyDescent="0.3">
      <c r="A193" s="240"/>
      <c r="B193" s="146"/>
      <c r="C193" s="146" t="s">
        <v>3577</v>
      </c>
      <c r="D193" s="169">
        <v>1</v>
      </c>
      <c r="E193" s="158" t="s">
        <v>228</v>
      </c>
      <c r="F193" s="146"/>
      <c r="G193" s="161"/>
      <c r="N193" s="152"/>
    </row>
    <row r="194" spans="1:14" x14ac:dyDescent="0.3">
      <c r="A194" s="594" t="s">
        <v>136</v>
      </c>
      <c r="B194" s="865" t="s">
        <v>6456</v>
      </c>
      <c r="C194" s="866"/>
      <c r="D194" s="866"/>
      <c r="E194" s="866"/>
      <c r="F194" s="866"/>
      <c r="G194" s="867"/>
      <c r="H194" s="213">
        <f>SUM(D195:D198)</f>
        <v>4</v>
      </c>
      <c r="I194" s="213">
        <f>COUNT(D195:D198)*2</f>
        <v>8</v>
      </c>
      <c r="N194" s="152"/>
    </row>
    <row r="195" spans="1:14" ht="43.5" x14ac:dyDescent="0.3">
      <c r="A195" s="595" t="s">
        <v>4656</v>
      </c>
      <c r="B195" s="596" t="s">
        <v>1668</v>
      </c>
      <c r="C195" s="597" t="s">
        <v>1669</v>
      </c>
      <c r="D195" s="598">
        <v>1</v>
      </c>
      <c r="E195" s="598" t="s">
        <v>258</v>
      </c>
      <c r="F195" s="597" t="s">
        <v>6462</v>
      </c>
      <c r="G195" s="599"/>
      <c r="N195" s="152"/>
    </row>
    <row r="196" spans="1:14" ht="46.5" x14ac:dyDescent="0.3">
      <c r="A196" s="595" t="s">
        <v>1680</v>
      </c>
      <c r="B196" s="602" t="s">
        <v>1674</v>
      </c>
      <c r="C196" s="603" t="s">
        <v>1675</v>
      </c>
      <c r="D196" s="598">
        <v>1</v>
      </c>
      <c r="E196" s="598" t="s">
        <v>258</v>
      </c>
      <c r="F196" s="597" t="s">
        <v>6459</v>
      </c>
      <c r="G196" s="599"/>
      <c r="N196" s="152"/>
    </row>
    <row r="197" spans="1:14" ht="46.5" x14ac:dyDescent="0.3">
      <c r="A197" s="595" t="s">
        <v>977</v>
      </c>
      <c r="B197" s="596" t="s">
        <v>1676</v>
      </c>
      <c r="C197" s="597" t="s">
        <v>1677</v>
      </c>
      <c r="D197" s="598">
        <v>1</v>
      </c>
      <c r="E197" s="598" t="s">
        <v>258</v>
      </c>
      <c r="F197" s="597" t="s">
        <v>6460</v>
      </c>
      <c r="G197" s="599"/>
      <c r="N197" s="152"/>
    </row>
    <row r="198" spans="1:14" ht="46.5" x14ac:dyDescent="0.3">
      <c r="A198" s="595" t="s">
        <v>4657</v>
      </c>
      <c r="B198" s="596" t="s">
        <v>6469</v>
      </c>
      <c r="C198" s="597" t="s">
        <v>1678</v>
      </c>
      <c r="D198" s="598">
        <v>1</v>
      </c>
      <c r="E198" s="598" t="s">
        <v>258</v>
      </c>
      <c r="F198" s="597" t="s">
        <v>6461</v>
      </c>
      <c r="G198" s="599"/>
      <c r="N198" s="152"/>
    </row>
    <row r="199" spans="1:14" x14ac:dyDescent="0.3">
      <c r="A199" s="595" t="s">
        <v>1681</v>
      </c>
      <c r="B199" s="859" t="s">
        <v>4658</v>
      </c>
      <c r="C199" s="860"/>
      <c r="D199" s="860"/>
      <c r="E199" s="860"/>
      <c r="F199" s="860"/>
      <c r="G199" s="861"/>
      <c r="H199" s="213">
        <f>SUM(D200:D203)</f>
        <v>4</v>
      </c>
      <c r="I199" s="213">
        <f>COUNT(D200:D203)*2</f>
        <v>8</v>
      </c>
      <c r="N199" s="152"/>
    </row>
    <row r="200" spans="1:14" ht="75" x14ac:dyDescent="0.3">
      <c r="A200" s="698" t="s">
        <v>6470</v>
      </c>
      <c r="B200" s="148" t="s">
        <v>5994</v>
      </c>
      <c r="C200" s="148" t="s">
        <v>4660</v>
      </c>
      <c r="D200" s="157">
        <v>1</v>
      </c>
      <c r="E200" s="149" t="s">
        <v>400</v>
      </c>
      <c r="F200" s="251" t="s">
        <v>5995</v>
      </c>
      <c r="G200" s="210"/>
      <c r="N200" s="152"/>
    </row>
    <row r="201" spans="1:14" ht="60" x14ac:dyDescent="0.3">
      <c r="A201" s="698" t="s">
        <v>6471</v>
      </c>
      <c r="B201" s="148" t="s">
        <v>4662</v>
      </c>
      <c r="C201" s="148" t="s">
        <v>4663</v>
      </c>
      <c r="D201" s="157">
        <v>1</v>
      </c>
      <c r="E201" s="149" t="s">
        <v>400</v>
      </c>
      <c r="F201" s="251" t="s">
        <v>4664</v>
      </c>
      <c r="G201" s="210"/>
      <c r="N201" s="152"/>
    </row>
    <row r="202" spans="1:14" ht="75" x14ac:dyDescent="0.3">
      <c r="A202" s="549" t="s">
        <v>6481</v>
      </c>
      <c r="B202" s="148" t="s">
        <v>5996</v>
      </c>
      <c r="C202" s="148" t="s">
        <v>5997</v>
      </c>
      <c r="D202" s="157">
        <v>1</v>
      </c>
      <c r="E202" s="149" t="s">
        <v>400</v>
      </c>
      <c r="F202" s="251" t="s">
        <v>5998</v>
      </c>
      <c r="G202" s="210"/>
      <c r="N202" s="152"/>
    </row>
    <row r="203" spans="1:14" ht="75" x14ac:dyDescent="0.3">
      <c r="A203" s="549" t="s">
        <v>6474</v>
      </c>
      <c r="B203" s="148" t="s">
        <v>5999</v>
      </c>
      <c r="C203" s="148" t="s">
        <v>6000</v>
      </c>
      <c r="D203" s="157">
        <v>1</v>
      </c>
      <c r="E203" s="149" t="s">
        <v>400</v>
      </c>
      <c r="F203" s="251" t="s">
        <v>6190</v>
      </c>
      <c r="G203" s="210"/>
      <c r="N203" s="152"/>
    </row>
    <row r="204" spans="1:14" x14ac:dyDescent="0.3">
      <c r="A204" s="217" t="s">
        <v>4665</v>
      </c>
      <c r="B204" s="1002" t="s">
        <v>1682</v>
      </c>
      <c r="C204" s="998"/>
      <c r="D204" s="998"/>
      <c r="E204" s="998"/>
      <c r="F204" s="998"/>
      <c r="G204" s="999"/>
      <c r="H204" s="213">
        <f>SUM(D205:D207)</f>
        <v>3</v>
      </c>
      <c r="I204" s="213">
        <f>COUNT(D205:D207)*2</f>
        <v>6</v>
      </c>
      <c r="N204" s="152"/>
    </row>
    <row r="205" spans="1:14" ht="45" x14ac:dyDescent="0.3">
      <c r="A205" s="217" t="s">
        <v>4666</v>
      </c>
      <c r="B205" s="146" t="s">
        <v>1684</v>
      </c>
      <c r="C205" s="158" t="s">
        <v>1685</v>
      </c>
      <c r="D205" s="157">
        <v>1</v>
      </c>
      <c r="E205" s="158" t="s">
        <v>400</v>
      </c>
      <c r="F205" s="158"/>
      <c r="G205" s="158"/>
      <c r="N205" s="152"/>
    </row>
    <row r="206" spans="1:14" x14ac:dyDescent="0.3">
      <c r="A206" s="217"/>
      <c r="B206" s="146"/>
      <c r="C206" s="237" t="s">
        <v>1686</v>
      </c>
      <c r="D206" s="157">
        <v>1</v>
      </c>
      <c r="E206" s="158" t="s">
        <v>198</v>
      </c>
      <c r="F206" s="158"/>
      <c r="G206" s="158"/>
      <c r="N206" s="152"/>
    </row>
    <row r="207" spans="1:14" ht="30" x14ac:dyDescent="0.3">
      <c r="A207" s="217" t="s">
        <v>4670</v>
      </c>
      <c r="B207" s="146" t="s">
        <v>1690</v>
      </c>
      <c r="C207" s="158" t="s">
        <v>1691</v>
      </c>
      <c r="D207" s="157">
        <v>1</v>
      </c>
      <c r="E207" s="158" t="s">
        <v>400</v>
      </c>
      <c r="F207" s="158"/>
      <c r="G207" s="158"/>
      <c r="N207" s="152"/>
    </row>
    <row r="208" spans="1:14" x14ac:dyDescent="0.3">
      <c r="A208" s="240"/>
      <c r="B208" s="1003" t="s">
        <v>979</v>
      </c>
      <c r="C208" s="1004"/>
      <c r="D208" s="1004"/>
      <c r="E208" s="1004"/>
      <c r="F208" s="1004"/>
      <c r="G208" s="1064"/>
      <c r="H208" s="213">
        <f t="shared" ref="H208:I208" si="3">H209+H214+H219+H222</f>
        <v>14</v>
      </c>
      <c r="I208" s="213">
        <f t="shared" si="3"/>
        <v>28</v>
      </c>
      <c r="N208" s="152"/>
    </row>
    <row r="209" spans="1:14" x14ac:dyDescent="0.3">
      <c r="A209" s="240" t="s">
        <v>139</v>
      </c>
      <c r="B209" s="1002" t="s">
        <v>140</v>
      </c>
      <c r="C209" s="998"/>
      <c r="D209" s="998"/>
      <c r="E209" s="998"/>
      <c r="F209" s="998"/>
      <c r="G209" s="999"/>
      <c r="H209" s="213">
        <f>SUM(D210:D213)</f>
        <v>4</v>
      </c>
      <c r="I209" s="213">
        <f>COUNT(D210:D213)*2</f>
        <v>8</v>
      </c>
      <c r="N209" s="152"/>
    </row>
    <row r="210" spans="1:14" ht="45" x14ac:dyDescent="0.3">
      <c r="A210" s="240" t="s">
        <v>1693</v>
      </c>
      <c r="B210" s="137" t="s">
        <v>982</v>
      </c>
      <c r="C210" s="146" t="s">
        <v>3578</v>
      </c>
      <c r="D210" s="157">
        <v>1</v>
      </c>
      <c r="E210" s="159" t="s">
        <v>576</v>
      </c>
      <c r="F210" s="159"/>
      <c r="G210" s="159"/>
      <c r="N210" s="152"/>
    </row>
    <row r="211" spans="1:14" x14ac:dyDescent="0.3">
      <c r="A211" s="240"/>
      <c r="B211" s="137"/>
      <c r="C211" s="146" t="s">
        <v>3579</v>
      </c>
      <c r="D211" s="157">
        <v>1</v>
      </c>
      <c r="E211" s="159" t="s">
        <v>576</v>
      </c>
      <c r="F211" s="159"/>
      <c r="G211" s="159"/>
      <c r="N211" s="152"/>
    </row>
    <row r="212" spans="1:14" ht="30" x14ac:dyDescent="0.3">
      <c r="A212" s="240"/>
      <c r="B212" s="137"/>
      <c r="C212" s="159" t="s">
        <v>3580</v>
      </c>
      <c r="D212" s="157">
        <v>1</v>
      </c>
      <c r="E212" s="159" t="s">
        <v>576</v>
      </c>
      <c r="F212" s="146" t="s">
        <v>3581</v>
      </c>
      <c r="G212" s="159"/>
      <c r="N212" s="152"/>
    </row>
    <row r="213" spans="1:14" ht="30" x14ac:dyDescent="0.3">
      <c r="A213" s="240"/>
      <c r="B213" s="137"/>
      <c r="C213" s="159" t="s">
        <v>3582</v>
      </c>
      <c r="D213" s="157">
        <v>1</v>
      </c>
      <c r="E213" s="159" t="s">
        <v>576</v>
      </c>
      <c r="F213" s="146" t="s">
        <v>3583</v>
      </c>
      <c r="G213" s="159"/>
      <c r="N213" s="152"/>
    </row>
    <row r="214" spans="1:14" x14ac:dyDescent="0.3">
      <c r="A214" s="240" t="s">
        <v>141</v>
      </c>
      <c r="B214" s="1002" t="s">
        <v>993</v>
      </c>
      <c r="C214" s="998"/>
      <c r="D214" s="998"/>
      <c r="E214" s="998"/>
      <c r="F214" s="998"/>
      <c r="G214" s="999"/>
      <c r="H214" s="213">
        <f>SUM(D215:D218)</f>
        <v>4</v>
      </c>
      <c r="I214" s="213">
        <f>COUNT(D215:D218)*2</f>
        <v>8</v>
      </c>
      <c r="N214" s="152"/>
    </row>
    <row r="215" spans="1:14" ht="30" x14ac:dyDescent="0.3">
      <c r="A215" s="240" t="s">
        <v>1705</v>
      </c>
      <c r="B215" s="137" t="s">
        <v>995</v>
      </c>
      <c r="C215" s="146" t="s">
        <v>3584</v>
      </c>
      <c r="D215" s="157">
        <v>1</v>
      </c>
      <c r="E215" s="159" t="s">
        <v>576</v>
      </c>
      <c r="F215" s="159"/>
      <c r="G215" s="159"/>
      <c r="N215" s="152"/>
    </row>
    <row r="216" spans="1:14" x14ac:dyDescent="0.3">
      <c r="A216" s="240"/>
      <c r="B216" s="137"/>
      <c r="C216" s="146" t="s">
        <v>3585</v>
      </c>
      <c r="D216" s="157">
        <v>1</v>
      </c>
      <c r="E216" s="159" t="s">
        <v>576</v>
      </c>
      <c r="F216" s="159"/>
      <c r="G216" s="159"/>
      <c r="N216" s="152"/>
    </row>
    <row r="217" spans="1:14" ht="30" x14ac:dyDescent="0.3">
      <c r="A217" s="240"/>
      <c r="B217" s="137"/>
      <c r="C217" s="146" t="s">
        <v>3586</v>
      </c>
      <c r="D217" s="157">
        <v>1</v>
      </c>
      <c r="E217" s="159" t="s">
        <v>576</v>
      </c>
      <c r="F217" s="146" t="s">
        <v>3587</v>
      </c>
      <c r="G217" s="159"/>
      <c r="N217" s="152"/>
    </row>
    <row r="218" spans="1:14" ht="60" x14ac:dyDescent="0.3">
      <c r="A218" s="240"/>
      <c r="B218" s="137"/>
      <c r="C218" s="146" t="s">
        <v>3588</v>
      </c>
      <c r="D218" s="157">
        <v>1</v>
      </c>
      <c r="E218" s="159" t="s">
        <v>576</v>
      </c>
      <c r="F218" s="146" t="s">
        <v>3589</v>
      </c>
      <c r="G218" s="159"/>
      <c r="N218" s="152"/>
    </row>
    <row r="219" spans="1:14" x14ac:dyDescent="0.3">
      <c r="A219" s="240" t="s">
        <v>143</v>
      </c>
      <c r="B219" s="1002" t="s">
        <v>1004</v>
      </c>
      <c r="C219" s="998"/>
      <c r="D219" s="998"/>
      <c r="E219" s="998"/>
      <c r="F219" s="998"/>
      <c r="G219" s="999"/>
      <c r="H219" s="213">
        <f>SUM(D220:D221)</f>
        <v>2</v>
      </c>
      <c r="I219" s="213">
        <f>COUNT(D220:D221)*2</f>
        <v>4</v>
      </c>
      <c r="N219" s="152"/>
    </row>
    <row r="220" spans="1:14" ht="45" x14ac:dyDescent="0.3">
      <c r="A220" s="240" t="s">
        <v>1707</v>
      </c>
      <c r="B220" s="137" t="s">
        <v>1006</v>
      </c>
      <c r="C220" s="159" t="s">
        <v>3590</v>
      </c>
      <c r="D220" s="157">
        <v>1</v>
      </c>
      <c r="E220" s="159" t="s">
        <v>576</v>
      </c>
      <c r="F220" s="159"/>
      <c r="G220" s="159"/>
      <c r="N220" s="152"/>
    </row>
    <row r="221" spans="1:14" x14ac:dyDescent="0.3">
      <c r="A221" s="240"/>
      <c r="B221" s="137"/>
      <c r="C221" s="159" t="s">
        <v>3591</v>
      </c>
      <c r="D221" s="157">
        <v>1</v>
      </c>
      <c r="E221" s="159" t="s">
        <v>576</v>
      </c>
      <c r="F221" s="159"/>
      <c r="G221" s="159"/>
      <c r="N221" s="152"/>
    </row>
    <row r="222" spans="1:14" x14ac:dyDescent="0.3">
      <c r="A222" s="240" t="s">
        <v>145</v>
      </c>
      <c r="B222" s="1002" t="s">
        <v>1011</v>
      </c>
      <c r="C222" s="998"/>
      <c r="D222" s="998"/>
      <c r="E222" s="998"/>
      <c r="F222" s="998"/>
      <c r="G222" s="999"/>
      <c r="H222" s="213">
        <f>SUM(D223:D226)</f>
        <v>4</v>
      </c>
      <c r="I222" s="213">
        <f>COUNT(D223:D226)*2</f>
        <v>8</v>
      </c>
      <c r="N222" s="152"/>
    </row>
    <row r="223" spans="1:14" ht="45" x14ac:dyDescent="0.3">
      <c r="A223" s="240" t="s">
        <v>1715</v>
      </c>
      <c r="B223" s="137" t="s">
        <v>1013</v>
      </c>
      <c r="C223" s="146" t="s">
        <v>3592</v>
      </c>
      <c r="D223" s="157">
        <v>1</v>
      </c>
      <c r="E223" s="159" t="s">
        <v>576</v>
      </c>
      <c r="F223" s="159"/>
      <c r="G223" s="159"/>
      <c r="N223" s="152"/>
    </row>
    <row r="224" spans="1:14" x14ac:dyDescent="0.3">
      <c r="A224" s="240"/>
      <c r="B224" s="137"/>
      <c r="C224" s="146" t="s">
        <v>3593</v>
      </c>
      <c r="D224" s="157">
        <v>1</v>
      </c>
      <c r="E224" s="159" t="s">
        <v>576</v>
      </c>
      <c r="F224" s="159"/>
      <c r="G224" s="159"/>
      <c r="N224" s="152"/>
    </row>
    <row r="225" spans="1:14" x14ac:dyDescent="0.3">
      <c r="A225" s="240"/>
      <c r="B225" s="137"/>
      <c r="C225" s="146" t="s">
        <v>3594</v>
      </c>
      <c r="D225" s="157">
        <v>1</v>
      </c>
      <c r="E225" s="159" t="s">
        <v>576</v>
      </c>
      <c r="F225" s="159"/>
      <c r="G225" s="159"/>
      <c r="N225" s="152"/>
    </row>
    <row r="226" spans="1:14" x14ac:dyDescent="0.3">
      <c r="A226" s="240"/>
      <c r="B226" s="137"/>
      <c r="C226" s="146" t="s">
        <v>3595</v>
      </c>
      <c r="D226" s="157">
        <v>1</v>
      </c>
      <c r="E226" s="159" t="s">
        <v>576</v>
      </c>
      <c r="F226" s="159"/>
      <c r="G226" s="159"/>
      <c r="N226" s="152"/>
    </row>
    <row r="227" spans="1:14" x14ac:dyDescent="0.3">
      <c r="A227" s="180"/>
      <c r="B227" s="166"/>
      <c r="C227" s="166"/>
      <c r="D227" s="169"/>
      <c r="E227" s="166"/>
      <c r="F227" s="166"/>
      <c r="G227" s="166"/>
    </row>
    <row r="228" spans="1:14" x14ac:dyDescent="0.3">
      <c r="A228" s="180"/>
      <c r="B228" s="166"/>
      <c r="C228" s="166"/>
      <c r="D228" s="169"/>
      <c r="E228" s="166"/>
      <c r="F228" s="166"/>
      <c r="G228" s="166"/>
    </row>
    <row r="229" spans="1:14" x14ac:dyDescent="0.3">
      <c r="A229" s="1000" t="s">
        <v>3596</v>
      </c>
      <c r="B229" s="998"/>
      <c r="C229" s="999"/>
      <c r="D229" s="169"/>
      <c r="E229" s="166"/>
      <c r="F229" s="166"/>
      <c r="G229" s="166"/>
    </row>
    <row r="230" spans="1:14" x14ac:dyDescent="0.3">
      <c r="A230" s="244"/>
      <c r="B230" s="177" t="s">
        <v>3597</v>
      </c>
      <c r="C230" s="508">
        <f>D257</f>
        <v>0.5</v>
      </c>
      <c r="D230" s="169"/>
      <c r="E230" s="166"/>
      <c r="F230" s="166"/>
      <c r="G230" s="166"/>
    </row>
    <row r="231" spans="1:14" x14ac:dyDescent="0.3">
      <c r="A231" s="244"/>
      <c r="B231" s="1001" t="s">
        <v>1020</v>
      </c>
      <c r="C231" s="999"/>
      <c r="D231" s="169"/>
      <c r="E231" s="166"/>
      <c r="F231" s="166"/>
      <c r="G231" s="166"/>
    </row>
    <row r="232" spans="1:14" x14ac:dyDescent="0.3">
      <c r="A232" s="240" t="s">
        <v>1021</v>
      </c>
      <c r="B232" s="137" t="s">
        <v>1022</v>
      </c>
      <c r="C232" s="505">
        <f t="shared" ref="C232:C239" si="4">D249</f>
        <v>0.5</v>
      </c>
      <c r="D232" s="169"/>
      <c r="E232" s="166"/>
      <c r="F232" s="166"/>
      <c r="G232" s="166"/>
    </row>
    <row r="233" spans="1:14" x14ac:dyDescent="0.3">
      <c r="A233" s="240" t="s">
        <v>1023</v>
      </c>
      <c r="B233" s="137" t="s">
        <v>1024</v>
      </c>
      <c r="C233" s="505">
        <f t="shared" si="4"/>
        <v>0.5</v>
      </c>
      <c r="D233" s="169"/>
      <c r="E233" s="166"/>
      <c r="F233" s="166"/>
      <c r="G233" s="166"/>
    </row>
    <row r="234" spans="1:14" x14ac:dyDescent="0.3">
      <c r="A234" s="240" t="s">
        <v>1025</v>
      </c>
      <c r="B234" s="137" t="s">
        <v>1026</v>
      </c>
      <c r="C234" s="505">
        <f t="shared" si="4"/>
        <v>0.5</v>
      </c>
      <c r="D234" s="169"/>
      <c r="E234" s="166"/>
      <c r="F234" s="166"/>
      <c r="G234" s="166"/>
    </row>
    <row r="235" spans="1:14" x14ac:dyDescent="0.3">
      <c r="A235" s="240" t="s">
        <v>1027</v>
      </c>
      <c r="B235" s="137" t="s">
        <v>1028</v>
      </c>
      <c r="C235" s="505">
        <f t="shared" si="4"/>
        <v>0.5</v>
      </c>
      <c r="D235" s="169"/>
      <c r="E235" s="166"/>
      <c r="F235" s="166"/>
      <c r="G235" s="166"/>
    </row>
    <row r="236" spans="1:14" x14ac:dyDescent="0.3">
      <c r="A236" s="240" t="s">
        <v>1029</v>
      </c>
      <c r="B236" s="137" t="s">
        <v>1030</v>
      </c>
      <c r="C236" s="505">
        <f t="shared" si="4"/>
        <v>0.5</v>
      </c>
      <c r="D236" s="169"/>
      <c r="E236" s="166"/>
      <c r="F236" s="166"/>
      <c r="G236" s="166"/>
    </row>
    <row r="237" spans="1:14" x14ac:dyDescent="0.3">
      <c r="A237" s="240" t="s">
        <v>1031</v>
      </c>
      <c r="B237" s="137" t="s">
        <v>14</v>
      </c>
      <c r="C237" s="505">
        <f t="shared" si="4"/>
        <v>0.5</v>
      </c>
      <c r="D237" s="169"/>
      <c r="E237" s="166"/>
      <c r="F237" s="166"/>
      <c r="G237" s="166"/>
    </row>
    <row r="238" spans="1:14" x14ac:dyDescent="0.3">
      <c r="A238" s="240" t="s">
        <v>1032</v>
      </c>
      <c r="B238" s="137" t="s">
        <v>1033</v>
      </c>
      <c r="C238" s="505">
        <f t="shared" si="4"/>
        <v>0.5</v>
      </c>
      <c r="D238" s="169"/>
      <c r="E238" s="166"/>
      <c r="F238" s="166"/>
      <c r="G238" s="166"/>
    </row>
    <row r="239" spans="1:14" x14ac:dyDescent="0.3">
      <c r="A239" s="240" t="s">
        <v>1034</v>
      </c>
      <c r="B239" s="137" t="s">
        <v>1035</v>
      </c>
      <c r="C239" s="505">
        <f t="shared" si="4"/>
        <v>0.5</v>
      </c>
      <c r="D239" s="169"/>
      <c r="E239" s="166"/>
      <c r="F239" s="166"/>
      <c r="G239" s="166"/>
    </row>
    <row r="240" spans="1:14" x14ac:dyDescent="0.3">
      <c r="A240" s="179"/>
      <c r="B240" s="175"/>
      <c r="C240" s="238"/>
      <c r="D240" s="169"/>
      <c r="E240" s="166"/>
      <c r="F240" s="166"/>
      <c r="G240" s="166"/>
    </row>
    <row r="241" spans="1:13" s="213" customFormat="1" x14ac:dyDescent="0.3">
      <c r="A241" s="253"/>
      <c r="B241" s="214"/>
      <c r="C241" s="254"/>
      <c r="D241" s="215"/>
      <c r="E241" s="212"/>
      <c r="F241" s="212"/>
      <c r="G241" s="212"/>
    </row>
    <row r="242" spans="1:13" s="213" customFormat="1" x14ac:dyDescent="0.3">
      <c r="A242" s="253"/>
      <c r="B242" s="214"/>
      <c r="C242" s="254"/>
      <c r="D242" s="215"/>
      <c r="E242" s="212"/>
      <c r="F242" s="212"/>
      <c r="G242" s="212"/>
    </row>
    <row r="243" spans="1:13" s="213" customFormat="1" x14ac:dyDescent="0.3">
      <c r="A243" s="253"/>
      <c r="B243" s="214"/>
      <c r="C243" s="254"/>
      <c r="D243" s="215"/>
      <c r="E243" s="212"/>
      <c r="F243" s="212"/>
      <c r="G243" s="212"/>
    </row>
    <row r="244" spans="1:13" s="213" customFormat="1" x14ac:dyDescent="0.3">
      <c r="A244" s="253"/>
      <c r="B244" s="214"/>
      <c r="C244" s="254"/>
      <c r="D244" s="215"/>
      <c r="E244" s="212"/>
      <c r="F244" s="212"/>
      <c r="G244" s="212"/>
    </row>
    <row r="245" spans="1:13" s="213" customFormat="1" x14ac:dyDescent="0.3">
      <c r="A245" s="253"/>
      <c r="B245" s="214"/>
      <c r="C245" s="254"/>
      <c r="D245" s="215"/>
      <c r="E245" s="212"/>
      <c r="F245" s="212"/>
      <c r="G245" s="212"/>
    </row>
    <row r="246" spans="1:13" s="213" customFormat="1" x14ac:dyDescent="0.3">
      <c r="A246" s="253"/>
      <c r="B246" s="214"/>
      <c r="C246" s="254"/>
      <c r="D246" s="215"/>
      <c r="E246" s="212"/>
      <c r="F246" s="212"/>
      <c r="G246" s="212"/>
    </row>
    <row r="247" spans="1:13" s="231" customFormat="1" x14ac:dyDescent="0.3">
      <c r="A247" s="230"/>
      <c r="B247" s="566"/>
      <c r="C247" s="566"/>
      <c r="D247" s="702"/>
      <c r="E247" s="566"/>
      <c r="F247" s="566"/>
      <c r="G247" s="566"/>
      <c r="H247" s="213"/>
      <c r="I247" s="213"/>
      <c r="J247" s="213"/>
      <c r="K247" s="213"/>
      <c r="L247" s="213"/>
      <c r="M247" s="213"/>
    </row>
    <row r="248" spans="1:13" s="231" customFormat="1" x14ac:dyDescent="0.3">
      <c r="A248" s="230"/>
      <c r="B248" s="566" t="s">
        <v>1036</v>
      </c>
      <c r="C248" s="566" t="s">
        <v>1906</v>
      </c>
      <c r="D248" s="702" t="s">
        <v>2206</v>
      </c>
      <c r="E248" s="566" t="b">
        <f>G2</f>
        <v>1</v>
      </c>
      <c r="F248" s="566"/>
      <c r="G248" s="566"/>
      <c r="H248" s="213"/>
      <c r="I248" s="213"/>
      <c r="J248" s="213"/>
      <c r="K248" s="213"/>
      <c r="L248" s="213"/>
      <c r="M248" s="213"/>
    </row>
    <row r="249" spans="1:13" s="231" customFormat="1" x14ac:dyDescent="0.3">
      <c r="A249" s="230" t="s">
        <v>1021</v>
      </c>
      <c r="B249" s="566">
        <f>IF(E248=FALSE,0,H4)</f>
        <v>7</v>
      </c>
      <c r="C249" s="566">
        <f>IF(E248=FALSE,0,I4)</f>
        <v>14</v>
      </c>
      <c r="D249" s="703">
        <f>IF(E248=0,0,B249/C249)</f>
        <v>0.5</v>
      </c>
      <c r="E249" s="566"/>
      <c r="F249" s="566"/>
      <c r="G249" s="566"/>
      <c r="H249" s="213"/>
      <c r="I249" s="213"/>
      <c r="J249" s="213"/>
      <c r="K249" s="213"/>
      <c r="L249" s="213"/>
      <c r="M249" s="213"/>
    </row>
    <row r="250" spans="1:13" s="231" customFormat="1" x14ac:dyDescent="0.3">
      <c r="A250" s="230" t="s">
        <v>1023</v>
      </c>
      <c r="B250" s="566">
        <f>IF(E248=FALSE,0,H13)</f>
        <v>4</v>
      </c>
      <c r="C250" s="566">
        <f>IF(E248=FALSE,0,I13)</f>
        <v>8</v>
      </c>
      <c r="D250" s="703">
        <f>IF(E248=0,0,B250/C250)</f>
        <v>0.5</v>
      </c>
      <c r="E250" s="566"/>
      <c r="F250" s="566"/>
      <c r="G250" s="566"/>
      <c r="H250" s="213"/>
      <c r="I250" s="213"/>
      <c r="J250" s="213"/>
      <c r="K250" s="213"/>
      <c r="L250" s="213"/>
      <c r="M250" s="213"/>
    </row>
    <row r="251" spans="1:13" s="231" customFormat="1" x14ac:dyDescent="0.3">
      <c r="A251" s="230" t="s">
        <v>1025</v>
      </c>
      <c r="B251" s="566">
        <f>IF(E248=FALSE,0,H21)</f>
        <v>35</v>
      </c>
      <c r="C251" s="566">
        <f>IF(E248=FALSE,0,I21)</f>
        <v>70</v>
      </c>
      <c r="D251" s="703">
        <f>IF(E248=0,0,B251/C251)</f>
        <v>0.5</v>
      </c>
      <c r="E251" s="566"/>
      <c r="F251" s="566"/>
      <c r="G251" s="566"/>
      <c r="H251" s="213"/>
      <c r="I251" s="213"/>
      <c r="J251" s="213"/>
      <c r="K251" s="213"/>
      <c r="L251" s="213"/>
      <c r="M251" s="213"/>
    </row>
    <row r="252" spans="1:13" s="231" customFormat="1" x14ac:dyDescent="0.3">
      <c r="A252" s="230" t="s">
        <v>1027</v>
      </c>
      <c r="B252" s="566">
        <f>IF(E248=FALSE,0,H60)</f>
        <v>51</v>
      </c>
      <c r="C252" s="566">
        <f>IF(E248=FALSE,0,I60)</f>
        <v>102</v>
      </c>
      <c r="D252" s="703">
        <f>IF(E248=0,0,B252/C252)</f>
        <v>0.5</v>
      </c>
      <c r="E252" s="566"/>
      <c r="F252" s="566"/>
      <c r="G252" s="566"/>
      <c r="H252" s="213"/>
      <c r="I252" s="213"/>
      <c r="J252" s="213"/>
      <c r="K252" s="213"/>
      <c r="L252" s="213"/>
      <c r="M252" s="213"/>
    </row>
    <row r="253" spans="1:13" s="231" customFormat="1" x14ac:dyDescent="0.3">
      <c r="A253" s="230" t="s">
        <v>1029</v>
      </c>
      <c r="B253" s="704">
        <f>IF(E248=FALSE,0,H111)</f>
        <v>14</v>
      </c>
      <c r="C253" s="704">
        <f>IF(E248=FALSE,0,I111)</f>
        <v>28</v>
      </c>
      <c r="D253" s="703">
        <f>IF(E248=0,0,B253/C253)</f>
        <v>0.5</v>
      </c>
      <c r="E253" s="566"/>
      <c r="F253" s="566"/>
      <c r="G253" s="566"/>
      <c r="H253" s="213"/>
      <c r="I253" s="213"/>
      <c r="J253" s="213"/>
      <c r="K253" s="213"/>
      <c r="L253" s="213"/>
      <c r="M253" s="213"/>
    </row>
    <row r="254" spans="1:13" s="231" customFormat="1" x14ac:dyDescent="0.3">
      <c r="A254" s="230" t="s">
        <v>1031</v>
      </c>
      <c r="B254" s="704">
        <f>IF(E248=FALSE,0,H128)</f>
        <v>18</v>
      </c>
      <c r="C254" s="704">
        <f>IF(E248=FALSE,0,I128)</f>
        <v>36</v>
      </c>
      <c r="D254" s="703">
        <f>IF(E248=0,0,B254/C254)</f>
        <v>0.5</v>
      </c>
      <c r="E254" s="566"/>
      <c r="F254" s="566"/>
      <c r="G254" s="566"/>
      <c r="H254" s="213"/>
      <c r="I254" s="213"/>
      <c r="J254" s="213"/>
      <c r="K254" s="213"/>
      <c r="L254" s="213"/>
      <c r="M254" s="213"/>
    </row>
    <row r="255" spans="1:13" s="231" customFormat="1" x14ac:dyDescent="0.3">
      <c r="A255" s="230" t="s">
        <v>1032</v>
      </c>
      <c r="B255" s="704">
        <f>IF(E248=FALSE,0,H151)</f>
        <v>51</v>
      </c>
      <c r="C255" s="704">
        <f>IF(E248=FALSE,0,I151)</f>
        <v>102</v>
      </c>
      <c r="D255" s="703">
        <f>IF(E248=0,0,B255/C255)</f>
        <v>0.5</v>
      </c>
      <c r="E255" s="566"/>
      <c r="F255" s="566"/>
      <c r="G255" s="566"/>
      <c r="H255" s="213"/>
      <c r="I255" s="213"/>
      <c r="J255" s="213"/>
      <c r="K255" s="213"/>
      <c r="L255" s="213"/>
      <c r="M255" s="213"/>
    </row>
    <row r="256" spans="1:13" s="231" customFormat="1" x14ac:dyDescent="0.3">
      <c r="A256" s="230" t="s">
        <v>1034</v>
      </c>
      <c r="B256" s="704">
        <f>IF(E248=FALSE,0,H208)</f>
        <v>14</v>
      </c>
      <c r="C256" s="704">
        <f>IF(E248=FALSE,0,I208)</f>
        <v>28</v>
      </c>
      <c r="D256" s="703">
        <f>IF(E248=0,0,B256/C256)</f>
        <v>0.5</v>
      </c>
      <c r="E256" s="566"/>
      <c r="F256" s="566"/>
      <c r="G256" s="566"/>
      <c r="H256" s="213"/>
      <c r="I256" s="213"/>
      <c r="J256" s="213"/>
      <c r="K256" s="213"/>
      <c r="L256" s="213"/>
      <c r="M256" s="213"/>
    </row>
    <row r="257" spans="1:13" s="231" customFormat="1" x14ac:dyDescent="0.3">
      <c r="A257" s="230" t="s">
        <v>1038</v>
      </c>
      <c r="B257" s="566">
        <f>IF(G2=FALSE,0,SUM(B249:B256))</f>
        <v>194</v>
      </c>
      <c r="C257" s="566">
        <f>IF(G2=FALSE,0,SUM(C249:C256))</f>
        <v>388</v>
      </c>
      <c r="D257" s="703">
        <f>IF(E248=0,0,B257/C257)</f>
        <v>0.5</v>
      </c>
      <c r="E257" s="566"/>
      <c r="F257" s="566"/>
      <c r="G257" s="566"/>
      <c r="H257" s="213"/>
      <c r="I257" s="213"/>
      <c r="J257" s="213"/>
      <c r="K257" s="213"/>
      <c r="L257" s="213"/>
      <c r="M257" s="213"/>
    </row>
    <row r="258" spans="1:13" s="152" customFormat="1" x14ac:dyDescent="0.3">
      <c r="A258" s="180"/>
      <c r="B258" s="151"/>
      <c r="C258" s="151"/>
      <c r="D258" s="182"/>
      <c r="E258" s="151"/>
      <c r="F258" s="151"/>
      <c r="G258" s="151"/>
      <c r="H258" s="213"/>
      <c r="I258" s="213"/>
      <c r="J258" s="213"/>
      <c r="K258" s="213"/>
      <c r="L258" s="213"/>
      <c r="M258" s="213"/>
    </row>
    <row r="259" spans="1:13" s="152" customFormat="1" x14ac:dyDescent="0.3">
      <c r="H259" s="213"/>
      <c r="I259" s="213"/>
      <c r="J259" s="213"/>
      <c r="K259" s="213"/>
      <c r="L259" s="213"/>
      <c r="M259" s="213"/>
    </row>
    <row r="260" spans="1:13" s="152" customFormat="1" x14ac:dyDescent="0.3">
      <c r="H260" s="213"/>
      <c r="I260" s="213"/>
      <c r="J260" s="213"/>
      <c r="K260" s="213"/>
      <c r="L260" s="213"/>
      <c r="M260" s="213"/>
    </row>
    <row r="261" spans="1:13" s="152" customFormat="1" x14ac:dyDescent="0.3">
      <c r="H261" s="213"/>
      <c r="I261" s="213"/>
      <c r="J261" s="213"/>
      <c r="K261" s="213"/>
      <c r="L261" s="213"/>
      <c r="M261" s="213"/>
    </row>
  </sheetData>
  <sheetProtection algorithmName="SHA-512" hashValue="ay3TwgVxVOJOLfcCBhTCWqDk2g3WAXptEVzh5KFcx+3FkuTmYWTX9HTiT7WSYvAKcJh7zJ/5+OaCsm82gy/bcw==" saltValue="V7cFim1Yf61Xr++6i2QWfQ==" spinCount="100000" sheet="1" objects="1" scenarios="1"/>
  <protectedRanges>
    <protectedRange sqref="G6:G226" name="Range2"/>
    <protectedRange sqref="D6:D226" name="Range1"/>
  </protectedRanges>
  <autoFilter ref="A3:G226" xr:uid="{00000000-0001-0000-0B00-000000000000}"/>
  <mergeCells count="46">
    <mergeCell ref="A1:G1"/>
    <mergeCell ref="A2:F2"/>
    <mergeCell ref="B4:G4"/>
    <mergeCell ref="B5:G5"/>
    <mergeCell ref="B13:G13"/>
    <mergeCell ref="B14:G14"/>
    <mergeCell ref="B16:G16"/>
    <mergeCell ref="B18:G18"/>
    <mergeCell ref="B21:G21"/>
    <mergeCell ref="B22:G22"/>
    <mergeCell ref="B29:G29"/>
    <mergeCell ref="B40:G40"/>
    <mergeCell ref="B44:G44"/>
    <mergeCell ref="B47:G47"/>
    <mergeCell ref="B60:G60"/>
    <mergeCell ref="B35:G35"/>
    <mergeCell ref="B55:G55"/>
    <mergeCell ref="B61:G61"/>
    <mergeCell ref="B70:G70"/>
    <mergeCell ref="B78:G78"/>
    <mergeCell ref="B81:G81"/>
    <mergeCell ref="B105:G105"/>
    <mergeCell ref="B65:G65"/>
    <mergeCell ref="B93:G93"/>
    <mergeCell ref="B109:G109"/>
    <mergeCell ref="B111:G111"/>
    <mergeCell ref="B112:G112"/>
    <mergeCell ref="B125:G125"/>
    <mergeCell ref="B128:G128"/>
    <mergeCell ref="B129:G129"/>
    <mergeCell ref="B132:G132"/>
    <mergeCell ref="B137:G137"/>
    <mergeCell ref="B208:G208"/>
    <mergeCell ref="B209:G209"/>
    <mergeCell ref="B144:G144"/>
    <mergeCell ref="B151:G151"/>
    <mergeCell ref="B152:G152"/>
    <mergeCell ref="B160:G160"/>
    <mergeCell ref="B199:G199"/>
    <mergeCell ref="B204:G204"/>
    <mergeCell ref="B194:G194"/>
    <mergeCell ref="B214:G214"/>
    <mergeCell ref="B219:G219"/>
    <mergeCell ref="B222:G222"/>
    <mergeCell ref="A229:C229"/>
    <mergeCell ref="B231:C231"/>
  </mergeCells>
  <dataValidations count="3">
    <dataValidation type="list" allowBlank="1" showErrorMessage="1" sqref="D3 D6:D12 D15 D17 D19:D20 D23:D28 D45:D46 D36:D39 D41:D43 D79:D80 D66:D69 D106:D108 D110 D126:D127 D130:D131 D133:D136 D138:D143 D145:D150 D56:D59 D94:D104 D153:D159 D205:D207 D210:D213 D215:D218 D220:D221 D30:D34 D48:D54 D161:D193 D62:D64 D82:D92 D223:D248 D258 D113:D124 D71:D77 D200:D203" xr:uid="{00000000-0002-0000-0B00-000000000000}">
      <formula1>$L$1:$N$1</formula1>
    </dataValidation>
    <dataValidation allowBlank="1" showErrorMessage="1" sqref="D249:D257" xr:uid="{60EF3BFE-6224-4328-98A7-42BBB712B55C}"/>
    <dataValidation type="list" allowBlank="1" showInputMessage="1" showErrorMessage="1" sqref="D195:D198" xr:uid="{AB6DA883-2C80-4EBA-9944-535AEEBD56D6}">
      <formula1>$L$1:$N$1</formula1>
    </dataValidation>
  </dataValidations>
  <pageMargins left="0.7" right="0.7" top="0.75" bottom="0.75" header="0" footer="0"/>
  <pageSetup paperSize="9" scale="3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63"/>
  <sheetViews>
    <sheetView topLeftCell="A572" zoomScale="65" zoomScaleNormal="65" workbookViewId="0">
      <selection activeCell="H572" sqref="H1:J1048576"/>
    </sheetView>
  </sheetViews>
  <sheetFormatPr defaultColWidth="14.453125" defaultRowHeight="15" x14ac:dyDescent="0.3"/>
  <cols>
    <col min="1" max="1" width="18.6328125" style="231" customWidth="1"/>
    <col min="2" max="2" width="32.81640625" style="153" customWidth="1"/>
    <col min="3" max="3" width="42.453125" style="153" customWidth="1"/>
    <col min="4" max="4" width="16.26953125" style="153" customWidth="1"/>
    <col min="5" max="5" width="12.7265625" style="153" customWidth="1"/>
    <col min="6" max="6" width="52.36328125" style="153" customWidth="1"/>
    <col min="7" max="7" width="49.26953125" style="153" customWidth="1"/>
    <col min="8" max="8" width="13.90625" style="213" hidden="1" customWidth="1"/>
    <col min="9" max="9" width="16.54296875" style="213" hidden="1" customWidth="1"/>
    <col min="10" max="10" width="9.08984375" style="213" hidden="1" customWidth="1"/>
    <col min="11" max="13" width="9.08984375" style="213" customWidth="1"/>
    <col min="14" max="15" width="9.08984375" style="153" customWidth="1"/>
    <col min="16" max="26" width="8.7265625" style="153" customWidth="1"/>
    <col min="27" max="16384" width="14.453125" style="153"/>
  </cols>
  <sheetData>
    <row r="1" spans="1:15" x14ac:dyDescent="0.3">
      <c r="A1" s="1006" t="s">
        <v>147</v>
      </c>
      <c r="B1" s="998"/>
      <c r="C1" s="998"/>
      <c r="D1" s="998"/>
      <c r="E1" s="998"/>
      <c r="F1" s="998"/>
      <c r="G1" s="999"/>
      <c r="H1" s="212"/>
      <c r="I1" s="212"/>
      <c r="J1" s="212"/>
      <c r="K1" s="212"/>
      <c r="L1" s="212">
        <v>0</v>
      </c>
      <c r="M1" s="212">
        <v>1</v>
      </c>
      <c r="N1" s="151">
        <v>2</v>
      </c>
      <c r="O1" s="152"/>
    </row>
    <row r="2" spans="1:15" x14ac:dyDescent="0.3">
      <c r="A2" s="1006" t="s">
        <v>3598</v>
      </c>
      <c r="B2" s="998"/>
      <c r="C2" s="998"/>
      <c r="D2" s="998"/>
      <c r="E2" s="998"/>
      <c r="F2" s="999"/>
      <c r="G2" s="216" t="b">
        <f>'Hospital Score'!E11</f>
        <v>1</v>
      </c>
      <c r="H2" s="212"/>
      <c r="I2" s="212"/>
      <c r="J2" s="212"/>
      <c r="K2" s="212"/>
      <c r="L2" s="212"/>
      <c r="M2" s="212"/>
      <c r="N2" s="151"/>
      <c r="O2" s="152"/>
    </row>
    <row r="3" spans="1:15" ht="30" x14ac:dyDescent="0.3">
      <c r="A3" s="178" t="s">
        <v>3599</v>
      </c>
      <c r="B3" s="188" t="s">
        <v>150</v>
      </c>
      <c r="C3" s="188" t="s">
        <v>151</v>
      </c>
      <c r="D3" s="188" t="s">
        <v>152</v>
      </c>
      <c r="E3" s="188" t="s">
        <v>1910</v>
      </c>
      <c r="F3" s="188" t="s">
        <v>1041</v>
      </c>
      <c r="G3" s="194" t="s">
        <v>155</v>
      </c>
      <c r="H3" s="214" t="s">
        <v>6090</v>
      </c>
      <c r="I3" s="214" t="s">
        <v>6176</v>
      </c>
      <c r="J3" s="212"/>
      <c r="K3" s="212"/>
      <c r="L3" s="212"/>
      <c r="M3" s="212"/>
      <c r="N3" s="151"/>
      <c r="O3" s="152"/>
    </row>
    <row r="4" spans="1:15" x14ac:dyDescent="0.3">
      <c r="A4" s="217"/>
      <c r="B4" s="1122" t="s">
        <v>157</v>
      </c>
      <c r="C4" s="1123"/>
      <c r="D4" s="1123"/>
      <c r="E4" s="1123"/>
      <c r="F4" s="1123"/>
      <c r="G4" s="1124"/>
      <c r="H4" s="212">
        <f>H5+H9+H12+H17+H38+H51</f>
        <v>44</v>
      </c>
      <c r="I4" s="212">
        <f>I5+I9+I12+I17+I38+I51</f>
        <v>88</v>
      </c>
      <c r="J4" s="212"/>
      <c r="K4" s="212"/>
      <c r="L4" s="212"/>
      <c r="M4" s="212"/>
      <c r="N4" s="151"/>
      <c r="O4" s="152"/>
    </row>
    <row r="5" spans="1:15" x14ac:dyDescent="0.3">
      <c r="A5" s="217" t="s">
        <v>18</v>
      </c>
      <c r="B5" s="1002" t="s">
        <v>159</v>
      </c>
      <c r="C5" s="998"/>
      <c r="D5" s="998"/>
      <c r="E5" s="998"/>
      <c r="F5" s="998"/>
      <c r="G5" s="999"/>
      <c r="H5" s="212">
        <f>SUM(D6:D8)</f>
        <v>3</v>
      </c>
      <c r="I5" s="212">
        <f>COUNT(D6:D8)*2</f>
        <v>6</v>
      </c>
      <c r="J5" s="212"/>
      <c r="K5" s="212"/>
      <c r="L5" s="212"/>
      <c r="M5" s="212"/>
      <c r="N5" s="151"/>
      <c r="O5" s="152"/>
    </row>
    <row r="6" spans="1:15" ht="30" x14ac:dyDescent="0.3">
      <c r="A6" s="217" t="s">
        <v>188</v>
      </c>
      <c r="B6" s="137" t="s">
        <v>189</v>
      </c>
      <c r="C6" s="137" t="s">
        <v>3600</v>
      </c>
      <c r="D6" s="157">
        <v>1</v>
      </c>
      <c r="E6" s="158" t="s">
        <v>198</v>
      </c>
      <c r="F6" s="158"/>
      <c r="G6" s="158"/>
      <c r="H6" s="212"/>
      <c r="I6" s="212"/>
      <c r="J6" s="212"/>
      <c r="K6" s="212"/>
      <c r="L6" s="212"/>
      <c r="M6" s="212"/>
      <c r="N6" s="151"/>
      <c r="O6" s="152"/>
    </row>
    <row r="7" spans="1:15" ht="30" x14ac:dyDescent="0.3">
      <c r="A7" s="217"/>
      <c r="B7" s="137"/>
      <c r="C7" s="175" t="s">
        <v>3601</v>
      </c>
      <c r="D7" s="157">
        <v>1</v>
      </c>
      <c r="E7" s="158" t="s">
        <v>198</v>
      </c>
      <c r="F7" s="158"/>
      <c r="G7" s="158"/>
      <c r="H7" s="212"/>
      <c r="I7" s="212"/>
      <c r="J7" s="212"/>
      <c r="K7" s="212"/>
      <c r="L7" s="212"/>
      <c r="M7" s="212"/>
      <c r="N7" s="151"/>
      <c r="O7" s="152"/>
    </row>
    <row r="8" spans="1:15" ht="30" x14ac:dyDescent="0.3">
      <c r="A8" s="217" t="s">
        <v>3225</v>
      </c>
      <c r="B8" s="137" t="s">
        <v>3226</v>
      </c>
      <c r="C8" s="137" t="s">
        <v>6548</v>
      </c>
      <c r="D8" s="157">
        <v>1</v>
      </c>
      <c r="E8" s="158" t="s">
        <v>198</v>
      </c>
      <c r="F8" s="158"/>
      <c r="G8" s="158"/>
      <c r="H8" s="212"/>
      <c r="I8" s="212"/>
      <c r="J8" s="212"/>
      <c r="K8" s="212"/>
      <c r="L8" s="212"/>
      <c r="M8" s="212"/>
      <c r="N8" s="151"/>
      <c r="O8" s="152"/>
    </row>
    <row r="9" spans="1:15" x14ac:dyDescent="0.3">
      <c r="A9" s="217" t="s">
        <v>20</v>
      </c>
      <c r="B9" s="1002" t="s">
        <v>1077</v>
      </c>
      <c r="C9" s="998"/>
      <c r="D9" s="998"/>
      <c r="E9" s="998"/>
      <c r="F9" s="998"/>
      <c r="G9" s="999"/>
      <c r="H9" s="212">
        <f>SUM(D10:D11)</f>
        <v>2</v>
      </c>
      <c r="I9" s="212">
        <f>COUNT(D10:D11)*2</f>
        <v>4</v>
      </c>
      <c r="J9" s="212"/>
      <c r="K9" s="212"/>
      <c r="L9" s="212"/>
      <c r="M9" s="212"/>
      <c r="N9" s="151"/>
      <c r="O9" s="152"/>
    </row>
    <row r="10" spans="1:15" ht="30" x14ac:dyDescent="0.3">
      <c r="A10" s="217" t="s">
        <v>3602</v>
      </c>
      <c r="B10" s="137" t="s">
        <v>1079</v>
      </c>
      <c r="C10" s="137" t="s">
        <v>3603</v>
      </c>
      <c r="D10" s="157">
        <v>1</v>
      </c>
      <c r="E10" s="158" t="s">
        <v>198</v>
      </c>
      <c r="F10" s="158"/>
      <c r="G10" s="158"/>
      <c r="H10" s="212"/>
      <c r="I10" s="212"/>
      <c r="J10" s="212"/>
      <c r="K10" s="212"/>
      <c r="L10" s="212"/>
      <c r="M10" s="212"/>
      <c r="N10" s="151"/>
      <c r="O10" s="152"/>
    </row>
    <row r="11" spans="1:15" ht="30" x14ac:dyDescent="0.3">
      <c r="A11" s="217" t="s">
        <v>3604</v>
      </c>
      <c r="B11" s="137" t="s">
        <v>3605</v>
      </c>
      <c r="C11" s="137" t="s">
        <v>3606</v>
      </c>
      <c r="D11" s="157">
        <v>1</v>
      </c>
      <c r="E11" s="158" t="s">
        <v>198</v>
      </c>
      <c r="F11" s="158"/>
      <c r="G11" s="158"/>
      <c r="H11" s="212"/>
      <c r="I11" s="212"/>
      <c r="J11" s="212"/>
      <c r="K11" s="212"/>
      <c r="L11" s="212"/>
      <c r="M11" s="212"/>
      <c r="N11" s="151"/>
      <c r="O11" s="152"/>
    </row>
    <row r="12" spans="1:15" x14ac:dyDescent="0.3">
      <c r="A12" s="217" t="s">
        <v>22</v>
      </c>
      <c r="B12" s="1002" t="s">
        <v>193</v>
      </c>
      <c r="C12" s="998"/>
      <c r="D12" s="998"/>
      <c r="E12" s="998"/>
      <c r="F12" s="998"/>
      <c r="G12" s="999"/>
      <c r="H12" s="212">
        <f>SUM(D13:D16)</f>
        <v>4</v>
      </c>
      <c r="I12" s="212">
        <f>COUNT(D13:D16)*2</f>
        <v>8</v>
      </c>
      <c r="J12" s="212"/>
      <c r="K12" s="212"/>
      <c r="L12" s="212"/>
      <c r="M12" s="212"/>
      <c r="N12" s="151"/>
      <c r="O12" s="152"/>
    </row>
    <row r="13" spans="1:15" ht="30" x14ac:dyDescent="0.3">
      <c r="A13" s="217" t="s">
        <v>194</v>
      </c>
      <c r="B13" s="137" t="s">
        <v>195</v>
      </c>
      <c r="C13" s="137" t="s">
        <v>3607</v>
      </c>
      <c r="D13" s="157">
        <v>1</v>
      </c>
      <c r="E13" s="158" t="s">
        <v>198</v>
      </c>
      <c r="F13" s="137" t="s">
        <v>3608</v>
      </c>
      <c r="G13" s="158"/>
      <c r="H13" s="212"/>
      <c r="I13" s="212"/>
      <c r="J13" s="212"/>
      <c r="K13" s="212"/>
      <c r="L13" s="212"/>
      <c r="M13" s="212"/>
      <c r="N13" s="151"/>
      <c r="O13" s="152"/>
    </row>
    <row r="14" spans="1:15" ht="30" x14ac:dyDescent="0.3">
      <c r="A14" s="217" t="s">
        <v>156</v>
      </c>
      <c r="B14" s="137"/>
      <c r="C14" s="137" t="s">
        <v>3609</v>
      </c>
      <c r="D14" s="157">
        <v>1</v>
      </c>
      <c r="E14" s="158" t="s">
        <v>198</v>
      </c>
      <c r="F14" s="137" t="s">
        <v>3608</v>
      </c>
      <c r="G14" s="158"/>
      <c r="H14" s="212"/>
      <c r="I14" s="212"/>
      <c r="J14" s="212"/>
      <c r="K14" s="212"/>
      <c r="L14" s="212"/>
      <c r="M14" s="212"/>
      <c r="N14" s="151"/>
      <c r="O14" s="152"/>
    </row>
    <row r="15" spans="1:15" ht="30" x14ac:dyDescent="0.3">
      <c r="A15" s="217" t="s">
        <v>1734</v>
      </c>
      <c r="B15" s="137" t="s">
        <v>201</v>
      </c>
      <c r="C15" s="137" t="s">
        <v>3610</v>
      </c>
      <c r="D15" s="157">
        <v>1</v>
      </c>
      <c r="E15" s="158" t="s">
        <v>198</v>
      </c>
      <c r="F15" s="137" t="s">
        <v>3611</v>
      </c>
      <c r="G15" s="158"/>
      <c r="H15" s="212"/>
      <c r="I15" s="212"/>
      <c r="J15" s="212"/>
      <c r="K15" s="212"/>
      <c r="L15" s="212"/>
      <c r="M15" s="212"/>
      <c r="N15" s="151"/>
      <c r="O15" s="152"/>
    </row>
    <row r="16" spans="1:15" ht="30" x14ac:dyDescent="0.3">
      <c r="A16" s="217" t="s">
        <v>3612</v>
      </c>
      <c r="B16" s="137" t="s">
        <v>206</v>
      </c>
      <c r="C16" s="137" t="s">
        <v>3613</v>
      </c>
      <c r="D16" s="157">
        <v>1</v>
      </c>
      <c r="E16" s="158" t="s">
        <v>198</v>
      </c>
      <c r="F16" s="158"/>
      <c r="G16" s="158"/>
      <c r="H16" s="212"/>
      <c r="I16" s="212"/>
      <c r="J16" s="212"/>
      <c r="K16" s="212"/>
      <c r="L16" s="212"/>
      <c r="M16" s="212"/>
      <c r="N16" s="151"/>
      <c r="O16" s="152"/>
    </row>
    <row r="17" spans="1:15" x14ac:dyDescent="0.3">
      <c r="A17" s="217" t="s">
        <v>24</v>
      </c>
      <c r="B17" s="1002" t="s">
        <v>1111</v>
      </c>
      <c r="C17" s="998"/>
      <c r="D17" s="998"/>
      <c r="E17" s="998"/>
      <c r="F17" s="998"/>
      <c r="G17" s="999"/>
      <c r="H17" s="212">
        <f>SUM(D18:D37)</f>
        <v>20</v>
      </c>
      <c r="I17" s="212">
        <f>COUNT(D18:D37)*2</f>
        <v>40</v>
      </c>
      <c r="J17" s="212"/>
      <c r="K17" s="212"/>
      <c r="L17" s="212"/>
      <c r="M17" s="212"/>
      <c r="N17" s="151"/>
      <c r="O17" s="152"/>
    </row>
    <row r="18" spans="1:15" ht="45" x14ac:dyDescent="0.3">
      <c r="A18" s="217" t="s">
        <v>1116</v>
      </c>
      <c r="B18" s="137" t="s">
        <v>5644</v>
      </c>
      <c r="C18" s="137" t="s">
        <v>3614</v>
      </c>
      <c r="D18" s="160">
        <v>1</v>
      </c>
      <c r="E18" s="158"/>
      <c r="F18" s="158"/>
      <c r="G18" s="158"/>
      <c r="H18" s="212"/>
      <c r="I18" s="212"/>
      <c r="J18" s="212"/>
      <c r="K18" s="212"/>
      <c r="L18" s="212"/>
      <c r="M18" s="212"/>
      <c r="N18" s="151"/>
      <c r="O18" s="152"/>
    </row>
    <row r="19" spans="1:15" x14ac:dyDescent="0.3">
      <c r="A19" s="217"/>
      <c r="B19" s="137"/>
      <c r="C19" s="137" t="s">
        <v>3615</v>
      </c>
      <c r="D19" s="160">
        <v>1</v>
      </c>
      <c r="E19" s="158"/>
      <c r="F19" s="158"/>
      <c r="G19" s="158"/>
      <c r="H19" s="212"/>
      <c r="I19" s="212"/>
      <c r="J19" s="212"/>
      <c r="K19" s="212"/>
      <c r="L19" s="212"/>
      <c r="M19" s="212"/>
      <c r="N19" s="151"/>
      <c r="O19" s="152"/>
    </row>
    <row r="20" spans="1:15" ht="60" x14ac:dyDescent="0.3">
      <c r="A20" s="217" t="s">
        <v>2645</v>
      </c>
      <c r="B20" s="137" t="s">
        <v>1119</v>
      </c>
      <c r="C20" s="137" t="s">
        <v>3616</v>
      </c>
      <c r="D20" s="160">
        <v>1</v>
      </c>
      <c r="E20" s="137" t="s">
        <v>400</v>
      </c>
      <c r="F20" s="137"/>
      <c r="G20" s="158"/>
      <c r="H20" s="212"/>
      <c r="I20" s="212"/>
      <c r="J20" s="212"/>
      <c r="K20" s="212"/>
      <c r="L20" s="212"/>
      <c r="M20" s="212"/>
      <c r="N20" s="151"/>
      <c r="O20" s="152"/>
    </row>
    <row r="21" spans="1:15" x14ac:dyDescent="0.3">
      <c r="A21" s="217"/>
      <c r="B21" s="137"/>
      <c r="C21" s="137" t="s">
        <v>3617</v>
      </c>
      <c r="D21" s="160">
        <v>1</v>
      </c>
      <c r="E21" s="137"/>
      <c r="F21" s="137"/>
      <c r="G21" s="158"/>
      <c r="H21" s="212"/>
      <c r="I21" s="212"/>
      <c r="J21" s="212"/>
      <c r="K21" s="212"/>
      <c r="L21" s="212"/>
      <c r="M21" s="212"/>
      <c r="N21" s="151"/>
      <c r="O21" s="152"/>
    </row>
    <row r="22" spans="1:15" ht="30" x14ac:dyDescent="0.3">
      <c r="A22" s="217"/>
      <c r="B22" s="137"/>
      <c r="C22" s="137" t="s">
        <v>3618</v>
      </c>
      <c r="D22" s="160">
        <v>1</v>
      </c>
      <c r="E22" s="137"/>
      <c r="F22" s="137"/>
      <c r="G22" s="158"/>
      <c r="H22" s="212"/>
      <c r="I22" s="212"/>
      <c r="J22" s="212"/>
      <c r="K22" s="212"/>
      <c r="L22" s="212"/>
      <c r="M22" s="212"/>
      <c r="N22" s="151"/>
      <c r="O22" s="152"/>
    </row>
    <row r="23" spans="1:15" ht="45" x14ac:dyDescent="0.3">
      <c r="A23" s="217"/>
      <c r="B23" s="137"/>
      <c r="C23" s="137" t="s">
        <v>3619</v>
      </c>
      <c r="D23" s="160">
        <v>1</v>
      </c>
      <c r="E23" s="137"/>
      <c r="F23" s="137"/>
      <c r="G23" s="158"/>
      <c r="H23" s="212"/>
      <c r="I23" s="212"/>
      <c r="J23" s="212"/>
      <c r="K23" s="212"/>
      <c r="L23" s="212"/>
      <c r="M23" s="212"/>
      <c r="N23" s="151"/>
      <c r="O23" s="152"/>
    </row>
    <row r="24" spans="1:15" ht="45" x14ac:dyDescent="0.3">
      <c r="A24" s="217" t="s">
        <v>1122</v>
      </c>
      <c r="B24" s="137" t="s">
        <v>1123</v>
      </c>
      <c r="C24" s="137" t="s">
        <v>3620</v>
      </c>
      <c r="D24" s="157">
        <v>1</v>
      </c>
      <c r="E24" s="158" t="s">
        <v>198</v>
      </c>
      <c r="F24" s="158"/>
      <c r="G24" s="158"/>
      <c r="H24" s="212"/>
      <c r="I24" s="212"/>
      <c r="J24" s="212"/>
      <c r="K24" s="212"/>
      <c r="L24" s="212"/>
      <c r="M24" s="212"/>
      <c r="N24" s="151"/>
      <c r="O24" s="152"/>
    </row>
    <row r="25" spans="1:15" x14ac:dyDescent="0.3">
      <c r="A25" s="217"/>
      <c r="B25" s="137"/>
      <c r="C25" s="137" t="s">
        <v>3621</v>
      </c>
      <c r="D25" s="157">
        <v>1</v>
      </c>
      <c r="E25" s="158" t="s">
        <v>198</v>
      </c>
      <c r="F25" s="158"/>
      <c r="G25" s="158"/>
      <c r="H25" s="212"/>
      <c r="I25" s="212"/>
      <c r="J25" s="212"/>
      <c r="K25" s="212"/>
      <c r="L25" s="212"/>
      <c r="M25" s="212"/>
      <c r="N25" s="151"/>
      <c r="O25" s="152"/>
    </row>
    <row r="26" spans="1:15" ht="60" x14ac:dyDescent="0.3">
      <c r="A26" s="217" t="s">
        <v>1129</v>
      </c>
      <c r="B26" s="137" t="s">
        <v>3622</v>
      </c>
      <c r="C26" s="137" t="s">
        <v>3623</v>
      </c>
      <c r="D26" s="157">
        <v>1</v>
      </c>
      <c r="E26" s="158"/>
      <c r="F26" s="158"/>
      <c r="G26" s="158"/>
      <c r="H26" s="212"/>
      <c r="I26" s="212"/>
      <c r="J26" s="212"/>
      <c r="K26" s="212"/>
      <c r="L26" s="212"/>
      <c r="M26" s="212"/>
      <c r="N26" s="151"/>
      <c r="O26" s="152"/>
    </row>
    <row r="27" spans="1:15" ht="30" x14ac:dyDescent="0.3">
      <c r="A27" s="217"/>
      <c r="B27" s="137"/>
      <c r="C27" s="137" t="s">
        <v>3624</v>
      </c>
      <c r="D27" s="157">
        <v>1</v>
      </c>
      <c r="E27" s="158"/>
      <c r="F27" s="158"/>
      <c r="G27" s="158"/>
      <c r="H27" s="212"/>
      <c r="I27" s="212"/>
      <c r="J27" s="212"/>
      <c r="K27" s="212"/>
      <c r="L27" s="212"/>
      <c r="M27" s="212"/>
      <c r="N27" s="151"/>
      <c r="O27" s="152"/>
    </row>
    <row r="28" spans="1:15" ht="60" x14ac:dyDescent="0.3">
      <c r="A28" s="217" t="s">
        <v>3625</v>
      </c>
      <c r="B28" s="137" t="s">
        <v>1139</v>
      </c>
      <c r="C28" s="137" t="s">
        <v>3626</v>
      </c>
      <c r="D28" s="157">
        <v>1</v>
      </c>
      <c r="E28" s="158" t="s">
        <v>198</v>
      </c>
      <c r="F28" s="158"/>
      <c r="G28" s="158"/>
      <c r="H28" s="212"/>
      <c r="I28" s="212"/>
      <c r="J28" s="212"/>
      <c r="K28" s="212"/>
      <c r="L28" s="212"/>
      <c r="M28" s="212"/>
      <c r="N28" s="151"/>
      <c r="O28" s="152"/>
    </row>
    <row r="29" spans="1:15" ht="45" x14ac:dyDescent="0.3">
      <c r="A29" s="217" t="s">
        <v>3627</v>
      </c>
      <c r="B29" s="137" t="s">
        <v>5677</v>
      </c>
      <c r="C29" s="137" t="s">
        <v>3628</v>
      </c>
      <c r="D29" s="157">
        <v>1</v>
      </c>
      <c r="E29" s="158" t="s">
        <v>198</v>
      </c>
      <c r="F29" s="158"/>
      <c r="G29" s="158"/>
      <c r="H29" s="212"/>
      <c r="I29" s="212"/>
      <c r="J29" s="212"/>
      <c r="K29" s="212"/>
      <c r="L29" s="212"/>
      <c r="M29" s="212"/>
      <c r="N29" s="151"/>
      <c r="O29" s="152"/>
    </row>
    <row r="30" spans="1:15" ht="30" x14ac:dyDescent="0.3">
      <c r="A30" s="217"/>
      <c r="B30" s="137"/>
      <c r="C30" s="137" t="s">
        <v>3629</v>
      </c>
      <c r="D30" s="157">
        <v>1</v>
      </c>
      <c r="E30" s="158"/>
      <c r="F30" s="158"/>
      <c r="G30" s="158"/>
      <c r="H30" s="212"/>
      <c r="I30" s="212"/>
      <c r="J30" s="212"/>
      <c r="K30" s="212"/>
      <c r="L30" s="212"/>
      <c r="M30" s="212"/>
      <c r="N30" s="151"/>
      <c r="O30" s="152"/>
    </row>
    <row r="31" spans="1:15" ht="30" x14ac:dyDescent="0.3">
      <c r="A31" s="217"/>
      <c r="B31" s="137"/>
      <c r="C31" s="137" t="s">
        <v>3630</v>
      </c>
      <c r="D31" s="157">
        <v>1</v>
      </c>
      <c r="E31" s="158"/>
      <c r="F31" s="158"/>
      <c r="G31" s="158"/>
      <c r="H31" s="212"/>
      <c r="I31" s="212"/>
      <c r="J31" s="212"/>
      <c r="K31" s="212"/>
      <c r="L31" s="212"/>
      <c r="M31" s="212"/>
      <c r="N31" s="151"/>
      <c r="O31" s="152"/>
    </row>
    <row r="32" spans="1:15" ht="60" x14ac:dyDescent="0.3">
      <c r="A32" s="217" t="s">
        <v>3631</v>
      </c>
      <c r="B32" s="137" t="s">
        <v>5678</v>
      </c>
      <c r="C32" s="137" t="s">
        <v>3632</v>
      </c>
      <c r="D32" s="157">
        <v>1</v>
      </c>
      <c r="E32" s="158"/>
      <c r="F32" s="158"/>
      <c r="G32" s="158"/>
      <c r="H32" s="212"/>
      <c r="I32" s="212"/>
      <c r="J32" s="212"/>
      <c r="K32" s="212"/>
      <c r="L32" s="212"/>
      <c r="M32" s="212"/>
      <c r="N32" s="151"/>
      <c r="O32" s="152"/>
    </row>
    <row r="33" spans="1:15" ht="45" x14ac:dyDescent="0.3">
      <c r="A33" s="217"/>
      <c r="B33" s="137"/>
      <c r="C33" s="146" t="s">
        <v>6522</v>
      </c>
      <c r="D33" s="157">
        <v>1</v>
      </c>
      <c r="E33" s="158" t="s">
        <v>400</v>
      </c>
      <c r="F33" s="145"/>
      <c r="G33" s="158"/>
      <c r="H33" s="212"/>
      <c r="I33" s="212"/>
      <c r="J33" s="212"/>
      <c r="K33" s="212"/>
      <c r="L33" s="212"/>
      <c r="M33" s="212"/>
      <c r="N33" s="151"/>
      <c r="O33" s="152"/>
    </row>
    <row r="34" spans="1:15" ht="87" x14ac:dyDescent="0.3">
      <c r="A34" s="43" t="s">
        <v>4240</v>
      </c>
      <c r="B34" s="604" t="s">
        <v>6523</v>
      </c>
      <c r="C34" s="604" t="s">
        <v>6530</v>
      </c>
      <c r="D34" s="626">
        <v>1</v>
      </c>
      <c r="E34" s="626" t="s">
        <v>400</v>
      </c>
      <c r="F34" s="717" t="s">
        <v>6531</v>
      </c>
      <c r="G34" s="167"/>
      <c r="H34" s="212"/>
      <c r="I34" s="212"/>
      <c r="J34" s="212"/>
      <c r="K34" s="212"/>
      <c r="L34" s="212"/>
      <c r="M34" s="212"/>
      <c r="N34" s="151"/>
      <c r="O34" s="152"/>
    </row>
    <row r="35" spans="1:15" ht="120" x14ac:dyDescent="0.3">
      <c r="A35" s="43" t="s">
        <v>6521</v>
      </c>
      <c r="B35" s="604" t="s">
        <v>6524</v>
      </c>
      <c r="C35" s="604" t="s">
        <v>6536</v>
      </c>
      <c r="D35" s="626">
        <v>1</v>
      </c>
      <c r="E35" s="626" t="s">
        <v>400</v>
      </c>
      <c r="F35" s="604" t="s">
        <v>6535</v>
      </c>
      <c r="G35" s="167"/>
      <c r="H35" s="212"/>
      <c r="I35" s="212"/>
      <c r="J35" s="212"/>
      <c r="K35" s="212"/>
      <c r="L35" s="212"/>
      <c r="M35" s="212"/>
      <c r="N35" s="151"/>
      <c r="O35" s="152"/>
    </row>
    <row r="36" spans="1:15" ht="45" x14ac:dyDescent="0.3">
      <c r="A36" s="43"/>
      <c r="B36" s="604"/>
      <c r="C36" s="604" t="s">
        <v>6533</v>
      </c>
      <c r="D36" s="626">
        <v>1</v>
      </c>
      <c r="E36" s="626" t="s">
        <v>400</v>
      </c>
      <c r="F36" s="604" t="s">
        <v>6534</v>
      </c>
      <c r="G36" s="167"/>
      <c r="H36" s="212"/>
      <c r="I36" s="212"/>
      <c r="J36" s="212"/>
      <c r="K36" s="212"/>
      <c r="L36" s="212"/>
      <c r="M36" s="212"/>
      <c r="N36" s="151"/>
      <c r="O36" s="152"/>
    </row>
    <row r="37" spans="1:15" ht="60" x14ac:dyDescent="0.3">
      <c r="A37" s="43" t="s">
        <v>6291</v>
      </c>
      <c r="B37" s="604" t="s">
        <v>6527</v>
      </c>
      <c r="C37" s="604" t="s">
        <v>6528</v>
      </c>
      <c r="D37" s="626">
        <v>1</v>
      </c>
      <c r="E37" s="626" t="s">
        <v>400</v>
      </c>
      <c r="F37" s="604" t="s">
        <v>6538</v>
      </c>
      <c r="G37" s="167"/>
      <c r="H37" s="212"/>
      <c r="I37" s="212"/>
      <c r="J37" s="212"/>
      <c r="K37" s="212"/>
      <c r="L37" s="212"/>
      <c r="M37" s="212"/>
      <c r="N37" s="151"/>
      <c r="O37" s="152"/>
    </row>
    <row r="38" spans="1:15" x14ac:dyDescent="0.3">
      <c r="A38" s="217" t="s">
        <v>26</v>
      </c>
      <c r="B38" s="1002" t="s">
        <v>6401</v>
      </c>
      <c r="C38" s="998"/>
      <c r="D38" s="998"/>
      <c r="E38" s="998"/>
      <c r="F38" s="998"/>
      <c r="G38" s="999"/>
      <c r="H38" s="212">
        <f>SUM(D39:D50)</f>
        <v>12</v>
      </c>
      <c r="I38" s="212">
        <f>COUNT(D39:D50)*2</f>
        <v>24</v>
      </c>
      <c r="J38" s="212"/>
      <c r="K38" s="212"/>
      <c r="L38" s="212"/>
      <c r="M38" s="212"/>
      <c r="N38" s="151"/>
      <c r="O38" s="152"/>
    </row>
    <row r="39" spans="1:15" ht="30" x14ac:dyDescent="0.3">
      <c r="A39" s="217" t="s">
        <v>3633</v>
      </c>
      <c r="B39" s="137" t="s">
        <v>3383</v>
      </c>
      <c r="C39" s="162" t="s">
        <v>3641</v>
      </c>
      <c r="D39" s="157">
        <v>1</v>
      </c>
      <c r="E39" s="158" t="s">
        <v>198</v>
      </c>
      <c r="F39" s="158" t="s">
        <v>3642</v>
      </c>
      <c r="G39" s="158"/>
      <c r="H39" s="212"/>
      <c r="I39" s="212"/>
      <c r="J39" s="212"/>
      <c r="K39" s="212"/>
      <c r="L39" s="212"/>
      <c r="M39" s="212"/>
      <c r="N39" s="151"/>
      <c r="O39" s="152"/>
    </row>
    <row r="40" spans="1:15" ht="30" x14ac:dyDescent="0.3">
      <c r="A40" s="217" t="s">
        <v>3634</v>
      </c>
      <c r="B40" s="137" t="s">
        <v>3387</v>
      </c>
      <c r="C40" s="162" t="s">
        <v>3643</v>
      </c>
      <c r="D40" s="157">
        <v>1</v>
      </c>
      <c r="E40" s="158" t="s">
        <v>198</v>
      </c>
      <c r="F40" s="158" t="s">
        <v>3642</v>
      </c>
      <c r="G40" s="158"/>
      <c r="H40" s="212"/>
      <c r="I40" s="212"/>
      <c r="J40" s="212"/>
      <c r="K40" s="212"/>
      <c r="L40" s="212"/>
      <c r="M40" s="212"/>
      <c r="N40" s="151"/>
      <c r="O40" s="152"/>
    </row>
    <row r="41" spans="1:15" ht="30" x14ac:dyDescent="0.3">
      <c r="A41" s="217" t="s">
        <v>210</v>
      </c>
      <c r="B41" s="137" t="s">
        <v>211</v>
      </c>
      <c r="C41" s="162" t="s">
        <v>3644</v>
      </c>
      <c r="D41" s="157">
        <v>1</v>
      </c>
      <c r="E41" s="158" t="s">
        <v>198</v>
      </c>
      <c r="F41" s="158" t="s">
        <v>3642</v>
      </c>
      <c r="G41" s="158"/>
      <c r="H41" s="212"/>
      <c r="I41" s="212"/>
      <c r="J41" s="212"/>
      <c r="K41" s="212"/>
      <c r="L41" s="212"/>
      <c r="M41" s="212"/>
      <c r="N41" s="151"/>
      <c r="O41" s="152"/>
    </row>
    <row r="42" spans="1:15" ht="30" x14ac:dyDescent="0.3">
      <c r="A42" s="217" t="s">
        <v>3393</v>
      </c>
      <c r="B42" s="137" t="s">
        <v>3394</v>
      </c>
      <c r="C42" s="162" t="s">
        <v>3645</v>
      </c>
      <c r="D42" s="157">
        <v>1</v>
      </c>
      <c r="E42" s="158" t="s">
        <v>198</v>
      </c>
      <c r="F42" s="158" t="s">
        <v>3642</v>
      </c>
      <c r="G42" s="158"/>
      <c r="H42" s="212"/>
      <c r="I42" s="212"/>
      <c r="J42" s="212"/>
      <c r="K42" s="212"/>
      <c r="L42" s="212"/>
      <c r="M42" s="212"/>
      <c r="N42" s="151"/>
      <c r="O42" s="152"/>
    </row>
    <row r="43" spans="1:15" ht="30" x14ac:dyDescent="0.3">
      <c r="A43" s="217" t="s">
        <v>3635</v>
      </c>
      <c r="B43" s="137" t="s">
        <v>3400</v>
      </c>
      <c r="C43" s="162" t="s">
        <v>3636</v>
      </c>
      <c r="D43" s="157">
        <v>1</v>
      </c>
      <c r="E43" s="158" t="s">
        <v>198</v>
      </c>
      <c r="F43" s="158" t="s">
        <v>3642</v>
      </c>
      <c r="G43" s="158"/>
      <c r="H43" s="212"/>
      <c r="I43" s="212"/>
      <c r="J43" s="212"/>
      <c r="K43" s="212"/>
      <c r="L43" s="212"/>
      <c r="M43" s="212"/>
      <c r="N43" s="151"/>
      <c r="O43" s="152"/>
    </row>
    <row r="44" spans="1:15" ht="30" x14ac:dyDescent="0.3">
      <c r="A44" s="217" t="s">
        <v>3637</v>
      </c>
      <c r="B44" s="137" t="s">
        <v>3646</v>
      </c>
      <c r="C44" s="137" t="s">
        <v>3639</v>
      </c>
      <c r="D44" s="157">
        <v>1</v>
      </c>
      <c r="E44" s="158" t="s">
        <v>198</v>
      </c>
      <c r="F44" s="158"/>
      <c r="G44" s="158"/>
      <c r="H44" s="212"/>
      <c r="I44" s="212"/>
      <c r="J44" s="212"/>
      <c r="K44" s="212"/>
      <c r="L44" s="212"/>
      <c r="M44" s="212"/>
      <c r="N44" s="151"/>
      <c r="O44" s="152"/>
    </row>
    <row r="45" spans="1:15" ht="30" x14ac:dyDescent="0.3">
      <c r="A45" s="217"/>
      <c r="B45" s="137"/>
      <c r="C45" s="137" t="s">
        <v>3647</v>
      </c>
      <c r="D45" s="157">
        <v>1</v>
      </c>
      <c r="E45" s="158"/>
      <c r="F45" s="137" t="s">
        <v>3648</v>
      </c>
      <c r="G45" s="158"/>
      <c r="H45" s="212"/>
      <c r="I45" s="212"/>
      <c r="J45" s="212"/>
      <c r="K45" s="212"/>
      <c r="L45" s="212"/>
      <c r="M45" s="212"/>
      <c r="N45" s="151"/>
      <c r="O45" s="152"/>
    </row>
    <row r="46" spans="1:15" ht="30" x14ac:dyDescent="0.3">
      <c r="A46" s="217" t="s">
        <v>214</v>
      </c>
      <c r="B46" s="137" t="s">
        <v>3649</v>
      </c>
      <c r="C46" s="162" t="s">
        <v>3640</v>
      </c>
      <c r="D46" s="157">
        <v>1</v>
      </c>
      <c r="E46" s="158" t="s">
        <v>198</v>
      </c>
      <c r="F46" s="158"/>
      <c r="G46" s="158"/>
      <c r="H46" s="212"/>
      <c r="I46" s="212"/>
      <c r="J46" s="212"/>
      <c r="K46" s="212"/>
      <c r="L46" s="212"/>
      <c r="M46" s="212"/>
      <c r="N46" s="151"/>
      <c r="O46" s="152"/>
    </row>
    <row r="47" spans="1:15" ht="60" x14ac:dyDescent="0.3">
      <c r="A47" s="217" t="s">
        <v>3650</v>
      </c>
      <c r="B47" s="137" t="s">
        <v>3651</v>
      </c>
      <c r="C47" s="146" t="s">
        <v>3652</v>
      </c>
      <c r="D47" s="157">
        <v>1</v>
      </c>
      <c r="E47" s="158" t="s">
        <v>198</v>
      </c>
      <c r="F47" s="158"/>
      <c r="G47" s="158"/>
      <c r="H47" s="212"/>
      <c r="I47" s="212"/>
      <c r="J47" s="212"/>
      <c r="K47" s="212"/>
      <c r="L47" s="212"/>
      <c r="M47" s="212"/>
      <c r="N47" s="151"/>
      <c r="O47" s="152"/>
    </row>
    <row r="48" spans="1:15" ht="30" x14ac:dyDescent="0.3">
      <c r="A48" s="217"/>
      <c r="B48" s="137"/>
      <c r="C48" s="146" t="s">
        <v>3653</v>
      </c>
      <c r="D48" s="157">
        <v>1</v>
      </c>
      <c r="E48" s="158" t="s">
        <v>198</v>
      </c>
      <c r="F48" s="158"/>
      <c r="G48" s="158"/>
      <c r="H48" s="212"/>
      <c r="I48" s="212"/>
      <c r="J48" s="212"/>
      <c r="K48" s="212"/>
      <c r="L48" s="212"/>
      <c r="M48" s="212"/>
      <c r="N48" s="151"/>
      <c r="O48" s="152"/>
    </row>
    <row r="49" spans="1:15" ht="60" x14ac:dyDescent="0.3">
      <c r="A49" s="217"/>
      <c r="B49" s="137"/>
      <c r="C49" s="146" t="s">
        <v>3654</v>
      </c>
      <c r="D49" s="157">
        <v>1</v>
      </c>
      <c r="E49" s="158" t="s">
        <v>198</v>
      </c>
      <c r="F49" s="158"/>
      <c r="G49" s="158"/>
      <c r="H49" s="212"/>
      <c r="I49" s="212"/>
      <c r="J49" s="212"/>
      <c r="K49" s="212"/>
      <c r="L49" s="212"/>
      <c r="M49" s="212"/>
      <c r="N49" s="151"/>
      <c r="O49" s="152"/>
    </row>
    <row r="50" spans="1:15" ht="30" x14ac:dyDescent="0.3">
      <c r="A50" s="217"/>
      <c r="B50" s="141"/>
      <c r="C50" s="146" t="s">
        <v>3655</v>
      </c>
      <c r="D50" s="157">
        <v>1</v>
      </c>
      <c r="E50" s="158" t="s">
        <v>198</v>
      </c>
      <c r="F50" s="195"/>
      <c r="G50" s="161"/>
      <c r="H50" s="212"/>
      <c r="I50" s="212"/>
      <c r="J50" s="212"/>
      <c r="K50" s="212"/>
      <c r="L50" s="212"/>
      <c r="M50" s="212"/>
      <c r="N50" s="151"/>
      <c r="O50" s="152"/>
    </row>
    <row r="51" spans="1:15" x14ac:dyDescent="0.3">
      <c r="A51" s="217" t="s">
        <v>27</v>
      </c>
      <c r="B51" s="1002" t="s">
        <v>28</v>
      </c>
      <c r="C51" s="998"/>
      <c r="D51" s="998"/>
      <c r="E51" s="998"/>
      <c r="F51" s="998"/>
      <c r="G51" s="999"/>
      <c r="H51" s="212">
        <f>SUM(D52:D54)</f>
        <v>3</v>
      </c>
      <c r="I51" s="212">
        <f>COUNT(D52:D54)*2</f>
        <v>6</v>
      </c>
      <c r="J51" s="212"/>
      <c r="K51" s="212"/>
      <c r="L51" s="212"/>
      <c r="M51" s="212"/>
      <c r="N51" s="151"/>
      <c r="O51" s="152"/>
    </row>
    <row r="52" spans="1:15" ht="60" x14ac:dyDescent="0.3">
      <c r="A52" s="217" t="s">
        <v>3656</v>
      </c>
      <c r="B52" s="137" t="s">
        <v>219</v>
      </c>
      <c r="C52" s="137" t="s">
        <v>3657</v>
      </c>
      <c r="D52" s="157">
        <v>1</v>
      </c>
      <c r="E52" s="158" t="s">
        <v>400</v>
      </c>
      <c r="F52" s="137" t="s">
        <v>3658</v>
      </c>
      <c r="G52" s="158"/>
      <c r="H52" s="212"/>
      <c r="I52" s="212"/>
      <c r="J52" s="212"/>
      <c r="K52" s="212"/>
      <c r="L52" s="212"/>
      <c r="M52" s="212"/>
      <c r="N52" s="151"/>
      <c r="O52" s="152"/>
    </row>
    <row r="53" spans="1:15" ht="75" x14ac:dyDescent="0.3">
      <c r="A53" s="217" t="s">
        <v>3659</v>
      </c>
      <c r="B53" s="137" t="s">
        <v>3660</v>
      </c>
      <c r="C53" s="137" t="s">
        <v>3661</v>
      </c>
      <c r="D53" s="157">
        <v>1</v>
      </c>
      <c r="E53" s="158" t="s">
        <v>400</v>
      </c>
      <c r="F53" s="158"/>
      <c r="G53" s="158"/>
      <c r="H53" s="212"/>
      <c r="I53" s="212"/>
      <c r="J53" s="212"/>
      <c r="K53" s="212"/>
      <c r="L53" s="212"/>
      <c r="M53" s="212"/>
      <c r="N53" s="151"/>
      <c r="O53" s="152"/>
    </row>
    <row r="54" spans="1:15" ht="30" x14ac:dyDescent="0.3">
      <c r="A54" s="217"/>
      <c r="B54" s="137"/>
      <c r="C54" s="137" t="s">
        <v>3662</v>
      </c>
      <c r="D54" s="157">
        <v>1</v>
      </c>
      <c r="E54" s="158" t="s">
        <v>400</v>
      </c>
      <c r="F54" s="158"/>
      <c r="G54" s="158"/>
      <c r="H54" s="212"/>
      <c r="I54" s="212"/>
      <c r="J54" s="212"/>
      <c r="K54" s="212"/>
      <c r="L54" s="212"/>
      <c r="M54" s="212"/>
      <c r="N54" s="151"/>
      <c r="O54" s="152"/>
    </row>
    <row r="55" spans="1:15" x14ac:dyDescent="0.3">
      <c r="A55" s="218"/>
      <c r="B55" s="1003" t="s">
        <v>222</v>
      </c>
      <c r="C55" s="1004"/>
      <c r="D55" s="1004"/>
      <c r="E55" s="1004"/>
      <c r="F55" s="1004"/>
      <c r="G55" s="1005"/>
      <c r="H55" s="212">
        <f t="shared" ref="H55:I55" si="0">H56+H80+H101+H106+H118</f>
        <v>69</v>
      </c>
      <c r="I55" s="212">
        <f t="shared" si="0"/>
        <v>138</v>
      </c>
      <c r="J55" s="212"/>
      <c r="K55" s="212"/>
      <c r="L55" s="212"/>
      <c r="M55" s="212"/>
      <c r="N55" s="151"/>
      <c r="O55" s="152"/>
    </row>
    <row r="56" spans="1:15" x14ac:dyDescent="0.3">
      <c r="A56" s="217" t="s">
        <v>30</v>
      </c>
      <c r="B56" s="1002" t="s">
        <v>224</v>
      </c>
      <c r="C56" s="998"/>
      <c r="D56" s="998"/>
      <c r="E56" s="998"/>
      <c r="F56" s="998"/>
      <c r="G56" s="999"/>
      <c r="H56" s="212">
        <f>SUM(D57:D79)</f>
        <v>23</v>
      </c>
      <c r="I56" s="212">
        <f>COUNT(D57:D79)*2</f>
        <v>46</v>
      </c>
      <c r="J56" s="212"/>
      <c r="K56" s="212"/>
      <c r="L56" s="212"/>
      <c r="M56" s="212"/>
      <c r="N56" s="151"/>
      <c r="O56" s="152"/>
    </row>
    <row r="57" spans="1:15" ht="30" x14ac:dyDescent="0.3">
      <c r="A57" s="217" t="s">
        <v>225</v>
      </c>
      <c r="B57" s="139" t="s">
        <v>226</v>
      </c>
      <c r="C57" s="156" t="s">
        <v>3663</v>
      </c>
      <c r="D57" s="157">
        <v>1</v>
      </c>
      <c r="E57" s="158" t="s">
        <v>228</v>
      </c>
      <c r="F57" s="158"/>
      <c r="G57" s="158"/>
      <c r="H57" s="212"/>
      <c r="I57" s="212"/>
      <c r="J57" s="212"/>
      <c r="K57" s="212"/>
      <c r="L57" s="212"/>
      <c r="M57" s="212"/>
      <c r="N57" s="151"/>
      <c r="O57" s="152"/>
    </row>
    <row r="58" spans="1:15" ht="45" x14ac:dyDescent="0.3">
      <c r="A58" s="217" t="s">
        <v>156</v>
      </c>
      <c r="B58" s="139"/>
      <c r="C58" s="139" t="s">
        <v>3664</v>
      </c>
      <c r="D58" s="157">
        <v>1</v>
      </c>
      <c r="E58" s="158" t="s">
        <v>228</v>
      </c>
      <c r="F58" s="158"/>
      <c r="G58" s="158"/>
      <c r="H58" s="212"/>
      <c r="I58" s="212"/>
      <c r="J58" s="212"/>
      <c r="K58" s="212"/>
      <c r="L58" s="212"/>
      <c r="M58" s="212"/>
      <c r="N58" s="151"/>
      <c r="O58" s="152"/>
    </row>
    <row r="59" spans="1:15" x14ac:dyDescent="0.3">
      <c r="A59" s="217" t="s">
        <v>156</v>
      </c>
      <c r="B59" s="139"/>
      <c r="C59" s="137" t="s">
        <v>3665</v>
      </c>
      <c r="D59" s="157">
        <v>1</v>
      </c>
      <c r="E59" s="158" t="s">
        <v>228</v>
      </c>
      <c r="F59" s="158"/>
      <c r="G59" s="158"/>
      <c r="H59" s="212"/>
      <c r="I59" s="212"/>
      <c r="J59" s="212"/>
      <c r="K59" s="212"/>
      <c r="L59" s="212"/>
      <c r="M59" s="212"/>
      <c r="N59" s="151"/>
      <c r="O59" s="152"/>
    </row>
    <row r="60" spans="1:15" x14ac:dyDescent="0.3">
      <c r="A60" s="217" t="s">
        <v>156</v>
      </c>
      <c r="B60" s="139"/>
      <c r="C60" s="137" t="s">
        <v>3666</v>
      </c>
      <c r="D60" s="157">
        <v>1</v>
      </c>
      <c r="E60" s="158" t="s">
        <v>228</v>
      </c>
      <c r="F60" s="158"/>
      <c r="G60" s="158"/>
      <c r="H60" s="212"/>
      <c r="I60" s="212"/>
      <c r="J60" s="212"/>
      <c r="K60" s="212"/>
      <c r="L60" s="212"/>
      <c r="M60" s="212"/>
      <c r="N60" s="151"/>
      <c r="O60" s="152"/>
    </row>
    <row r="61" spans="1:15" x14ac:dyDescent="0.3">
      <c r="A61" s="217"/>
      <c r="B61" s="139"/>
      <c r="C61" s="137" t="s">
        <v>3667</v>
      </c>
      <c r="D61" s="157">
        <v>1</v>
      </c>
      <c r="E61" s="158" t="s">
        <v>228</v>
      </c>
      <c r="F61" s="158"/>
      <c r="G61" s="158"/>
      <c r="H61" s="212"/>
      <c r="I61" s="212"/>
      <c r="J61" s="212"/>
      <c r="K61" s="212"/>
      <c r="L61" s="212"/>
      <c r="M61" s="212"/>
      <c r="N61" s="151"/>
      <c r="O61" s="152"/>
    </row>
    <row r="62" spans="1:15" x14ac:dyDescent="0.3">
      <c r="A62" s="217"/>
      <c r="B62" s="139"/>
      <c r="C62" s="137" t="s">
        <v>3668</v>
      </c>
      <c r="D62" s="157">
        <v>1</v>
      </c>
      <c r="E62" s="158" t="s">
        <v>228</v>
      </c>
      <c r="F62" s="158"/>
      <c r="G62" s="158"/>
      <c r="H62" s="212"/>
      <c r="I62" s="212"/>
      <c r="J62" s="212"/>
      <c r="K62" s="212"/>
      <c r="L62" s="212"/>
      <c r="M62" s="212"/>
      <c r="N62" s="151"/>
      <c r="O62" s="152"/>
    </row>
    <row r="63" spans="1:15" ht="45" x14ac:dyDescent="0.3">
      <c r="A63" s="217" t="s">
        <v>1157</v>
      </c>
      <c r="B63" s="139" t="s">
        <v>234</v>
      </c>
      <c r="C63" s="141" t="s">
        <v>3669</v>
      </c>
      <c r="D63" s="157">
        <v>1</v>
      </c>
      <c r="E63" s="158" t="s">
        <v>228</v>
      </c>
      <c r="F63" s="158"/>
      <c r="G63" s="158"/>
      <c r="H63" s="212"/>
      <c r="I63" s="212"/>
      <c r="J63" s="212"/>
      <c r="K63" s="212"/>
      <c r="L63" s="212"/>
      <c r="M63" s="212"/>
      <c r="N63" s="151"/>
      <c r="O63" s="152"/>
    </row>
    <row r="64" spans="1:15" ht="45" x14ac:dyDescent="0.3">
      <c r="A64" s="217"/>
      <c r="B64" s="139"/>
      <c r="C64" s="141" t="s">
        <v>3670</v>
      </c>
      <c r="D64" s="157">
        <v>1</v>
      </c>
      <c r="E64" s="158" t="s">
        <v>228</v>
      </c>
      <c r="F64" s="158"/>
      <c r="G64" s="158"/>
      <c r="H64" s="212"/>
      <c r="I64" s="212"/>
      <c r="J64" s="212"/>
      <c r="K64" s="212"/>
      <c r="L64" s="212"/>
      <c r="M64" s="212"/>
      <c r="N64" s="151"/>
      <c r="O64" s="152"/>
    </row>
    <row r="65" spans="1:15" ht="45" x14ac:dyDescent="0.3">
      <c r="A65" s="217"/>
      <c r="B65" s="139"/>
      <c r="C65" s="141" t="s">
        <v>3671</v>
      </c>
      <c r="D65" s="157">
        <v>1</v>
      </c>
      <c r="E65" s="158" t="s">
        <v>228</v>
      </c>
      <c r="F65" s="158"/>
      <c r="G65" s="158"/>
      <c r="H65" s="212"/>
      <c r="I65" s="212"/>
      <c r="J65" s="212"/>
      <c r="K65" s="212"/>
      <c r="L65" s="212"/>
      <c r="M65" s="212"/>
      <c r="N65" s="151"/>
      <c r="O65" s="152"/>
    </row>
    <row r="66" spans="1:15" ht="30" x14ac:dyDescent="0.3">
      <c r="A66" s="217"/>
      <c r="B66" s="139"/>
      <c r="C66" s="141" t="s">
        <v>3672</v>
      </c>
      <c r="D66" s="157">
        <v>1</v>
      </c>
      <c r="E66" s="158" t="s">
        <v>228</v>
      </c>
      <c r="F66" s="158"/>
      <c r="G66" s="158"/>
      <c r="H66" s="212"/>
      <c r="I66" s="212"/>
      <c r="J66" s="212"/>
      <c r="K66" s="212"/>
      <c r="L66" s="212"/>
      <c r="M66" s="212"/>
      <c r="N66" s="151"/>
      <c r="O66" s="152"/>
    </row>
    <row r="67" spans="1:15" ht="45" x14ac:dyDescent="0.3">
      <c r="A67" s="217" t="s">
        <v>3673</v>
      </c>
      <c r="B67" s="139" t="s">
        <v>1164</v>
      </c>
      <c r="C67" s="137" t="s">
        <v>3674</v>
      </c>
      <c r="D67" s="157">
        <v>1</v>
      </c>
      <c r="E67" s="158" t="s">
        <v>228</v>
      </c>
      <c r="F67" s="158"/>
      <c r="G67" s="158"/>
      <c r="H67" s="212"/>
      <c r="I67" s="212"/>
      <c r="J67" s="212"/>
      <c r="K67" s="212"/>
      <c r="L67" s="212"/>
      <c r="M67" s="212"/>
      <c r="N67" s="151"/>
      <c r="O67" s="152"/>
    </row>
    <row r="68" spans="1:15" ht="30" x14ac:dyDescent="0.3">
      <c r="A68" s="217" t="s">
        <v>156</v>
      </c>
      <c r="B68" s="139"/>
      <c r="C68" s="137" t="s">
        <v>3675</v>
      </c>
      <c r="D68" s="157">
        <v>1</v>
      </c>
      <c r="E68" s="158" t="s">
        <v>228</v>
      </c>
      <c r="F68" s="158"/>
      <c r="G68" s="158"/>
      <c r="H68" s="212"/>
      <c r="I68" s="212"/>
      <c r="J68" s="212"/>
      <c r="K68" s="212"/>
      <c r="L68" s="212"/>
      <c r="M68" s="212"/>
      <c r="N68" s="151"/>
      <c r="O68" s="152"/>
    </row>
    <row r="69" spans="1:15" ht="30" x14ac:dyDescent="0.3">
      <c r="A69" s="217"/>
      <c r="B69" s="139"/>
      <c r="C69" s="137" t="s">
        <v>3676</v>
      </c>
      <c r="D69" s="157">
        <v>1</v>
      </c>
      <c r="E69" s="158" t="s">
        <v>228</v>
      </c>
      <c r="F69" s="158"/>
      <c r="G69" s="158"/>
      <c r="H69" s="212"/>
      <c r="I69" s="212"/>
      <c r="J69" s="212"/>
      <c r="K69" s="212"/>
      <c r="L69" s="212"/>
      <c r="M69" s="212"/>
      <c r="N69" s="151"/>
      <c r="O69" s="152"/>
    </row>
    <row r="70" spans="1:15" x14ac:dyDescent="0.3">
      <c r="A70" s="217"/>
      <c r="B70" s="139"/>
      <c r="C70" s="137" t="s">
        <v>3677</v>
      </c>
      <c r="D70" s="157">
        <v>1</v>
      </c>
      <c r="E70" s="158" t="s">
        <v>228</v>
      </c>
      <c r="F70" s="158"/>
      <c r="G70" s="158"/>
      <c r="H70" s="212"/>
      <c r="I70" s="212"/>
      <c r="J70" s="212"/>
      <c r="K70" s="212"/>
      <c r="L70" s="212"/>
      <c r="M70" s="212"/>
      <c r="N70" s="151"/>
      <c r="O70" s="152"/>
    </row>
    <row r="71" spans="1:15" ht="30" x14ac:dyDescent="0.3">
      <c r="A71" s="217"/>
      <c r="B71" s="139"/>
      <c r="C71" s="137" t="s">
        <v>3678</v>
      </c>
      <c r="D71" s="157">
        <v>1</v>
      </c>
      <c r="E71" s="158" t="s">
        <v>228</v>
      </c>
      <c r="F71" s="158"/>
      <c r="G71" s="158"/>
      <c r="H71" s="212"/>
      <c r="I71" s="212"/>
      <c r="J71" s="212"/>
      <c r="K71" s="212"/>
      <c r="L71" s="212"/>
      <c r="M71" s="212"/>
      <c r="N71" s="151"/>
      <c r="O71" s="152"/>
    </row>
    <row r="72" spans="1:15" x14ac:dyDescent="0.3">
      <c r="A72" s="217"/>
      <c r="B72" s="139"/>
      <c r="C72" s="137" t="s">
        <v>3679</v>
      </c>
      <c r="D72" s="157">
        <v>1</v>
      </c>
      <c r="E72" s="158" t="s">
        <v>228</v>
      </c>
      <c r="F72" s="158"/>
      <c r="G72" s="158"/>
      <c r="H72" s="212"/>
      <c r="I72" s="212"/>
      <c r="J72" s="212"/>
      <c r="K72" s="212"/>
      <c r="L72" s="212"/>
      <c r="M72" s="212"/>
      <c r="N72" s="151"/>
      <c r="O72" s="152"/>
    </row>
    <row r="73" spans="1:15" ht="30" x14ac:dyDescent="0.3">
      <c r="A73" s="217"/>
      <c r="B73" s="139"/>
      <c r="C73" s="137" t="s">
        <v>3680</v>
      </c>
      <c r="D73" s="157">
        <v>1</v>
      </c>
      <c r="E73" s="158" t="s">
        <v>228</v>
      </c>
      <c r="F73" s="158"/>
      <c r="G73" s="158"/>
      <c r="H73" s="212"/>
      <c r="I73" s="212"/>
      <c r="J73" s="212"/>
      <c r="K73" s="212"/>
      <c r="L73" s="212"/>
      <c r="M73" s="212"/>
      <c r="N73" s="151"/>
      <c r="O73" s="152"/>
    </row>
    <row r="74" spans="1:15" ht="30" x14ac:dyDescent="0.3">
      <c r="A74" s="217"/>
      <c r="B74" s="139"/>
      <c r="C74" s="137" t="s">
        <v>3681</v>
      </c>
      <c r="D74" s="157">
        <v>1</v>
      </c>
      <c r="E74" s="158" t="s">
        <v>228</v>
      </c>
      <c r="F74" s="158"/>
      <c r="G74" s="158"/>
      <c r="H74" s="212"/>
      <c r="I74" s="212"/>
      <c r="J74" s="212"/>
      <c r="K74" s="212"/>
      <c r="L74" s="212"/>
      <c r="M74" s="212"/>
      <c r="N74" s="151"/>
      <c r="O74" s="152"/>
    </row>
    <row r="75" spans="1:15" ht="30" x14ac:dyDescent="0.3">
      <c r="A75" s="217"/>
      <c r="B75" s="139"/>
      <c r="C75" s="137" t="s">
        <v>3682</v>
      </c>
      <c r="D75" s="157">
        <v>1</v>
      </c>
      <c r="E75" s="158" t="s">
        <v>228</v>
      </c>
      <c r="F75" s="158"/>
      <c r="G75" s="158"/>
      <c r="H75" s="212"/>
      <c r="I75" s="212"/>
      <c r="J75" s="212"/>
      <c r="K75" s="212"/>
      <c r="L75" s="212"/>
      <c r="M75" s="212"/>
      <c r="N75" s="151"/>
      <c r="O75" s="152"/>
    </row>
    <row r="76" spans="1:15" ht="30" x14ac:dyDescent="0.3">
      <c r="A76" s="217"/>
      <c r="B76" s="139"/>
      <c r="C76" s="137" t="s">
        <v>3683</v>
      </c>
      <c r="D76" s="157">
        <v>1</v>
      </c>
      <c r="E76" s="158" t="s">
        <v>228</v>
      </c>
      <c r="F76" s="158"/>
      <c r="G76" s="158"/>
      <c r="H76" s="212"/>
      <c r="I76" s="212"/>
      <c r="J76" s="212"/>
      <c r="K76" s="212"/>
      <c r="L76" s="212"/>
      <c r="M76" s="212"/>
      <c r="N76" s="151"/>
      <c r="O76" s="152"/>
    </row>
    <row r="77" spans="1:15" ht="45" x14ac:dyDescent="0.3">
      <c r="A77" s="217" t="s">
        <v>1166</v>
      </c>
      <c r="B77" s="139" t="s">
        <v>1167</v>
      </c>
      <c r="C77" s="137" t="s">
        <v>3684</v>
      </c>
      <c r="D77" s="157">
        <v>1</v>
      </c>
      <c r="E77" s="158" t="s">
        <v>228</v>
      </c>
      <c r="F77" s="158"/>
      <c r="G77" s="158"/>
      <c r="H77" s="212"/>
      <c r="I77" s="212"/>
      <c r="J77" s="212"/>
      <c r="K77" s="212"/>
      <c r="L77" s="212"/>
      <c r="M77" s="212"/>
      <c r="N77" s="151"/>
      <c r="O77" s="152"/>
    </row>
    <row r="78" spans="1:15" ht="30" x14ac:dyDescent="0.3">
      <c r="A78" s="217" t="s">
        <v>239</v>
      </c>
      <c r="B78" s="139" t="s">
        <v>240</v>
      </c>
      <c r="C78" s="141" t="s">
        <v>241</v>
      </c>
      <c r="D78" s="157">
        <v>1</v>
      </c>
      <c r="E78" s="158" t="s">
        <v>228</v>
      </c>
      <c r="F78" s="158"/>
      <c r="G78" s="158"/>
      <c r="H78" s="212"/>
      <c r="I78" s="212"/>
      <c r="J78" s="212"/>
      <c r="K78" s="212"/>
      <c r="L78" s="212"/>
      <c r="M78" s="212"/>
      <c r="N78" s="151"/>
      <c r="O78" s="152"/>
    </row>
    <row r="79" spans="1:15" ht="45" x14ac:dyDescent="0.3">
      <c r="A79" s="217" t="s">
        <v>3685</v>
      </c>
      <c r="B79" s="139" t="s">
        <v>1174</v>
      </c>
      <c r="C79" s="137" t="s">
        <v>3686</v>
      </c>
      <c r="D79" s="157">
        <v>1</v>
      </c>
      <c r="E79" s="158" t="s">
        <v>228</v>
      </c>
      <c r="F79" s="158"/>
      <c r="G79" s="158"/>
      <c r="H79" s="212"/>
      <c r="I79" s="212"/>
      <c r="J79" s="212"/>
      <c r="K79" s="212"/>
      <c r="L79" s="212"/>
      <c r="M79" s="212"/>
      <c r="N79" s="151"/>
      <c r="O79" s="152"/>
    </row>
    <row r="80" spans="1:15" x14ac:dyDescent="0.3">
      <c r="A80" s="217" t="s">
        <v>32</v>
      </c>
      <c r="B80" s="1002" t="s">
        <v>3687</v>
      </c>
      <c r="C80" s="998"/>
      <c r="D80" s="998"/>
      <c r="E80" s="998"/>
      <c r="F80" s="998"/>
      <c r="G80" s="999"/>
      <c r="H80" s="212">
        <f>SUM(D81:D100)</f>
        <v>20</v>
      </c>
      <c r="I80" s="212">
        <f>COUNT(D81:D100)*2</f>
        <v>40</v>
      </c>
      <c r="J80" s="212"/>
      <c r="K80" s="212"/>
      <c r="L80" s="212"/>
      <c r="M80" s="212"/>
      <c r="N80" s="151"/>
      <c r="O80" s="152"/>
    </row>
    <row r="81" spans="1:15" ht="30" x14ac:dyDescent="0.3">
      <c r="A81" s="217" t="s">
        <v>1178</v>
      </c>
      <c r="B81" s="137" t="s">
        <v>249</v>
      </c>
      <c r="C81" s="137" t="s">
        <v>3688</v>
      </c>
      <c r="D81" s="157">
        <v>1</v>
      </c>
      <c r="E81" s="158" t="s">
        <v>695</v>
      </c>
      <c r="F81" s="158"/>
      <c r="G81" s="158"/>
      <c r="H81" s="212"/>
      <c r="I81" s="212"/>
      <c r="J81" s="212"/>
      <c r="K81" s="212"/>
      <c r="L81" s="212"/>
      <c r="M81" s="212"/>
      <c r="N81" s="151"/>
      <c r="O81" s="152"/>
    </row>
    <row r="82" spans="1:15" ht="75" x14ac:dyDescent="0.3">
      <c r="A82" s="217" t="s">
        <v>3689</v>
      </c>
      <c r="B82" s="137" t="s">
        <v>3690</v>
      </c>
      <c r="C82" s="146" t="s">
        <v>3691</v>
      </c>
      <c r="D82" s="157">
        <v>1</v>
      </c>
      <c r="E82" s="158" t="s">
        <v>2138</v>
      </c>
      <c r="F82" s="158"/>
      <c r="G82" s="158"/>
      <c r="H82" s="212"/>
      <c r="I82" s="212"/>
      <c r="J82" s="212"/>
      <c r="K82" s="212"/>
      <c r="L82" s="212"/>
      <c r="M82" s="212"/>
      <c r="N82" s="151"/>
      <c r="O82" s="152"/>
    </row>
    <row r="83" spans="1:15" ht="30" x14ac:dyDescent="0.3">
      <c r="A83" s="217"/>
      <c r="B83" s="137"/>
      <c r="C83" s="146" t="s">
        <v>3692</v>
      </c>
      <c r="D83" s="157">
        <v>1</v>
      </c>
      <c r="E83" s="158" t="s">
        <v>308</v>
      </c>
      <c r="F83" s="158"/>
      <c r="G83" s="158"/>
      <c r="H83" s="212"/>
      <c r="I83" s="212"/>
      <c r="J83" s="212"/>
      <c r="K83" s="212"/>
      <c r="L83" s="212"/>
      <c r="M83" s="212"/>
      <c r="N83" s="151"/>
      <c r="O83" s="152"/>
    </row>
    <row r="84" spans="1:15" ht="45" x14ac:dyDescent="0.3">
      <c r="A84" s="217"/>
      <c r="B84" s="137"/>
      <c r="C84" s="146" t="s">
        <v>3693</v>
      </c>
      <c r="D84" s="157">
        <v>1</v>
      </c>
      <c r="E84" s="158" t="s">
        <v>258</v>
      </c>
      <c r="F84" s="158"/>
      <c r="G84" s="158"/>
      <c r="H84" s="212"/>
      <c r="I84" s="212"/>
      <c r="J84" s="212"/>
      <c r="K84" s="212"/>
      <c r="L84" s="212"/>
      <c r="M84" s="212"/>
      <c r="N84" s="151"/>
      <c r="O84" s="152"/>
    </row>
    <row r="85" spans="1:15" ht="45" x14ac:dyDescent="0.3">
      <c r="A85" s="217" t="s">
        <v>1183</v>
      </c>
      <c r="B85" s="150" t="s">
        <v>261</v>
      </c>
      <c r="C85" s="137" t="s">
        <v>3694</v>
      </c>
      <c r="D85" s="157">
        <v>1</v>
      </c>
      <c r="E85" s="158" t="s">
        <v>228</v>
      </c>
      <c r="F85" s="158"/>
      <c r="G85" s="158"/>
      <c r="H85" s="212"/>
      <c r="I85" s="212"/>
      <c r="J85" s="212"/>
      <c r="K85" s="212"/>
      <c r="L85" s="212"/>
      <c r="M85" s="212"/>
      <c r="N85" s="151"/>
      <c r="O85" s="152"/>
    </row>
    <row r="86" spans="1:15" ht="30" x14ac:dyDescent="0.3">
      <c r="A86" s="217"/>
      <c r="B86" s="166"/>
      <c r="C86" s="137" t="s">
        <v>3695</v>
      </c>
      <c r="D86" s="157">
        <v>1</v>
      </c>
      <c r="E86" s="158" t="s">
        <v>228</v>
      </c>
      <c r="F86" s="158"/>
      <c r="G86" s="158"/>
      <c r="H86" s="212"/>
      <c r="I86" s="212"/>
      <c r="J86" s="212"/>
      <c r="K86" s="212"/>
      <c r="L86" s="212"/>
      <c r="M86" s="212"/>
      <c r="N86" s="151"/>
      <c r="O86" s="152"/>
    </row>
    <row r="87" spans="1:15" ht="45" x14ac:dyDescent="0.3">
      <c r="A87" s="217"/>
      <c r="B87" s="137"/>
      <c r="C87" s="137" t="s">
        <v>3696</v>
      </c>
      <c r="D87" s="157">
        <v>1</v>
      </c>
      <c r="E87" s="158" t="s">
        <v>228</v>
      </c>
      <c r="F87" s="158"/>
      <c r="G87" s="158"/>
      <c r="H87" s="212"/>
      <c r="I87" s="212"/>
      <c r="J87" s="212"/>
      <c r="K87" s="212"/>
      <c r="L87" s="212"/>
      <c r="M87" s="212"/>
      <c r="N87" s="151"/>
      <c r="O87" s="152"/>
    </row>
    <row r="88" spans="1:15" ht="30" x14ac:dyDescent="0.3">
      <c r="A88" s="217"/>
      <c r="B88" s="137"/>
      <c r="C88" s="137" t="s">
        <v>3697</v>
      </c>
      <c r="D88" s="157">
        <v>1</v>
      </c>
      <c r="E88" s="158" t="s">
        <v>228</v>
      </c>
      <c r="F88" s="158"/>
      <c r="G88" s="158"/>
      <c r="H88" s="212"/>
      <c r="I88" s="212"/>
      <c r="J88" s="212"/>
      <c r="K88" s="212"/>
      <c r="L88" s="212"/>
      <c r="M88" s="212"/>
      <c r="N88" s="151"/>
      <c r="O88" s="152"/>
    </row>
    <row r="89" spans="1:15" ht="30" x14ac:dyDescent="0.3">
      <c r="A89" s="217"/>
      <c r="B89" s="137"/>
      <c r="C89" s="137" t="s">
        <v>3698</v>
      </c>
      <c r="D89" s="157">
        <v>1</v>
      </c>
      <c r="E89" s="158" t="s">
        <v>228</v>
      </c>
      <c r="F89" s="140"/>
      <c r="G89" s="158"/>
      <c r="H89" s="212"/>
      <c r="I89" s="212"/>
      <c r="J89" s="212"/>
      <c r="K89" s="212"/>
      <c r="L89" s="212"/>
      <c r="M89" s="212"/>
      <c r="N89" s="151"/>
      <c r="O89" s="152"/>
    </row>
    <row r="90" spans="1:15" ht="30" x14ac:dyDescent="0.3">
      <c r="A90" s="217"/>
      <c r="B90" s="137"/>
      <c r="C90" s="137" t="s">
        <v>3699</v>
      </c>
      <c r="D90" s="157">
        <v>1</v>
      </c>
      <c r="E90" s="158" t="s">
        <v>228</v>
      </c>
      <c r="F90" s="158"/>
      <c r="G90" s="158"/>
      <c r="H90" s="212"/>
      <c r="I90" s="212"/>
      <c r="J90" s="212"/>
      <c r="K90" s="212"/>
      <c r="L90" s="212"/>
      <c r="M90" s="212"/>
      <c r="N90" s="151"/>
      <c r="O90" s="152"/>
    </row>
    <row r="91" spans="1:15" x14ac:dyDescent="0.3">
      <c r="A91" s="217"/>
      <c r="B91" s="137"/>
      <c r="C91" s="137" t="s">
        <v>3700</v>
      </c>
      <c r="D91" s="157">
        <v>1</v>
      </c>
      <c r="E91" s="158" t="s">
        <v>228</v>
      </c>
      <c r="F91" s="158" t="s">
        <v>3701</v>
      </c>
      <c r="G91" s="158"/>
      <c r="H91" s="212"/>
      <c r="I91" s="212"/>
      <c r="J91" s="212"/>
      <c r="K91" s="212"/>
      <c r="L91" s="212"/>
      <c r="M91" s="212"/>
      <c r="N91" s="151"/>
      <c r="O91" s="152"/>
    </row>
    <row r="92" spans="1:15" ht="30" x14ac:dyDescent="0.3">
      <c r="A92" s="217"/>
      <c r="B92" s="137"/>
      <c r="C92" s="137" t="s">
        <v>3702</v>
      </c>
      <c r="D92" s="157">
        <v>1</v>
      </c>
      <c r="E92" s="158" t="s">
        <v>228</v>
      </c>
      <c r="F92" s="137" t="s">
        <v>3703</v>
      </c>
      <c r="G92" s="158"/>
      <c r="H92" s="212"/>
      <c r="I92" s="212"/>
      <c r="J92" s="212"/>
      <c r="K92" s="212"/>
      <c r="L92" s="212"/>
      <c r="M92" s="212"/>
      <c r="N92" s="151"/>
      <c r="O92" s="152"/>
    </row>
    <row r="93" spans="1:15" x14ac:dyDescent="0.3">
      <c r="A93" s="217"/>
      <c r="B93" s="137"/>
      <c r="C93" s="137" t="s">
        <v>3704</v>
      </c>
      <c r="D93" s="157">
        <v>1</v>
      </c>
      <c r="E93" s="158" t="s">
        <v>228</v>
      </c>
      <c r="F93" s="137"/>
      <c r="G93" s="158"/>
      <c r="H93" s="212"/>
      <c r="I93" s="212"/>
      <c r="J93" s="212"/>
      <c r="K93" s="212"/>
      <c r="L93" s="212"/>
      <c r="M93" s="212"/>
      <c r="N93" s="151"/>
      <c r="O93" s="152"/>
    </row>
    <row r="94" spans="1:15" ht="30" x14ac:dyDescent="0.3">
      <c r="A94" s="217"/>
      <c r="B94" s="137"/>
      <c r="C94" s="137" t="s">
        <v>3705</v>
      </c>
      <c r="D94" s="157">
        <v>1</v>
      </c>
      <c r="E94" s="158" t="s">
        <v>228</v>
      </c>
      <c r="F94" s="158"/>
      <c r="G94" s="158"/>
      <c r="H94" s="212"/>
      <c r="I94" s="212"/>
      <c r="J94" s="212"/>
      <c r="K94" s="212"/>
      <c r="L94" s="212"/>
      <c r="M94" s="212"/>
      <c r="N94" s="151"/>
      <c r="O94" s="152"/>
    </row>
    <row r="95" spans="1:15" ht="30" x14ac:dyDescent="0.3">
      <c r="A95" s="217"/>
      <c r="B95" s="137"/>
      <c r="C95" s="137" t="s">
        <v>3706</v>
      </c>
      <c r="D95" s="157">
        <v>1</v>
      </c>
      <c r="E95" s="158" t="s">
        <v>228</v>
      </c>
      <c r="F95" s="158"/>
      <c r="G95" s="158"/>
      <c r="H95" s="212"/>
      <c r="I95" s="212"/>
      <c r="J95" s="212"/>
      <c r="K95" s="212"/>
      <c r="L95" s="212"/>
      <c r="M95" s="212"/>
      <c r="N95" s="151"/>
      <c r="O95" s="152"/>
    </row>
    <row r="96" spans="1:15" ht="45" x14ac:dyDescent="0.3">
      <c r="A96" s="217" t="s">
        <v>3707</v>
      </c>
      <c r="B96" s="137" t="s">
        <v>3708</v>
      </c>
      <c r="C96" s="137" t="s">
        <v>3708</v>
      </c>
      <c r="D96" s="157">
        <v>1</v>
      </c>
      <c r="E96" s="158" t="s">
        <v>308</v>
      </c>
      <c r="F96" s="158"/>
      <c r="G96" s="158"/>
      <c r="H96" s="212"/>
      <c r="I96" s="212"/>
      <c r="J96" s="212"/>
      <c r="K96" s="212"/>
      <c r="L96" s="212"/>
      <c r="M96" s="212"/>
      <c r="N96" s="151"/>
      <c r="O96" s="152"/>
    </row>
    <row r="97" spans="1:15" ht="45" x14ac:dyDescent="0.3">
      <c r="A97" s="217"/>
      <c r="B97" s="137"/>
      <c r="C97" s="137" t="s">
        <v>3709</v>
      </c>
      <c r="D97" s="157">
        <v>1</v>
      </c>
      <c r="E97" s="158" t="s">
        <v>258</v>
      </c>
      <c r="F97" s="158"/>
      <c r="G97" s="158"/>
      <c r="H97" s="212"/>
      <c r="I97" s="212"/>
      <c r="J97" s="212"/>
      <c r="K97" s="212"/>
      <c r="L97" s="212"/>
      <c r="M97" s="212"/>
      <c r="N97" s="151"/>
      <c r="O97" s="152"/>
    </row>
    <row r="98" spans="1:15" ht="45" x14ac:dyDescent="0.3">
      <c r="A98" s="217" t="s">
        <v>3710</v>
      </c>
      <c r="B98" s="189" t="s">
        <v>3711</v>
      </c>
      <c r="C98" s="141" t="s">
        <v>3712</v>
      </c>
      <c r="D98" s="157">
        <v>1</v>
      </c>
      <c r="E98" s="158" t="s">
        <v>258</v>
      </c>
      <c r="F98" s="137" t="s">
        <v>3713</v>
      </c>
      <c r="G98" s="158"/>
      <c r="H98" s="212"/>
      <c r="I98" s="212"/>
      <c r="J98" s="212"/>
      <c r="K98" s="212"/>
      <c r="L98" s="212"/>
      <c r="M98" s="212"/>
      <c r="N98" s="151"/>
      <c r="O98" s="152"/>
    </row>
    <row r="99" spans="1:15" ht="45" x14ac:dyDescent="0.3">
      <c r="A99" s="217"/>
      <c r="B99" s="150"/>
      <c r="C99" s="141" t="s">
        <v>3714</v>
      </c>
      <c r="D99" s="157">
        <v>1</v>
      </c>
      <c r="E99" s="158" t="s">
        <v>258</v>
      </c>
      <c r="F99" s="137" t="s">
        <v>3715</v>
      </c>
      <c r="G99" s="158"/>
      <c r="H99" s="212"/>
      <c r="I99" s="212"/>
      <c r="J99" s="212"/>
      <c r="K99" s="212"/>
      <c r="L99" s="212"/>
      <c r="M99" s="212"/>
      <c r="N99" s="151"/>
      <c r="O99" s="152"/>
    </row>
    <row r="100" spans="1:15" ht="45" x14ac:dyDescent="0.3">
      <c r="A100" s="217"/>
      <c r="B100" s="150"/>
      <c r="C100" s="137" t="s">
        <v>3716</v>
      </c>
      <c r="D100" s="157">
        <v>1</v>
      </c>
      <c r="E100" s="158" t="s">
        <v>258</v>
      </c>
      <c r="F100" s="137" t="s">
        <v>3717</v>
      </c>
      <c r="G100" s="158"/>
      <c r="H100" s="212"/>
      <c r="I100" s="212"/>
      <c r="J100" s="212"/>
      <c r="K100" s="212"/>
      <c r="L100" s="212"/>
      <c r="M100" s="212"/>
      <c r="N100" s="151"/>
      <c r="O100" s="152"/>
    </row>
    <row r="101" spans="1:15" x14ac:dyDescent="0.3">
      <c r="A101" s="217" t="s">
        <v>34</v>
      </c>
      <c r="B101" s="1002" t="s">
        <v>267</v>
      </c>
      <c r="C101" s="998"/>
      <c r="D101" s="998"/>
      <c r="E101" s="998"/>
      <c r="F101" s="998"/>
      <c r="G101" s="999"/>
      <c r="H101" s="212">
        <f>SUM(D102:D105)</f>
        <v>4</v>
      </c>
      <c r="I101" s="212">
        <f>COUNT(D102:D105)*2</f>
        <v>8</v>
      </c>
      <c r="J101" s="212"/>
      <c r="K101" s="212"/>
      <c r="L101" s="212"/>
      <c r="M101" s="212"/>
      <c r="N101" s="151"/>
      <c r="O101" s="152"/>
    </row>
    <row r="102" spans="1:15" ht="30" x14ac:dyDescent="0.3">
      <c r="A102" s="217" t="s">
        <v>1188</v>
      </c>
      <c r="B102" s="137" t="s">
        <v>269</v>
      </c>
      <c r="C102" s="137" t="s">
        <v>3718</v>
      </c>
      <c r="D102" s="157">
        <v>1</v>
      </c>
      <c r="E102" s="158" t="s">
        <v>258</v>
      </c>
      <c r="F102" s="158"/>
      <c r="G102" s="158"/>
      <c r="H102" s="212"/>
      <c r="I102" s="212"/>
      <c r="J102" s="212"/>
      <c r="K102" s="212"/>
      <c r="L102" s="212"/>
      <c r="M102" s="212"/>
      <c r="N102" s="151"/>
      <c r="O102" s="152"/>
    </row>
    <row r="103" spans="1:15" ht="45" x14ac:dyDescent="0.3">
      <c r="A103" s="217" t="s">
        <v>1192</v>
      </c>
      <c r="B103" s="137" t="s">
        <v>273</v>
      </c>
      <c r="C103" s="137" t="s">
        <v>3719</v>
      </c>
      <c r="D103" s="157">
        <v>1</v>
      </c>
      <c r="E103" s="158" t="s">
        <v>258</v>
      </c>
      <c r="F103" s="158"/>
      <c r="G103" s="158"/>
      <c r="H103" s="212"/>
      <c r="I103" s="212"/>
      <c r="J103" s="212"/>
      <c r="K103" s="212"/>
      <c r="L103" s="212"/>
      <c r="M103" s="212"/>
      <c r="N103" s="151"/>
      <c r="O103" s="152"/>
    </row>
    <row r="104" spans="1:15" ht="60" x14ac:dyDescent="0.3">
      <c r="A104" s="217" t="s">
        <v>1194</v>
      </c>
      <c r="B104" s="137" t="s">
        <v>277</v>
      </c>
      <c r="C104" s="137" t="s">
        <v>3720</v>
      </c>
      <c r="D104" s="157">
        <v>1</v>
      </c>
      <c r="E104" s="158" t="s">
        <v>258</v>
      </c>
      <c r="F104" s="158"/>
      <c r="G104" s="158"/>
      <c r="H104" s="212"/>
      <c r="I104" s="212"/>
      <c r="J104" s="212"/>
      <c r="K104" s="212"/>
      <c r="L104" s="212"/>
      <c r="M104" s="212"/>
      <c r="N104" s="151"/>
      <c r="O104" s="152"/>
    </row>
    <row r="105" spans="1:15" ht="75" x14ac:dyDescent="0.3">
      <c r="A105" s="217" t="s">
        <v>1197</v>
      </c>
      <c r="B105" s="137" t="s">
        <v>281</v>
      </c>
      <c r="C105" s="137" t="s">
        <v>3721</v>
      </c>
      <c r="D105" s="157">
        <v>1</v>
      </c>
      <c r="E105" s="158" t="s">
        <v>258</v>
      </c>
      <c r="F105" s="158"/>
      <c r="G105" s="158"/>
      <c r="H105" s="212"/>
      <c r="I105" s="212"/>
      <c r="J105" s="212"/>
      <c r="K105" s="212"/>
      <c r="L105" s="212"/>
      <c r="M105" s="212"/>
      <c r="N105" s="151"/>
      <c r="O105" s="152"/>
    </row>
    <row r="106" spans="1:15" x14ac:dyDescent="0.3">
      <c r="A106" s="217" t="s">
        <v>36</v>
      </c>
      <c r="B106" s="1002" t="s">
        <v>3722</v>
      </c>
      <c r="C106" s="998"/>
      <c r="D106" s="998"/>
      <c r="E106" s="998"/>
      <c r="F106" s="998"/>
      <c r="G106" s="999"/>
      <c r="H106" s="212">
        <f>SUM(D107:D117)</f>
        <v>11</v>
      </c>
      <c r="I106" s="212">
        <f>COUNT(D107:D117)*2</f>
        <v>22</v>
      </c>
      <c r="J106" s="212"/>
      <c r="K106" s="212"/>
      <c r="L106" s="212"/>
      <c r="M106" s="212"/>
      <c r="N106" s="151"/>
      <c r="O106" s="152"/>
    </row>
    <row r="107" spans="1:15" ht="45" x14ac:dyDescent="0.3">
      <c r="A107" s="217" t="s">
        <v>1201</v>
      </c>
      <c r="B107" s="137" t="s">
        <v>285</v>
      </c>
      <c r="C107" s="137" t="s">
        <v>3723</v>
      </c>
      <c r="D107" s="157">
        <v>1</v>
      </c>
      <c r="E107" s="158" t="s">
        <v>258</v>
      </c>
      <c r="F107" s="158"/>
      <c r="G107" s="158"/>
      <c r="H107" s="212"/>
      <c r="I107" s="212"/>
      <c r="J107" s="212"/>
      <c r="K107" s="212"/>
      <c r="L107" s="212"/>
      <c r="M107" s="212"/>
      <c r="N107" s="151"/>
      <c r="O107" s="152"/>
    </row>
    <row r="108" spans="1:15" ht="45" x14ac:dyDescent="0.3">
      <c r="A108" s="217" t="s">
        <v>1206</v>
      </c>
      <c r="B108" s="137" t="s">
        <v>289</v>
      </c>
      <c r="C108" s="147" t="s">
        <v>1207</v>
      </c>
      <c r="D108" s="157">
        <v>1</v>
      </c>
      <c r="E108" s="158" t="s">
        <v>228</v>
      </c>
      <c r="F108" s="158"/>
      <c r="G108" s="158"/>
      <c r="H108" s="212"/>
      <c r="I108" s="212"/>
      <c r="J108" s="212"/>
      <c r="K108" s="212"/>
      <c r="L108" s="212"/>
      <c r="M108" s="212"/>
      <c r="N108" s="151"/>
      <c r="O108" s="152"/>
    </row>
    <row r="109" spans="1:15" ht="30" x14ac:dyDescent="0.3">
      <c r="A109" s="217" t="s">
        <v>3724</v>
      </c>
      <c r="B109" s="137" t="s">
        <v>292</v>
      </c>
      <c r="C109" s="137" t="s">
        <v>3725</v>
      </c>
      <c r="D109" s="157">
        <v>1</v>
      </c>
      <c r="E109" s="158" t="s">
        <v>294</v>
      </c>
      <c r="F109" s="158"/>
      <c r="G109" s="158"/>
      <c r="H109" s="212"/>
      <c r="I109" s="212"/>
      <c r="J109" s="212"/>
      <c r="K109" s="212"/>
      <c r="L109" s="212"/>
      <c r="M109" s="212"/>
      <c r="N109" s="151"/>
      <c r="O109" s="152"/>
    </row>
    <row r="110" spans="1:15" ht="30" x14ac:dyDescent="0.3">
      <c r="A110" s="217"/>
      <c r="B110" s="137"/>
      <c r="C110" s="137" t="s">
        <v>3726</v>
      </c>
      <c r="D110" s="157">
        <v>1</v>
      </c>
      <c r="E110" s="158" t="s">
        <v>400</v>
      </c>
      <c r="F110" s="158"/>
      <c r="G110" s="158"/>
      <c r="H110" s="212"/>
      <c r="I110" s="212"/>
      <c r="J110" s="212"/>
      <c r="K110" s="212"/>
      <c r="L110" s="212"/>
      <c r="M110" s="212"/>
      <c r="N110" s="151"/>
      <c r="O110" s="152"/>
    </row>
    <row r="111" spans="1:15" ht="60" x14ac:dyDescent="0.3">
      <c r="A111" s="217" t="s">
        <v>300</v>
      </c>
      <c r="B111" s="137" t="s">
        <v>301</v>
      </c>
      <c r="C111" s="175" t="s">
        <v>3727</v>
      </c>
      <c r="D111" s="157">
        <v>1</v>
      </c>
      <c r="E111" s="158" t="s">
        <v>228</v>
      </c>
      <c r="F111" s="158"/>
      <c r="G111" s="158"/>
      <c r="H111" s="212"/>
      <c r="I111" s="212"/>
      <c r="J111" s="212"/>
      <c r="K111" s="212"/>
      <c r="L111" s="212"/>
      <c r="M111" s="212"/>
      <c r="N111" s="151"/>
      <c r="O111" s="152"/>
    </row>
    <row r="112" spans="1:15" ht="30" x14ac:dyDescent="0.3">
      <c r="A112" s="217"/>
      <c r="B112" s="137"/>
      <c r="C112" s="137" t="s">
        <v>3728</v>
      </c>
      <c r="D112" s="157">
        <v>1</v>
      </c>
      <c r="E112" s="158" t="s">
        <v>258</v>
      </c>
      <c r="F112" s="158"/>
      <c r="G112" s="158"/>
      <c r="H112" s="212"/>
      <c r="I112" s="212"/>
      <c r="J112" s="212"/>
      <c r="K112" s="212"/>
      <c r="L112" s="212"/>
      <c r="M112" s="212"/>
      <c r="N112" s="151"/>
      <c r="O112" s="152"/>
    </row>
    <row r="113" spans="1:15" ht="30" x14ac:dyDescent="0.3">
      <c r="A113" s="217"/>
      <c r="B113" s="137"/>
      <c r="C113" s="137" t="s">
        <v>3729</v>
      </c>
      <c r="D113" s="157">
        <v>1</v>
      </c>
      <c r="E113" s="158" t="s">
        <v>258</v>
      </c>
      <c r="F113" s="158"/>
      <c r="G113" s="158"/>
      <c r="H113" s="212"/>
      <c r="I113" s="212"/>
      <c r="J113" s="212"/>
      <c r="K113" s="212"/>
      <c r="L113" s="212"/>
      <c r="M113" s="212"/>
      <c r="N113" s="151"/>
      <c r="O113" s="152"/>
    </row>
    <row r="114" spans="1:15" ht="30" x14ac:dyDescent="0.3">
      <c r="A114" s="217"/>
      <c r="B114" s="137"/>
      <c r="C114" s="137" t="s">
        <v>3730</v>
      </c>
      <c r="D114" s="157">
        <v>1</v>
      </c>
      <c r="E114" s="158" t="s">
        <v>576</v>
      </c>
      <c r="F114" s="158"/>
      <c r="G114" s="158"/>
      <c r="H114" s="212"/>
      <c r="I114" s="212"/>
      <c r="J114" s="212"/>
      <c r="K114" s="212"/>
      <c r="L114" s="212"/>
      <c r="M114" s="212"/>
      <c r="N114" s="151"/>
      <c r="O114" s="152"/>
    </row>
    <row r="115" spans="1:15" ht="30" x14ac:dyDescent="0.3">
      <c r="A115" s="217" t="s">
        <v>156</v>
      </c>
      <c r="B115" s="137"/>
      <c r="C115" s="137" t="s">
        <v>3731</v>
      </c>
      <c r="D115" s="157">
        <v>1</v>
      </c>
      <c r="E115" s="158" t="s">
        <v>258</v>
      </c>
      <c r="F115" s="158"/>
      <c r="G115" s="158"/>
      <c r="H115" s="212"/>
      <c r="I115" s="212"/>
      <c r="J115" s="212"/>
      <c r="K115" s="212"/>
      <c r="L115" s="212"/>
      <c r="M115" s="212"/>
      <c r="N115" s="151"/>
      <c r="O115" s="152"/>
    </row>
    <row r="116" spans="1:15" ht="30" x14ac:dyDescent="0.3">
      <c r="A116" s="217" t="s">
        <v>156</v>
      </c>
      <c r="B116" s="137"/>
      <c r="C116" s="137" t="s">
        <v>3732</v>
      </c>
      <c r="D116" s="157">
        <v>1</v>
      </c>
      <c r="E116" s="158" t="s">
        <v>576</v>
      </c>
      <c r="F116" s="158"/>
      <c r="G116" s="158"/>
      <c r="H116" s="212"/>
      <c r="I116" s="212"/>
      <c r="J116" s="212"/>
      <c r="K116" s="212"/>
      <c r="L116" s="212"/>
      <c r="M116" s="212"/>
      <c r="N116" s="151"/>
      <c r="O116" s="152"/>
    </row>
    <row r="117" spans="1:15" ht="30" x14ac:dyDescent="0.3">
      <c r="A117" s="217" t="s">
        <v>156</v>
      </c>
      <c r="B117" s="137"/>
      <c r="C117" s="137" t="s">
        <v>3733</v>
      </c>
      <c r="D117" s="157">
        <v>1</v>
      </c>
      <c r="E117" s="158" t="s">
        <v>576</v>
      </c>
      <c r="F117" s="158"/>
      <c r="G117" s="158"/>
      <c r="H117" s="212"/>
      <c r="I117" s="212"/>
      <c r="J117" s="212"/>
      <c r="K117" s="212"/>
      <c r="L117" s="212"/>
      <c r="M117" s="212"/>
      <c r="N117" s="151"/>
      <c r="O117" s="152"/>
    </row>
    <row r="118" spans="1:15" x14ac:dyDescent="0.3">
      <c r="A118" s="217" t="s">
        <v>38</v>
      </c>
      <c r="B118" s="1002" t="s">
        <v>3240</v>
      </c>
      <c r="C118" s="998"/>
      <c r="D118" s="998"/>
      <c r="E118" s="998"/>
      <c r="F118" s="998"/>
      <c r="G118" s="999"/>
      <c r="H118" s="212">
        <f>SUM(D119:D129)</f>
        <v>11</v>
      </c>
      <c r="I118" s="212">
        <f>COUNT(D119:D129)*2</f>
        <v>22</v>
      </c>
      <c r="J118" s="212"/>
      <c r="K118" s="212"/>
      <c r="L118" s="212"/>
      <c r="M118" s="212"/>
      <c r="N118" s="151"/>
      <c r="O118" s="152"/>
    </row>
    <row r="119" spans="1:15" ht="60" x14ac:dyDescent="0.3">
      <c r="A119" s="217" t="s">
        <v>305</v>
      </c>
      <c r="B119" s="137" t="s">
        <v>306</v>
      </c>
      <c r="C119" s="137" t="s">
        <v>3734</v>
      </c>
      <c r="D119" s="157">
        <v>1</v>
      </c>
      <c r="E119" s="158" t="s">
        <v>258</v>
      </c>
      <c r="F119" s="158"/>
      <c r="G119" s="158"/>
      <c r="H119" s="212"/>
      <c r="I119" s="212"/>
      <c r="J119" s="212"/>
      <c r="K119" s="212"/>
      <c r="L119" s="212"/>
      <c r="M119" s="212"/>
      <c r="N119" s="151"/>
      <c r="O119" s="152"/>
    </row>
    <row r="120" spans="1:15" ht="45" x14ac:dyDescent="0.3">
      <c r="A120" s="217" t="s">
        <v>1217</v>
      </c>
      <c r="B120" s="137" t="s">
        <v>310</v>
      </c>
      <c r="C120" s="137" t="s">
        <v>3735</v>
      </c>
      <c r="D120" s="157">
        <v>1</v>
      </c>
      <c r="E120" s="158" t="s">
        <v>258</v>
      </c>
      <c r="F120" s="158"/>
      <c r="G120" s="158"/>
      <c r="H120" s="212"/>
      <c r="I120" s="212"/>
      <c r="J120" s="212"/>
      <c r="K120" s="212"/>
      <c r="L120" s="212"/>
      <c r="M120" s="212"/>
      <c r="N120" s="151"/>
      <c r="O120" s="152"/>
    </row>
    <row r="121" spans="1:15" ht="45" x14ac:dyDescent="0.3">
      <c r="A121" s="217" t="s">
        <v>1220</v>
      </c>
      <c r="B121" s="137" t="s">
        <v>313</v>
      </c>
      <c r="C121" s="137" t="s">
        <v>3736</v>
      </c>
      <c r="D121" s="157">
        <v>1</v>
      </c>
      <c r="E121" s="158" t="s">
        <v>258</v>
      </c>
      <c r="F121" s="158"/>
      <c r="G121" s="158"/>
      <c r="H121" s="212"/>
      <c r="I121" s="212"/>
      <c r="J121" s="212"/>
      <c r="K121" s="212"/>
      <c r="L121" s="212"/>
      <c r="M121" s="212"/>
      <c r="N121" s="151"/>
      <c r="O121" s="152"/>
    </row>
    <row r="122" spans="1:15" ht="60" x14ac:dyDescent="0.3">
      <c r="A122" s="217" t="s">
        <v>1222</v>
      </c>
      <c r="B122" s="137" t="s">
        <v>1968</v>
      </c>
      <c r="C122" s="137" t="s">
        <v>3737</v>
      </c>
      <c r="D122" s="157">
        <v>1</v>
      </c>
      <c r="E122" s="158" t="s">
        <v>308</v>
      </c>
      <c r="F122" s="158"/>
      <c r="G122" s="158"/>
      <c r="H122" s="212"/>
      <c r="I122" s="212"/>
      <c r="J122" s="212"/>
      <c r="K122" s="212"/>
      <c r="L122" s="212"/>
      <c r="M122" s="212"/>
      <c r="N122" s="151"/>
      <c r="O122" s="152"/>
    </row>
    <row r="123" spans="1:15" ht="30" x14ac:dyDescent="0.3">
      <c r="A123" s="217"/>
      <c r="B123" s="137"/>
      <c r="C123" s="137" t="s">
        <v>3738</v>
      </c>
      <c r="D123" s="157">
        <v>1</v>
      </c>
      <c r="E123" s="158" t="s">
        <v>258</v>
      </c>
      <c r="F123" s="158"/>
      <c r="G123" s="158"/>
      <c r="H123" s="212"/>
      <c r="I123" s="212"/>
      <c r="J123" s="212"/>
      <c r="K123" s="212"/>
      <c r="L123" s="212"/>
      <c r="M123" s="212"/>
      <c r="N123" s="151"/>
      <c r="O123" s="152"/>
    </row>
    <row r="124" spans="1:15" ht="60" x14ac:dyDescent="0.3">
      <c r="A124" s="217" t="s">
        <v>1226</v>
      </c>
      <c r="B124" s="137" t="s">
        <v>1227</v>
      </c>
      <c r="C124" s="137" t="s">
        <v>3739</v>
      </c>
      <c r="D124" s="157">
        <v>1</v>
      </c>
      <c r="E124" s="158" t="s">
        <v>258</v>
      </c>
      <c r="F124" s="158"/>
      <c r="G124" s="158"/>
      <c r="H124" s="212"/>
      <c r="I124" s="212"/>
      <c r="J124" s="212"/>
      <c r="K124" s="212"/>
      <c r="L124" s="212"/>
      <c r="M124" s="212"/>
      <c r="N124" s="151"/>
      <c r="O124" s="152"/>
    </row>
    <row r="125" spans="1:15" ht="60" x14ac:dyDescent="0.3">
      <c r="A125" s="217" t="s">
        <v>1969</v>
      </c>
      <c r="B125" s="139" t="s">
        <v>1970</v>
      </c>
      <c r="C125" s="156" t="s">
        <v>3740</v>
      </c>
      <c r="D125" s="157">
        <v>1</v>
      </c>
      <c r="E125" s="158" t="s">
        <v>228</v>
      </c>
      <c r="F125" s="158"/>
      <c r="G125" s="158"/>
      <c r="H125" s="212"/>
      <c r="I125" s="212"/>
      <c r="J125" s="212"/>
      <c r="K125" s="212"/>
      <c r="L125" s="212"/>
      <c r="M125" s="212"/>
      <c r="N125" s="151"/>
      <c r="O125" s="152"/>
    </row>
    <row r="126" spans="1:15" ht="30" x14ac:dyDescent="0.3">
      <c r="A126" s="217"/>
      <c r="B126" s="139"/>
      <c r="C126" s="156" t="s">
        <v>3741</v>
      </c>
      <c r="D126" s="157">
        <v>1</v>
      </c>
      <c r="E126" s="158" t="s">
        <v>2577</v>
      </c>
      <c r="F126" s="158"/>
      <c r="G126" s="158"/>
      <c r="H126" s="212"/>
      <c r="I126" s="212"/>
      <c r="J126" s="212"/>
      <c r="K126" s="212"/>
      <c r="L126" s="212"/>
      <c r="M126" s="212"/>
      <c r="N126" s="151"/>
      <c r="O126" s="152"/>
    </row>
    <row r="127" spans="1:15" x14ac:dyDescent="0.3">
      <c r="A127" s="217"/>
      <c r="B127" s="139"/>
      <c r="C127" s="156" t="s">
        <v>3742</v>
      </c>
      <c r="D127" s="157">
        <v>1</v>
      </c>
      <c r="E127" s="158" t="s">
        <v>1433</v>
      </c>
      <c r="F127" s="158"/>
      <c r="G127" s="158"/>
      <c r="H127" s="212"/>
      <c r="I127" s="212"/>
      <c r="J127" s="212"/>
      <c r="K127" s="212"/>
      <c r="L127" s="212"/>
      <c r="M127" s="212"/>
      <c r="N127" s="151"/>
      <c r="O127" s="152"/>
    </row>
    <row r="128" spans="1:15" ht="30" x14ac:dyDescent="0.3">
      <c r="A128" s="217"/>
      <c r="B128" s="139"/>
      <c r="C128" s="156" t="s">
        <v>3743</v>
      </c>
      <c r="D128" s="157">
        <v>1</v>
      </c>
      <c r="E128" s="158" t="s">
        <v>228</v>
      </c>
      <c r="F128" s="158"/>
      <c r="G128" s="158"/>
      <c r="H128" s="212"/>
      <c r="I128" s="212"/>
      <c r="J128" s="212"/>
      <c r="K128" s="212"/>
      <c r="L128" s="212"/>
      <c r="M128" s="212"/>
      <c r="N128" s="151"/>
      <c r="O128" s="152"/>
    </row>
    <row r="129" spans="1:15" ht="30" x14ac:dyDescent="0.3">
      <c r="A129" s="217"/>
      <c r="B129" s="139"/>
      <c r="C129" s="156" t="s">
        <v>3744</v>
      </c>
      <c r="D129" s="157">
        <v>1</v>
      </c>
      <c r="E129" s="158" t="s">
        <v>258</v>
      </c>
      <c r="F129" s="158"/>
      <c r="G129" s="158"/>
      <c r="H129" s="212"/>
      <c r="I129" s="212"/>
      <c r="J129" s="212"/>
      <c r="K129" s="212"/>
      <c r="L129" s="212"/>
      <c r="M129" s="212"/>
      <c r="N129" s="151"/>
      <c r="O129" s="152"/>
    </row>
    <row r="130" spans="1:15" x14ac:dyDescent="0.3">
      <c r="A130" s="218"/>
      <c r="B130" s="1003" t="s">
        <v>315</v>
      </c>
      <c r="C130" s="1004"/>
      <c r="D130" s="1004"/>
      <c r="E130" s="1004"/>
      <c r="F130" s="1004"/>
      <c r="G130" s="1005"/>
      <c r="H130" s="212">
        <f>H131+H157+H171+H181+H204+H206+H212</f>
        <v>95</v>
      </c>
      <c r="I130" s="212">
        <f>I131+I157+I171+I181+I204+I206+I212</f>
        <v>190</v>
      </c>
      <c r="J130" s="212"/>
      <c r="K130" s="212"/>
      <c r="L130" s="212"/>
      <c r="M130" s="212"/>
      <c r="N130" s="151"/>
      <c r="O130" s="152"/>
    </row>
    <row r="131" spans="1:15" x14ac:dyDescent="0.3">
      <c r="A131" s="217" t="s">
        <v>41</v>
      </c>
      <c r="B131" s="1002" t="s">
        <v>42</v>
      </c>
      <c r="C131" s="998"/>
      <c r="D131" s="998"/>
      <c r="E131" s="998"/>
      <c r="F131" s="998"/>
      <c r="G131" s="999"/>
      <c r="H131" s="212">
        <f>SUM(D132:D156)</f>
        <v>25</v>
      </c>
      <c r="I131" s="212">
        <f>COUNT(D132:D156)*2</f>
        <v>50</v>
      </c>
      <c r="J131" s="212"/>
      <c r="K131" s="212"/>
      <c r="L131" s="212"/>
      <c r="M131" s="212"/>
      <c r="N131" s="151"/>
      <c r="O131" s="152"/>
    </row>
    <row r="132" spans="1:15" ht="45" x14ac:dyDescent="0.3">
      <c r="A132" s="217" t="s">
        <v>317</v>
      </c>
      <c r="B132" s="141" t="s">
        <v>318</v>
      </c>
      <c r="C132" s="137" t="s">
        <v>3745</v>
      </c>
      <c r="D132" s="157">
        <v>1</v>
      </c>
      <c r="E132" s="158" t="s">
        <v>254</v>
      </c>
      <c r="F132" s="158"/>
      <c r="G132" s="158"/>
      <c r="H132" s="212"/>
      <c r="I132" s="212"/>
      <c r="J132" s="212"/>
      <c r="K132" s="212"/>
      <c r="L132" s="212"/>
      <c r="M132" s="212"/>
      <c r="N132" s="151"/>
      <c r="O132" s="152"/>
    </row>
    <row r="133" spans="1:15" ht="30" x14ac:dyDescent="0.3">
      <c r="A133" s="217"/>
      <c r="B133" s="141"/>
      <c r="C133" s="137" t="s">
        <v>3746</v>
      </c>
      <c r="D133" s="157">
        <v>1</v>
      </c>
      <c r="E133" s="158" t="s">
        <v>254</v>
      </c>
      <c r="F133" s="137" t="s">
        <v>3747</v>
      </c>
      <c r="G133" s="158"/>
      <c r="H133" s="212"/>
      <c r="I133" s="212"/>
      <c r="J133" s="212"/>
      <c r="K133" s="212"/>
      <c r="L133" s="212"/>
      <c r="M133" s="212"/>
      <c r="N133" s="151"/>
      <c r="O133" s="152"/>
    </row>
    <row r="134" spans="1:15" ht="30" x14ac:dyDescent="0.3">
      <c r="A134" s="217" t="s">
        <v>320</v>
      </c>
      <c r="B134" s="142" t="s">
        <v>321</v>
      </c>
      <c r="C134" s="137" t="s">
        <v>3748</v>
      </c>
      <c r="D134" s="157">
        <v>1</v>
      </c>
      <c r="E134" s="158" t="s">
        <v>228</v>
      </c>
      <c r="F134" s="158"/>
      <c r="G134" s="158"/>
      <c r="H134" s="212"/>
      <c r="I134" s="212"/>
      <c r="J134" s="212"/>
      <c r="K134" s="212"/>
      <c r="L134" s="212"/>
      <c r="M134" s="212"/>
      <c r="N134" s="151"/>
      <c r="O134" s="152"/>
    </row>
    <row r="135" spans="1:15" ht="30" x14ac:dyDescent="0.3">
      <c r="A135" s="217"/>
      <c r="B135" s="142"/>
      <c r="C135" s="137" t="s">
        <v>3749</v>
      </c>
      <c r="D135" s="157">
        <v>1</v>
      </c>
      <c r="E135" s="158" t="s">
        <v>501</v>
      </c>
      <c r="F135" s="158"/>
      <c r="G135" s="158"/>
      <c r="H135" s="212"/>
      <c r="I135" s="212"/>
      <c r="J135" s="212"/>
      <c r="K135" s="212"/>
      <c r="L135" s="212"/>
      <c r="M135" s="212"/>
      <c r="N135" s="151"/>
      <c r="O135" s="152"/>
    </row>
    <row r="136" spans="1:15" ht="30" x14ac:dyDescent="0.3">
      <c r="A136" s="217"/>
      <c r="B136" s="142"/>
      <c r="C136" s="137" t="s">
        <v>3750</v>
      </c>
      <c r="D136" s="157">
        <v>1</v>
      </c>
      <c r="E136" s="158" t="s">
        <v>501</v>
      </c>
      <c r="F136" s="158"/>
      <c r="G136" s="158"/>
      <c r="H136" s="212"/>
      <c r="I136" s="212"/>
      <c r="J136" s="212"/>
      <c r="K136" s="212"/>
      <c r="L136" s="212"/>
      <c r="M136" s="212"/>
      <c r="N136" s="151"/>
      <c r="O136" s="152"/>
    </row>
    <row r="137" spans="1:15" x14ac:dyDescent="0.3">
      <c r="A137" s="217"/>
      <c r="B137" s="142"/>
      <c r="C137" s="156" t="s">
        <v>3751</v>
      </c>
      <c r="D137" s="157">
        <v>1</v>
      </c>
      <c r="E137" s="158" t="s">
        <v>501</v>
      </c>
      <c r="F137" s="166"/>
      <c r="G137" s="158"/>
      <c r="H137" s="212"/>
      <c r="I137" s="212"/>
      <c r="J137" s="212"/>
      <c r="K137" s="212"/>
      <c r="L137" s="212"/>
      <c r="M137" s="212"/>
      <c r="N137" s="151"/>
      <c r="O137" s="152"/>
    </row>
    <row r="138" spans="1:15" ht="30" x14ac:dyDescent="0.3">
      <c r="A138" s="217"/>
      <c r="B138" s="142"/>
      <c r="C138" s="137" t="s">
        <v>3752</v>
      </c>
      <c r="D138" s="157">
        <v>1</v>
      </c>
      <c r="E138" s="158" t="s">
        <v>501</v>
      </c>
      <c r="F138" s="137"/>
      <c r="G138" s="158"/>
      <c r="H138" s="212"/>
      <c r="I138" s="212"/>
      <c r="J138" s="212"/>
      <c r="K138" s="212"/>
      <c r="L138" s="212"/>
      <c r="M138" s="212"/>
      <c r="N138" s="151"/>
      <c r="O138" s="152"/>
    </row>
    <row r="139" spans="1:15" ht="45" x14ac:dyDescent="0.3">
      <c r="A139" s="217" t="s">
        <v>326</v>
      </c>
      <c r="B139" s="141" t="s">
        <v>327</v>
      </c>
      <c r="C139" s="137" t="s">
        <v>3753</v>
      </c>
      <c r="D139" s="157">
        <v>1</v>
      </c>
      <c r="E139" s="158" t="s">
        <v>228</v>
      </c>
      <c r="F139" s="158"/>
      <c r="G139" s="158"/>
      <c r="H139" s="212"/>
      <c r="I139" s="212"/>
      <c r="J139" s="212"/>
      <c r="K139" s="212"/>
      <c r="L139" s="212"/>
      <c r="M139" s="212"/>
      <c r="N139" s="151"/>
      <c r="O139" s="152"/>
    </row>
    <row r="140" spans="1:15" ht="45" x14ac:dyDescent="0.3">
      <c r="A140" s="217" t="s">
        <v>156</v>
      </c>
      <c r="B140" s="141"/>
      <c r="C140" s="137" t="s">
        <v>3754</v>
      </c>
      <c r="D140" s="157">
        <v>1</v>
      </c>
      <c r="E140" s="158" t="s">
        <v>228</v>
      </c>
      <c r="F140" s="158"/>
      <c r="G140" s="158"/>
      <c r="H140" s="212"/>
      <c r="I140" s="212"/>
      <c r="J140" s="212"/>
      <c r="K140" s="212"/>
      <c r="L140" s="212"/>
      <c r="M140" s="212"/>
      <c r="N140" s="151"/>
      <c r="O140" s="152"/>
    </row>
    <row r="141" spans="1:15" ht="30" x14ac:dyDescent="0.3">
      <c r="A141" s="217" t="s">
        <v>156</v>
      </c>
      <c r="B141" s="141"/>
      <c r="C141" s="137" t="s">
        <v>3755</v>
      </c>
      <c r="D141" s="157">
        <v>1</v>
      </c>
      <c r="E141" s="158" t="s">
        <v>228</v>
      </c>
      <c r="F141" s="158"/>
      <c r="G141" s="158"/>
      <c r="H141" s="212"/>
      <c r="I141" s="212"/>
      <c r="J141" s="212"/>
      <c r="K141" s="212"/>
      <c r="L141" s="212"/>
      <c r="M141" s="212"/>
      <c r="N141" s="151"/>
      <c r="O141" s="152"/>
    </row>
    <row r="142" spans="1:15" ht="45" x14ac:dyDescent="0.3">
      <c r="A142" s="217" t="s">
        <v>156</v>
      </c>
      <c r="B142" s="141"/>
      <c r="C142" s="137" t="s">
        <v>3756</v>
      </c>
      <c r="D142" s="157">
        <v>1</v>
      </c>
      <c r="E142" s="158" t="s">
        <v>228</v>
      </c>
      <c r="F142" s="137" t="s">
        <v>3757</v>
      </c>
      <c r="G142" s="158"/>
      <c r="H142" s="212"/>
      <c r="I142" s="212"/>
      <c r="J142" s="212"/>
      <c r="K142" s="212"/>
      <c r="L142" s="212"/>
      <c r="M142" s="212"/>
      <c r="N142" s="151"/>
      <c r="O142" s="152"/>
    </row>
    <row r="143" spans="1:15" ht="30" x14ac:dyDescent="0.3">
      <c r="A143" s="217" t="s">
        <v>156</v>
      </c>
      <c r="B143" s="141"/>
      <c r="C143" s="137" t="s">
        <v>3758</v>
      </c>
      <c r="D143" s="157">
        <v>1</v>
      </c>
      <c r="E143" s="158" t="s">
        <v>228</v>
      </c>
      <c r="F143" s="137" t="s">
        <v>3759</v>
      </c>
      <c r="G143" s="158"/>
      <c r="H143" s="212"/>
      <c r="I143" s="212"/>
      <c r="J143" s="212"/>
      <c r="K143" s="212"/>
      <c r="L143" s="212"/>
      <c r="M143" s="212"/>
      <c r="N143" s="151"/>
      <c r="O143" s="152"/>
    </row>
    <row r="144" spans="1:15" ht="30" x14ac:dyDescent="0.3">
      <c r="A144" s="217"/>
      <c r="B144" s="141"/>
      <c r="C144" s="137" t="s">
        <v>3760</v>
      </c>
      <c r="D144" s="157">
        <v>1</v>
      </c>
      <c r="E144" s="158" t="s">
        <v>228</v>
      </c>
      <c r="F144" s="137" t="s">
        <v>3761</v>
      </c>
      <c r="G144" s="158"/>
      <c r="H144" s="212"/>
      <c r="I144" s="212"/>
      <c r="J144" s="212"/>
      <c r="K144" s="212"/>
      <c r="L144" s="212"/>
      <c r="M144" s="212"/>
      <c r="N144" s="151"/>
      <c r="O144" s="152"/>
    </row>
    <row r="145" spans="1:15" ht="45" x14ac:dyDescent="0.3">
      <c r="A145" s="217" t="s">
        <v>344</v>
      </c>
      <c r="B145" s="141" t="s">
        <v>345</v>
      </c>
      <c r="C145" s="137" t="s">
        <v>3754</v>
      </c>
      <c r="D145" s="157">
        <v>1</v>
      </c>
      <c r="E145" s="158" t="s">
        <v>228</v>
      </c>
      <c r="F145" s="158"/>
      <c r="G145" s="158"/>
      <c r="H145" s="212"/>
      <c r="I145" s="212"/>
      <c r="J145" s="212"/>
      <c r="K145" s="212"/>
      <c r="L145" s="212"/>
      <c r="M145" s="212"/>
      <c r="N145" s="151"/>
      <c r="O145" s="152"/>
    </row>
    <row r="146" spans="1:15" ht="30" x14ac:dyDescent="0.3">
      <c r="A146" s="217"/>
      <c r="B146" s="141"/>
      <c r="C146" s="137" t="s">
        <v>3762</v>
      </c>
      <c r="D146" s="157">
        <v>1</v>
      </c>
      <c r="E146" s="158" t="s">
        <v>228</v>
      </c>
      <c r="F146" s="158"/>
      <c r="G146" s="158"/>
      <c r="H146" s="212"/>
      <c r="I146" s="212"/>
      <c r="J146" s="212"/>
      <c r="K146" s="212"/>
      <c r="L146" s="212"/>
      <c r="M146" s="212"/>
      <c r="N146" s="151"/>
      <c r="O146" s="152"/>
    </row>
    <row r="147" spans="1:15" ht="45" x14ac:dyDescent="0.3">
      <c r="A147" s="217" t="s">
        <v>348</v>
      </c>
      <c r="B147" s="141" t="s">
        <v>349</v>
      </c>
      <c r="C147" s="137" t="s">
        <v>3763</v>
      </c>
      <c r="D147" s="157">
        <v>1</v>
      </c>
      <c r="E147" s="158" t="s">
        <v>228</v>
      </c>
      <c r="F147" s="158"/>
      <c r="G147" s="158"/>
      <c r="H147" s="212"/>
      <c r="I147" s="212"/>
      <c r="J147" s="212"/>
      <c r="K147" s="212"/>
      <c r="L147" s="212"/>
      <c r="M147" s="212"/>
      <c r="N147" s="151"/>
      <c r="O147" s="152"/>
    </row>
    <row r="148" spans="1:15" ht="30" x14ac:dyDescent="0.3">
      <c r="A148" s="217" t="s">
        <v>156</v>
      </c>
      <c r="B148" s="141"/>
      <c r="C148" s="137" t="s">
        <v>3764</v>
      </c>
      <c r="D148" s="157">
        <v>1</v>
      </c>
      <c r="E148" s="158" t="s">
        <v>2577</v>
      </c>
      <c r="F148" s="158"/>
      <c r="G148" s="158"/>
      <c r="H148" s="212"/>
      <c r="I148" s="212"/>
      <c r="J148" s="212"/>
      <c r="K148" s="212"/>
      <c r="L148" s="212"/>
      <c r="M148" s="212"/>
      <c r="N148" s="151"/>
      <c r="O148" s="152"/>
    </row>
    <row r="149" spans="1:15" x14ac:dyDescent="0.3">
      <c r="A149" s="217" t="s">
        <v>156</v>
      </c>
      <c r="B149" s="141"/>
      <c r="C149" s="137" t="s">
        <v>3765</v>
      </c>
      <c r="D149" s="157">
        <v>1</v>
      </c>
      <c r="E149" s="158" t="s">
        <v>228</v>
      </c>
      <c r="F149" s="158"/>
      <c r="G149" s="158"/>
      <c r="H149" s="212"/>
      <c r="I149" s="212"/>
      <c r="J149" s="212"/>
      <c r="K149" s="212"/>
      <c r="L149" s="212"/>
      <c r="M149" s="212"/>
      <c r="N149" s="151"/>
      <c r="O149" s="152"/>
    </row>
    <row r="150" spans="1:15" ht="30" x14ac:dyDescent="0.3">
      <c r="A150" s="217"/>
      <c r="B150" s="141"/>
      <c r="C150" s="137" t="s">
        <v>3766</v>
      </c>
      <c r="D150" s="157">
        <v>1</v>
      </c>
      <c r="E150" s="158" t="s">
        <v>254</v>
      </c>
      <c r="F150" s="137" t="s">
        <v>3767</v>
      </c>
      <c r="G150" s="158"/>
      <c r="H150" s="212"/>
      <c r="I150" s="212"/>
      <c r="J150" s="212"/>
      <c r="K150" s="212"/>
      <c r="L150" s="212"/>
      <c r="M150" s="212"/>
      <c r="N150" s="151"/>
      <c r="O150" s="152"/>
    </row>
    <row r="151" spans="1:15" ht="45" x14ac:dyDescent="0.3">
      <c r="A151" s="217"/>
      <c r="B151" s="141"/>
      <c r="C151" s="137" t="s">
        <v>3768</v>
      </c>
      <c r="D151" s="157">
        <v>1</v>
      </c>
      <c r="E151" s="158" t="s">
        <v>254</v>
      </c>
      <c r="F151" s="137" t="s">
        <v>3769</v>
      </c>
      <c r="G151" s="158"/>
      <c r="H151" s="212"/>
      <c r="I151" s="212"/>
      <c r="J151" s="212"/>
      <c r="K151" s="212"/>
      <c r="L151" s="212"/>
      <c r="M151" s="212"/>
      <c r="N151" s="151"/>
      <c r="O151" s="152"/>
    </row>
    <row r="152" spans="1:15" ht="45" x14ac:dyDescent="0.3">
      <c r="A152" s="217"/>
      <c r="B152" s="141"/>
      <c r="C152" s="137" t="s">
        <v>3770</v>
      </c>
      <c r="D152" s="157">
        <v>1</v>
      </c>
      <c r="E152" s="158" t="s">
        <v>254</v>
      </c>
      <c r="F152" s="158"/>
      <c r="G152" s="158"/>
      <c r="H152" s="212"/>
      <c r="I152" s="212"/>
      <c r="J152" s="212"/>
      <c r="K152" s="212"/>
      <c r="L152" s="212"/>
      <c r="M152" s="212"/>
      <c r="N152" s="151"/>
      <c r="O152" s="152"/>
    </row>
    <row r="153" spans="1:15" ht="45" x14ac:dyDescent="0.3">
      <c r="A153" s="217"/>
      <c r="B153" s="141"/>
      <c r="C153" s="137" t="s">
        <v>3771</v>
      </c>
      <c r="D153" s="157">
        <v>1</v>
      </c>
      <c r="E153" s="158" t="s">
        <v>254</v>
      </c>
      <c r="F153" s="158"/>
      <c r="G153" s="158"/>
      <c r="H153" s="212"/>
      <c r="I153" s="212"/>
      <c r="J153" s="212"/>
      <c r="K153" s="212"/>
      <c r="L153" s="212"/>
      <c r="M153" s="212"/>
      <c r="N153" s="151"/>
      <c r="O153" s="152"/>
    </row>
    <row r="154" spans="1:15" ht="30" x14ac:dyDescent="0.3">
      <c r="A154" s="217"/>
      <c r="B154" s="141"/>
      <c r="C154" s="137" t="s">
        <v>3772</v>
      </c>
      <c r="D154" s="157">
        <v>1</v>
      </c>
      <c r="E154" s="158" t="s">
        <v>254</v>
      </c>
      <c r="F154" s="158"/>
      <c r="G154" s="158"/>
      <c r="H154" s="212"/>
      <c r="I154" s="212"/>
      <c r="J154" s="212"/>
      <c r="K154" s="212"/>
      <c r="L154" s="212"/>
      <c r="M154" s="212"/>
      <c r="N154" s="151"/>
      <c r="O154" s="152"/>
    </row>
    <row r="155" spans="1:15" ht="30" x14ac:dyDescent="0.3">
      <c r="A155" s="217" t="s">
        <v>1254</v>
      </c>
      <c r="B155" s="141" t="s">
        <v>353</v>
      </c>
      <c r="C155" s="137" t="s">
        <v>3773</v>
      </c>
      <c r="D155" s="157">
        <v>1</v>
      </c>
      <c r="E155" s="158" t="s">
        <v>254</v>
      </c>
      <c r="F155" s="158"/>
      <c r="G155" s="158"/>
      <c r="H155" s="212"/>
      <c r="I155" s="212"/>
      <c r="J155" s="212"/>
      <c r="K155" s="212"/>
      <c r="L155" s="212"/>
      <c r="M155" s="212"/>
      <c r="N155" s="151"/>
      <c r="O155" s="152"/>
    </row>
    <row r="156" spans="1:15" ht="75" x14ac:dyDescent="0.3">
      <c r="A156" s="217" t="s">
        <v>356</v>
      </c>
      <c r="B156" s="141" t="s">
        <v>3774</v>
      </c>
      <c r="C156" s="137" t="s">
        <v>3775</v>
      </c>
      <c r="D156" s="157">
        <v>1</v>
      </c>
      <c r="E156" s="158" t="s">
        <v>228</v>
      </c>
      <c r="F156" s="158"/>
      <c r="G156" s="158"/>
      <c r="H156" s="212"/>
      <c r="I156" s="212"/>
      <c r="J156" s="212"/>
      <c r="K156" s="212"/>
      <c r="L156" s="212"/>
      <c r="M156" s="212"/>
      <c r="N156" s="151"/>
      <c r="O156" s="152"/>
    </row>
    <row r="157" spans="1:15" x14ac:dyDescent="0.3">
      <c r="A157" s="217" t="s">
        <v>43</v>
      </c>
      <c r="B157" s="1002" t="s">
        <v>4298</v>
      </c>
      <c r="C157" s="998"/>
      <c r="D157" s="998"/>
      <c r="E157" s="998"/>
      <c r="F157" s="998"/>
      <c r="G157" s="999"/>
      <c r="H157" s="212">
        <f>SUM(D158:D170)</f>
        <v>13</v>
      </c>
      <c r="I157" s="212">
        <f>COUNT(D158:D170)*2</f>
        <v>26</v>
      </c>
      <c r="J157" s="212"/>
      <c r="K157" s="212"/>
      <c r="L157" s="212"/>
      <c r="M157" s="212"/>
      <c r="N157" s="151"/>
      <c r="O157" s="152"/>
    </row>
    <row r="158" spans="1:15" ht="45" x14ac:dyDescent="0.3">
      <c r="A158" s="217" t="s">
        <v>3776</v>
      </c>
      <c r="B158" s="142" t="s">
        <v>365</v>
      </c>
      <c r="C158" s="139" t="s">
        <v>3777</v>
      </c>
      <c r="D158" s="157">
        <v>1</v>
      </c>
      <c r="E158" s="158" t="s">
        <v>254</v>
      </c>
      <c r="F158" s="137" t="s">
        <v>3778</v>
      </c>
      <c r="G158" s="158"/>
      <c r="H158" s="212"/>
      <c r="I158" s="212"/>
      <c r="J158" s="212"/>
      <c r="K158" s="212"/>
      <c r="L158" s="212"/>
      <c r="M158" s="212"/>
      <c r="N158" s="151"/>
      <c r="O158" s="152"/>
    </row>
    <row r="159" spans="1:15" ht="45" x14ac:dyDescent="0.3">
      <c r="A159" s="217"/>
      <c r="B159" s="142"/>
      <c r="C159" s="139" t="s">
        <v>3779</v>
      </c>
      <c r="D159" s="157">
        <v>1</v>
      </c>
      <c r="E159" s="158" t="s">
        <v>254</v>
      </c>
      <c r="F159" s="137" t="s">
        <v>3780</v>
      </c>
      <c r="G159" s="158"/>
      <c r="H159" s="212"/>
      <c r="I159" s="212"/>
      <c r="J159" s="212"/>
      <c r="K159" s="212"/>
      <c r="L159" s="212"/>
      <c r="M159" s="212"/>
      <c r="N159" s="151"/>
      <c r="O159" s="152"/>
    </row>
    <row r="160" spans="1:15" ht="45" x14ac:dyDescent="0.3">
      <c r="A160" s="217" t="s">
        <v>368</v>
      </c>
      <c r="B160" s="142" t="s">
        <v>369</v>
      </c>
      <c r="C160" s="146" t="s">
        <v>3781</v>
      </c>
      <c r="D160" s="157">
        <v>1</v>
      </c>
      <c r="E160" s="158" t="s">
        <v>254</v>
      </c>
      <c r="F160" s="158"/>
      <c r="G160" s="158"/>
      <c r="H160" s="212"/>
      <c r="I160" s="212"/>
      <c r="J160" s="212"/>
      <c r="K160" s="212"/>
      <c r="L160" s="212"/>
      <c r="M160" s="212"/>
      <c r="N160" s="151"/>
      <c r="O160" s="152"/>
    </row>
    <row r="161" spans="1:15" ht="30" x14ac:dyDescent="0.3">
      <c r="A161" s="217" t="s">
        <v>156</v>
      </c>
      <c r="B161" s="143"/>
      <c r="C161" s="146" t="s">
        <v>3782</v>
      </c>
      <c r="D161" s="157">
        <v>1</v>
      </c>
      <c r="E161" s="158" t="s">
        <v>254</v>
      </c>
      <c r="F161" s="158"/>
      <c r="G161" s="158"/>
      <c r="H161" s="212"/>
      <c r="I161" s="212"/>
      <c r="J161" s="212"/>
      <c r="K161" s="212"/>
      <c r="L161" s="212"/>
      <c r="M161" s="212"/>
      <c r="N161" s="151"/>
      <c r="O161" s="152"/>
    </row>
    <row r="162" spans="1:15" ht="30" x14ac:dyDescent="0.3">
      <c r="A162" s="217"/>
      <c r="B162" s="143"/>
      <c r="C162" s="146" t="s">
        <v>3783</v>
      </c>
      <c r="D162" s="157">
        <v>1</v>
      </c>
      <c r="E162" s="158" t="s">
        <v>228</v>
      </c>
      <c r="F162" s="158"/>
      <c r="G162" s="158"/>
      <c r="H162" s="212"/>
      <c r="I162" s="212"/>
      <c r="J162" s="212"/>
      <c r="K162" s="212"/>
      <c r="L162" s="212"/>
      <c r="M162" s="212"/>
      <c r="N162" s="151"/>
      <c r="O162" s="152"/>
    </row>
    <row r="163" spans="1:15" ht="30" x14ac:dyDescent="0.3">
      <c r="A163" s="217"/>
      <c r="B163" s="143"/>
      <c r="C163" s="146" t="s">
        <v>3784</v>
      </c>
      <c r="D163" s="157">
        <v>1</v>
      </c>
      <c r="E163" s="158" t="s">
        <v>228</v>
      </c>
      <c r="F163" s="158"/>
      <c r="G163" s="158"/>
      <c r="H163" s="212"/>
      <c r="I163" s="212"/>
      <c r="J163" s="212"/>
      <c r="K163" s="212"/>
      <c r="L163" s="212"/>
      <c r="M163" s="212"/>
      <c r="N163" s="151"/>
      <c r="O163" s="152"/>
    </row>
    <row r="164" spans="1:15" ht="30" x14ac:dyDescent="0.3">
      <c r="A164" s="217"/>
      <c r="B164" s="143"/>
      <c r="C164" s="146" t="s">
        <v>3785</v>
      </c>
      <c r="D164" s="157">
        <v>1</v>
      </c>
      <c r="E164" s="158" t="s">
        <v>501</v>
      </c>
      <c r="F164" s="158"/>
      <c r="G164" s="158"/>
      <c r="H164" s="212"/>
      <c r="I164" s="212"/>
      <c r="J164" s="212"/>
      <c r="K164" s="212"/>
      <c r="L164" s="212"/>
      <c r="M164" s="212"/>
      <c r="N164" s="151"/>
      <c r="O164" s="152"/>
    </row>
    <row r="165" spans="1:15" ht="45" x14ac:dyDescent="0.3">
      <c r="A165" s="217" t="s">
        <v>3786</v>
      </c>
      <c r="B165" s="143" t="s">
        <v>372</v>
      </c>
      <c r="C165" s="156" t="s">
        <v>3787</v>
      </c>
      <c r="D165" s="157">
        <v>1</v>
      </c>
      <c r="E165" s="158" t="s">
        <v>228</v>
      </c>
      <c r="F165" s="158"/>
      <c r="G165" s="158"/>
      <c r="H165" s="212"/>
      <c r="I165" s="212"/>
      <c r="J165" s="212"/>
      <c r="K165" s="212"/>
      <c r="L165" s="212"/>
      <c r="M165" s="212"/>
      <c r="N165" s="151"/>
      <c r="O165" s="152"/>
    </row>
    <row r="166" spans="1:15" ht="45" x14ac:dyDescent="0.3">
      <c r="A166" s="217" t="s">
        <v>156</v>
      </c>
      <c r="B166" s="143"/>
      <c r="C166" s="147" t="s">
        <v>3788</v>
      </c>
      <c r="D166" s="157">
        <v>1</v>
      </c>
      <c r="E166" s="158" t="s">
        <v>228</v>
      </c>
      <c r="F166" s="158"/>
      <c r="G166" s="158"/>
      <c r="H166" s="212"/>
      <c r="I166" s="212"/>
      <c r="J166" s="212"/>
      <c r="K166" s="212"/>
      <c r="L166" s="212"/>
      <c r="M166" s="212"/>
      <c r="N166" s="151"/>
      <c r="O166" s="152"/>
    </row>
    <row r="167" spans="1:15" ht="30" x14ac:dyDescent="0.3">
      <c r="A167" s="217" t="s">
        <v>156</v>
      </c>
      <c r="B167" s="143"/>
      <c r="C167" s="147" t="s">
        <v>3789</v>
      </c>
      <c r="D167" s="157">
        <v>1</v>
      </c>
      <c r="E167" s="158" t="s">
        <v>228</v>
      </c>
      <c r="F167" s="166"/>
      <c r="G167" s="158"/>
      <c r="H167" s="212"/>
      <c r="I167" s="212"/>
      <c r="J167" s="212"/>
      <c r="K167" s="212"/>
      <c r="L167" s="212"/>
      <c r="M167" s="212"/>
      <c r="N167" s="151"/>
      <c r="O167" s="152"/>
    </row>
    <row r="168" spans="1:15" x14ac:dyDescent="0.3">
      <c r="A168" s="217" t="s">
        <v>156</v>
      </c>
      <c r="B168" s="143"/>
      <c r="C168" s="137" t="s">
        <v>3790</v>
      </c>
      <c r="D168" s="157">
        <v>1</v>
      </c>
      <c r="E168" s="158" t="s">
        <v>228</v>
      </c>
      <c r="F168" s="166"/>
      <c r="G168" s="158"/>
      <c r="H168" s="212"/>
      <c r="I168" s="212"/>
      <c r="J168" s="212"/>
      <c r="K168" s="212"/>
      <c r="L168" s="212"/>
      <c r="M168" s="212"/>
      <c r="N168" s="151"/>
      <c r="O168" s="152"/>
    </row>
    <row r="169" spans="1:15" ht="30" x14ac:dyDescent="0.3">
      <c r="A169" s="217" t="s">
        <v>156</v>
      </c>
      <c r="B169" s="143"/>
      <c r="C169" s="147" t="s">
        <v>3791</v>
      </c>
      <c r="D169" s="157">
        <v>1</v>
      </c>
      <c r="E169" s="158" t="s">
        <v>228</v>
      </c>
      <c r="F169" s="158"/>
      <c r="G169" s="158"/>
      <c r="H169" s="212"/>
      <c r="I169" s="212"/>
      <c r="J169" s="212"/>
      <c r="K169" s="212"/>
      <c r="L169" s="212"/>
      <c r="M169" s="212"/>
      <c r="N169" s="151"/>
      <c r="O169" s="152"/>
    </row>
    <row r="170" spans="1:15" x14ac:dyDescent="0.3">
      <c r="A170" s="219"/>
      <c r="B170" s="190"/>
      <c r="C170" s="175" t="s">
        <v>3792</v>
      </c>
      <c r="D170" s="196">
        <v>1</v>
      </c>
      <c r="E170" s="176" t="s">
        <v>228</v>
      </c>
      <c r="F170" s="176"/>
      <c r="G170" s="176"/>
      <c r="H170" s="212"/>
      <c r="I170" s="212"/>
      <c r="J170" s="212"/>
      <c r="K170" s="212"/>
      <c r="L170" s="212"/>
      <c r="M170" s="212"/>
      <c r="N170" s="151"/>
      <c r="O170" s="152"/>
    </row>
    <row r="171" spans="1:15" x14ac:dyDescent="0.3">
      <c r="A171" s="220" t="s">
        <v>44</v>
      </c>
      <c r="B171" s="1128" t="s">
        <v>6129</v>
      </c>
      <c r="C171" s="1129"/>
      <c r="D171" s="1129"/>
      <c r="E171" s="1129"/>
      <c r="F171" s="1129"/>
      <c r="G171" s="1130"/>
      <c r="H171" s="212">
        <f>SUM(D172:D180)</f>
        <v>9</v>
      </c>
      <c r="I171" s="212">
        <f>COUNT(D172:D180)*2</f>
        <v>18</v>
      </c>
      <c r="J171" s="212"/>
      <c r="K171" s="212"/>
      <c r="L171" s="212"/>
      <c r="M171" s="212"/>
      <c r="N171" s="151"/>
      <c r="O171" s="152"/>
    </row>
    <row r="172" spans="1:15" ht="30" x14ac:dyDescent="0.3">
      <c r="A172" s="217" t="s">
        <v>3258</v>
      </c>
      <c r="B172" s="142" t="s">
        <v>375</v>
      </c>
      <c r="C172" s="146" t="s">
        <v>3793</v>
      </c>
      <c r="D172" s="157">
        <v>1</v>
      </c>
      <c r="E172" s="158" t="s">
        <v>228</v>
      </c>
      <c r="F172" s="158"/>
      <c r="G172" s="158"/>
      <c r="H172" s="212"/>
      <c r="I172" s="212"/>
      <c r="J172" s="212"/>
      <c r="K172" s="212"/>
      <c r="L172" s="212"/>
      <c r="M172" s="212"/>
      <c r="N172" s="151"/>
      <c r="O172" s="152"/>
    </row>
    <row r="173" spans="1:15" ht="30" x14ac:dyDescent="0.3">
      <c r="A173" s="217" t="s">
        <v>156</v>
      </c>
      <c r="B173" s="144"/>
      <c r="C173" s="146" t="s">
        <v>3794</v>
      </c>
      <c r="D173" s="157">
        <v>1</v>
      </c>
      <c r="E173" s="158" t="s">
        <v>228</v>
      </c>
      <c r="F173" s="158"/>
      <c r="G173" s="158"/>
      <c r="H173" s="212"/>
      <c r="I173" s="212"/>
      <c r="J173" s="212"/>
      <c r="K173" s="212"/>
      <c r="L173" s="212"/>
      <c r="M173" s="212"/>
      <c r="N173" s="151"/>
      <c r="O173" s="152"/>
    </row>
    <row r="174" spans="1:15" ht="30" x14ac:dyDescent="0.3">
      <c r="A174" s="217" t="s">
        <v>156</v>
      </c>
      <c r="B174" s="144"/>
      <c r="C174" s="137" t="s">
        <v>3795</v>
      </c>
      <c r="D174" s="157">
        <v>1</v>
      </c>
      <c r="E174" s="158" t="s">
        <v>254</v>
      </c>
      <c r="F174" s="158"/>
      <c r="G174" s="158"/>
      <c r="H174" s="212"/>
      <c r="I174" s="212"/>
      <c r="J174" s="212"/>
      <c r="K174" s="212"/>
      <c r="L174" s="212"/>
      <c r="M174" s="212"/>
      <c r="N174" s="151"/>
      <c r="O174" s="152"/>
    </row>
    <row r="175" spans="1:15" ht="45" x14ac:dyDescent="0.3">
      <c r="A175" s="217"/>
      <c r="B175" s="144"/>
      <c r="C175" s="137" t="s">
        <v>3796</v>
      </c>
      <c r="D175" s="157">
        <v>1</v>
      </c>
      <c r="E175" s="158" t="s">
        <v>254</v>
      </c>
      <c r="F175" s="158"/>
      <c r="G175" s="158"/>
      <c r="H175" s="212"/>
      <c r="I175" s="212"/>
      <c r="J175" s="212"/>
      <c r="K175" s="212"/>
      <c r="L175" s="212"/>
      <c r="M175" s="212"/>
      <c r="N175" s="151"/>
      <c r="O175" s="152"/>
    </row>
    <row r="176" spans="1:15" ht="30" x14ac:dyDescent="0.3">
      <c r="A176" s="217"/>
      <c r="B176" s="144"/>
      <c r="C176" s="137" t="s">
        <v>3797</v>
      </c>
      <c r="D176" s="157">
        <v>1</v>
      </c>
      <c r="E176" s="158" t="s">
        <v>254</v>
      </c>
      <c r="F176" s="158"/>
      <c r="G176" s="158"/>
      <c r="H176" s="212"/>
      <c r="I176" s="212"/>
      <c r="J176" s="212"/>
      <c r="K176" s="212"/>
      <c r="L176" s="212"/>
      <c r="M176" s="212"/>
      <c r="N176" s="151"/>
      <c r="O176" s="152"/>
    </row>
    <row r="177" spans="1:15" ht="45" x14ac:dyDescent="0.3">
      <c r="A177" s="217" t="s">
        <v>2004</v>
      </c>
      <c r="B177" s="144" t="s">
        <v>377</v>
      </c>
      <c r="C177" s="137" t="s">
        <v>3798</v>
      </c>
      <c r="D177" s="157">
        <v>1</v>
      </c>
      <c r="E177" s="158" t="s">
        <v>228</v>
      </c>
      <c r="F177" s="158"/>
      <c r="G177" s="158"/>
      <c r="H177" s="212"/>
      <c r="I177" s="212"/>
      <c r="J177" s="212"/>
      <c r="K177" s="212"/>
      <c r="L177" s="212"/>
      <c r="M177" s="212"/>
      <c r="N177" s="151"/>
      <c r="O177" s="152"/>
    </row>
    <row r="178" spans="1:15" ht="30" x14ac:dyDescent="0.3">
      <c r="A178" s="217"/>
      <c r="B178" s="144"/>
      <c r="C178" s="137" t="s">
        <v>3799</v>
      </c>
      <c r="D178" s="157">
        <v>1</v>
      </c>
      <c r="E178" s="158" t="s">
        <v>254</v>
      </c>
      <c r="F178" s="158"/>
      <c r="G178" s="158"/>
      <c r="H178" s="212"/>
      <c r="I178" s="212"/>
      <c r="J178" s="212"/>
      <c r="K178" s="212"/>
      <c r="L178" s="212"/>
      <c r="M178" s="212"/>
      <c r="N178" s="151"/>
      <c r="O178" s="152"/>
    </row>
    <row r="179" spans="1:15" ht="75" x14ac:dyDescent="0.3">
      <c r="A179" s="217" t="s">
        <v>390</v>
      </c>
      <c r="B179" s="142" t="s">
        <v>380</v>
      </c>
      <c r="C179" s="137" t="s">
        <v>3800</v>
      </c>
      <c r="D179" s="157">
        <v>1</v>
      </c>
      <c r="E179" s="158" t="s">
        <v>254</v>
      </c>
      <c r="F179" s="158"/>
      <c r="G179" s="158"/>
      <c r="H179" s="212"/>
      <c r="I179" s="212"/>
      <c r="J179" s="212"/>
      <c r="K179" s="212"/>
      <c r="L179" s="212"/>
      <c r="M179" s="212"/>
      <c r="N179" s="151"/>
      <c r="O179" s="152"/>
    </row>
    <row r="180" spans="1:15" ht="30" x14ac:dyDescent="0.3">
      <c r="A180" s="217"/>
      <c r="B180" s="139"/>
      <c r="C180" s="137" t="s">
        <v>3801</v>
      </c>
      <c r="D180" s="157">
        <v>1</v>
      </c>
      <c r="E180" s="158" t="s">
        <v>254</v>
      </c>
      <c r="F180" s="158"/>
      <c r="G180" s="158"/>
      <c r="H180" s="212"/>
      <c r="I180" s="212"/>
      <c r="J180" s="212"/>
      <c r="K180" s="212"/>
      <c r="L180" s="212"/>
      <c r="M180" s="212"/>
      <c r="N180" s="151"/>
      <c r="O180" s="152"/>
    </row>
    <row r="181" spans="1:15" x14ac:dyDescent="0.3">
      <c r="A181" s="217" t="s">
        <v>46</v>
      </c>
      <c r="B181" s="1002" t="s">
        <v>382</v>
      </c>
      <c r="C181" s="998"/>
      <c r="D181" s="998"/>
      <c r="E181" s="998"/>
      <c r="F181" s="998"/>
      <c r="G181" s="999"/>
      <c r="H181" s="212">
        <f>SUM(D182:D203)</f>
        <v>22</v>
      </c>
      <c r="I181" s="212">
        <f>COUNT(D182:D203)*2</f>
        <v>44</v>
      </c>
      <c r="J181" s="212"/>
      <c r="K181" s="212"/>
      <c r="L181" s="212"/>
      <c r="M181" s="212"/>
      <c r="N181" s="151"/>
      <c r="O181" s="152"/>
    </row>
    <row r="182" spans="1:15" ht="45" x14ac:dyDescent="0.3">
      <c r="A182" s="217" t="s">
        <v>405</v>
      </c>
      <c r="B182" s="141" t="s">
        <v>3259</v>
      </c>
      <c r="C182" s="137" t="s">
        <v>3802</v>
      </c>
      <c r="D182" s="157">
        <v>1</v>
      </c>
      <c r="E182" s="158" t="s">
        <v>393</v>
      </c>
      <c r="F182" s="158" t="s">
        <v>2008</v>
      </c>
      <c r="G182" s="158"/>
      <c r="H182" s="212"/>
      <c r="I182" s="212"/>
      <c r="J182" s="212"/>
      <c r="K182" s="212"/>
      <c r="L182" s="212"/>
      <c r="M182" s="212"/>
      <c r="N182" s="151"/>
      <c r="O182" s="152"/>
    </row>
    <row r="183" spans="1:15" x14ac:dyDescent="0.3">
      <c r="A183" s="217" t="s">
        <v>156</v>
      </c>
      <c r="B183" s="141"/>
      <c r="C183" s="137" t="s">
        <v>3803</v>
      </c>
      <c r="D183" s="157">
        <v>1</v>
      </c>
      <c r="E183" s="158" t="s">
        <v>393</v>
      </c>
      <c r="F183" s="158" t="s">
        <v>2008</v>
      </c>
      <c r="G183" s="158"/>
      <c r="H183" s="212"/>
      <c r="I183" s="212"/>
      <c r="J183" s="212"/>
      <c r="K183" s="212"/>
      <c r="L183" s="212"/>
      <c r="M183" s="212"/>
      <c r="N183" s="151"/>
      <c r="O183" s="152"/>
    </row>
    <row r="184" spans="1:15" x14ac:dyDescent="0.3">
      <c r="A184" s="217"/>
      <c r="B184" s="141"/>
      <c r="C184" s="137" t="s">
        <v>3804</v>
      </c>
      <c r="D184" s="157">
        <v>1</v>
      </c>
      <c r="E184" s="158" t="s">
        <v>393</v>
      </c>
      <c r="F184" s="158" t="s">
        <v>2008</v>
      </c>
      <c r="G184" s="158"/>
      <c r="H184" s="212"/>
      <c r="I184" s="212"/>
      <c r="J184" s="212"/>
      <c r="K184" s="212"/>
      <c r="L184" s="212"/>
      <c r="M184" s="212"/>
      <c r="N184" s="151"/>
      <c r="O184" s="152"/>
    </row>
    <row r="185" spans="1:15" x14ac:dyDescent="0.3">
      <c r="A185" s="217" t="s">
        <v>156</v>
      </c>
      <c r="B185" s="141"/>
      <c r="C185" s="137" t="s">
        <v>3805</v>
      </c>
      <c r="D185" s="157">
        <v>1</v>
      </c>
      <c r="E185" s="158" t="s">
        <v>393</v>
      </c>
      <c r="F185" s="158" t="s">
        <v>2008</v>
      </c>
      <c r="G185" s="158"/>
      <c r="H185" s="212"/>
      <c r="I185" s="212"/>
      <c r="J185" s="212"/>
      <c r="K185" s="212"/>
      <c r="L185" s="212"/>
      <c r="M185" s="212"/>
      <c r="N185" s="151"/>
      <c r="O185" s="152"/>
    </row>
    <row r="186" spans="1:15" x14ac:dyDescent="0.3">
      <c r="A186" s="217" t="s">
        <v>156</v>
      </c>
      <c r="B186" s="141"/>
      <c r="C186" s="137" t="s">
        <v>3806</v>
      </c>
      <c r="D186" s="157">
        <v>1</v>
      </c>
      <c r="E186" s="158" t="s">
        <v>393</v>
      </c>
      <c r="F186" s="158" t="s">
        <v>2008</v>
      </c>
      <c r="G186" s="158"/>
      <c r="H186" s="212"/>
      <c r="I186" s="212"/>
      <c r="J186" s="212"/>
      <c r="K186" s="212"/>
      <c r="L186" s="212"/>
      <c r="M186" s="212"/>
      <c r="N186" s="151"/>
      <c r="O186" s="152"/>
    </row>
    <row r="187" spans="1:15" ht="45" x14ac:dyDescent="0.3">
      <c r="A187" s="217" t="s">
        <v>1297</v>
      </c>
      <c r="B187" s="137" t="s">
        <v>388</v>
      </c>
      <c r="C187" s="146" t="s">
        <v>3807</v>
      </c>
      <c r="D187" s="157">
        <v>1</v>
      </c>
      <c r="E187" s="158" t="s">
        <v>393</v>
      </c>
      <c r="F187" s="158" t="s">
        <v>2008</v>
      </c>
      <c r="G187" s="158"/>
      <c r="H187" s="212"/>
      <c r="I187" s="212"/>
      <c r="J187" s="212"/>
      <c r="K187" s="212"/>
      <c r="L187" s="212"/>
      <c r="M187" s="212"/>
      <c r="N187" s="151"/>
      <c r="O187" s="152"/>
    </row>
    <row r="188" spans="1:15" x14ac:dyDescent="0.3">
      <c r="A188" s="217" t="s">
        <v>156</v>
      </c>
      <c r="B188" s="141"/>
      <c r="C188" s="137" t="s">
        <v>6128</v>
      </c>
      <c r="D188" s="157">
        <v>1</v>
      </c>
      <c r="E188" s="158" t="s">
        <v>393</v>
      </c>
      <c r="F188" s="158" t="s">
        <v>2008</v>
      </c>
      <c r="G188" s="158"/>
      <c r="H188" s="212"/>
      <c r="I188" s="212"/>
      <c r="J188" s="212"/>
      <c r="K188" s="212"/>
      <c r="L188" s="212"/>
      <c r="M188" s="212"/>
      <c r="N188" s="151"/>
      <c r="O188" s="152"/>
    </row>
    <row r="189" spans="1:15" x14ac:dyDescent="0.3">
      <c r="A189" s="217"/>
      <c r="B189" s="141"/>
      <c r="C189" s="137" t="s">
        <v>3808</v>
      </c>
      <c r="D189" s="157">
        <v>1</v>
      </c>
      <c r="E189" s="158" t="s">
        <v>393</v>
      </c>
      <c r="F189" s="158" t="s">
        <v>2008</v>
      </c>
      <c r="G189" s="158"/>
      <c r="H189" s="212"/>
      <c r="I189" s="212"/>
      <c r="J189" s="212"/>
      <c r="K189" s="212"/>
      <c r="L189" s="212"/>
      <c r="M189" s="212"/>
      <c r="N189" s="151"/>
      <c r="O189" s="152"/>
    </row>
    <row r="190" spans="1:15" ht="45" x14ac:dyDescent="0.3">
      <c r="A190" s="217" t="s">
        <v>432</v>
      </c>
      <c r="B190" s="141" t="s">
        <v>391</v>
      </c>
      <c r="C190" s="146" t="s">
        <v>3809</v>
      </c>
      <c r="D190" s="157">
        <v>1</v>
      </c>
      <c r="E190" s="158" t="s">
        <v>393</v>
      </c>
      <c r="F190" s="158" t="s">
        <v>2008</v>
      </c>
      <c r="G190" s="158"/>
      <c r="H190" s="212"/>
      <c r="I190" s="212"/>
      <c r="J190" s="212"/>
      <c r="K190" s="212"/>
      <c r="L190" s="212"/>
      <c r="M190" s="212"/>
      <c r="N190" s="151"/>
      <c r="O190" s="152"/>
    </row>
    <row r="191" spans="1:15" ht="45" x14ac:dyDescent="0.3">
      <c r="A191" s="217" t="s">
        <v>5664</v>
      </c>
      <c r="B191" s="141" t="s">
        <v>394</v>
      </c>
      <c r="C191" s="146" t="s">
        <v>3810</v>
      </c>
      <c r="D191" s="157">
        <v>1</v>
      </c>
      <c r="E191" s="158" t="s">
        <v>393</v>
      </c>
      <c r="F191" s="158" t="s">
        <v>2008</v>
      </c>
      <c r="G191" s="158"/>
      <c r="H191" s="212"/>
      <c r="I191" s="212"/>
      <c r="J191" s="212"/>
      <c r="K191" s="212"/>
      <c r="L191" s="212"/>
      <c r="M191" s="212"/>
      <c r="N191" s="151"/>
      <c r="O191" s="152"/>
    </row>
    <row r="192" spans="1:15" x14ac:dyDescent="0.3">
      <c r="A192" s="217" t="s">
        <v>156</v>
      </c>
      <c r="B192" s="141"/>
      <c r="C192" s="146" t="s">
        <v>3811</v>
      </c>
      <c r="D192" s="157">
        <v>1</v>
      </c>
      <c r="E192" s="158" t="s">
        <v>400</v>
      </c>
      <c r="F192" s="158" t="s">
        <v>2008</v>
      </c>
      <c r="G192" s="158"/>
      <c r="H192" s="212"/>
      <c r="I192" s="212"/>
      <c r="J192" s="212"/>
      <c r="K192" s="212"/>
      <c r="L192" s="212"/>
      <c r="M192" s="212"/>
      <c r="N192" s="151"/>
      <c r="O192" s="152"/>
    </row>
    <row r="193" spans="1:15" x14ac:dyDescent="0.3">
      <c r="A193" s="217" t="s">
        <v>156</v>
      </c>
      <c r="B193" s="141"/>
      <c r="C193" s="146" t="s">
        <v>3812</v>
      </c>
      <c r="D193" s="157">
        <v>1</v>
      </c>
      <c r="E193" s="158" t="s">
        <v>400</v>
      </c>
      <c r="F193" s="158" t="s">
        <v>2008</v>
      </c>
      <c r="G193" s="158"/>
      <c r="H193" s="212"/>
      <c r="I193" s="212"/>
      <c r="J193" s="212"/>
      <c r="K193" s="212"/>
      <c r="L193" s="212"/>
      <c r="M193" s="212"/>
      <c r="N193" s="151"/>
      <c r="O193" s="152"/>
    </row>
    <row r="194" spans="1:15" x14ac:dyDescent="0.3">
      <c r="A194" s="217" t="s">
        <v>156</v>
      </c>
      <c r="B194" s="141"/>
      <c r="C194" s="146" t="s">
        <v>3813</v>
      </c>
      <c r="D194" s="157">
        <v>1</v>
      </c>
      <c r="E194" s="158" t="s">
        <v>400</v>
      </c>
      <c r="F194" s="158" t="s">
        <v>2008</v>
      </c>
      <c r="G194" s="158"/>
      <c r="H194" s="212"/>
      <c r="I194" s="212"/>
      <c r="J194" s="212"/>
      <c r="K194" s="212"/>
      <c r="L194" s="212"/>
      <c r="M194" s="212"/>
      <c r="N194" s="151"/>
      <c r="O194" s="152"/>
    </row>
    <row r="195" spans="1:15" ht="30" x14ac:dyDescent="0.3">
      <c r="A195" s="217" t="s">
        <v>156</v>
      </c>
      <c r="B195" s="141"/>
      <c r="C195" s="146" t="s">
        <v>3814</v>
      </c>
      <c r="D195" s="157">
        <v>1</v>
      </c>
      <c r="E195" s="158" t="s">
        <v>400</v>
      </c>
      <c r="F195" s="158" t="s">
        <v>2008</v>
      </c>
      <c r="G195" s="158"/>
      <c r="H195" s="212"/>
      <c r="I195" s="212"/>
      <c r="J195" s="212"/>
      <c r="K195" s="212"/>
      <c r="L195" s="212"/>
      <c r="M195" s="212"/>
      <c r="N195" s="151"/>
      <c r="O195" s="152"/>
    </row>
    <row r="196" spans="1:15" x14ac:dyDescent="0.3">
      <c r="A196" s="217" t="s">
        <v>156</v>
      </c>
      <c r="B196" s="141"/>
      <c r="C196" s="146" t="s">
        <v>3815</v>
      </c>
      <c r="D196" s="157">
        <v>1</v>
      </c>
      <c r="E196" s="158" t="s">
        <v>400</v>
      </c>
      <c r="F196" s="158" t="s">
        <v>2008</v>
      </c>
      <c r="G196" s="158"/>
      <c r="H196" s="212"/>
      <c r="I196" s="212"/>
      <c r="J196" s="212"/>
      <c r="K196" s="212"/>
      <c r="L196" s="212"/>
      <c r="M196" s="212"/>
      <c r="N196" s="151"/>
      <c r="O196" s="152"/>
    </row>
    <row r="197" spans="1:15" x14ac:dyDescent="0.3">
      <c r="A197" s="217" t="s">
        <v>156</v>
      </c>
      <c r="B197" s="141"/>
      <c r="C197" s="146" t="s">
        <v>3816</v>
      </c>
      <c r="D197" s="157">
        <v>1</v>
      </c>
      <c r="E197" s="158" t="s">
        <v>400</v>
      </c>
      <c r="F197" s="158" t="s">
        <v>2008</v>
      </c>
      <c r="G197" s="158"/>
      <c r="H197" s="212"/>
      <c r="I197" s="212"/>
      <c r="J197" s="212"/>
      <c r="K197" s="212"/>
      <c r="L197" s="212"/>
      <c r="M197" s="212"/>
      <c r="N197" s="151"/>
      <c r="O197" s="152"/>
    </row>
    <row r="198" spans="1:15" x14ac:dyDescent="0.3">
      <c r="A198" s="217" t="s">
        <v>156</v>
      </c>
      <c r="B198" s="141"/>
      <c r="C198" s="146" t="s">
        <v>3817</v>
      </c>
      <c r="D198" s="157">
        <v>1</v>
      </c>
      <c r="E198" s="158" t="s">
        <v>400</v>
      </c>
      <c r="F198" s="158" t="s">
        <v>2008</v>
      </c>
      <c r="G198" s="158"/>
      <c r="H198" s="212"/>
      <c r="I198" s="212"/>
      <c r="J198" s="212"/>
      <c r="K198" s="212"/>
      <c r="L198" s="212"/>
      <c r="M198" s="212"/>
      <c r="N198" s="151"/>
      <c r="O198" s="152"/>
    </row>
    <row r="199" spans="1:15" x14ac:dyDescent="0.3">
      <c r="A199" s="217" t="s">
        <v>156</v>
      </c>
      <c r="B199" s="137"/>
      <c r="C199" s="146" t="s">
        <v>3818</v>
      </c>
      <c r="D199" s="157">
        <v>1</v>
      </c>
      <c r="E199" s="158" t="s">
        <v>400</v>
      </c>
      <c r="F199" s="158" t="s">
        <v>2008</v>
      </c>
      <c r="G199" s="158"/>
      <c r="H199" s="212"/>
      <c r="I199" s="212"/>
      <c r="J199" s="212"/>
      <c r="K199" s="212"/>
      <c r="L199" s="212"/>
      <c r="M199" s="212"/>
      <c r="N199" s="151"/>
      <c r="O199" s="152"/>
    </row>
    <row r="200" spans="1:15" ht="30" x14ac:dyDescent="0.3">
      <c r="A200" s="217" t="s">
        <v>5679</v>
      </c>
      <c r="B200" s="141" t="s">
        <v>396</v>
      </c>
      <c r="C200" s="146" t="s">
        <v>3819</v>
      </c>
      <c r="D200" s="157">
        <v>1</v>
      </c>
      <c r="E200" s="158" t="s">
        <v>400</v>
      </c>
      <c r="F200" s="166"/>
      <c r="G200" s="158"/>
      <c r="H200" s="212"/>
      <c r="I200" s="212"/>
      <c r="J200" s="212"/>
      <c r="K200" s="212"/>
      <c r="L200" s="212"/>
      <c r="M200" s="212"/>
      <c r="N200" s="151"/>
      <c r="O200" s="152"/>
    </row>
    <row r="201" spans="1:15" x14ac:dyDescent="0.3">
      <c r="A201" s="217" t="s">
        <v>156</v>
      </c>
      <c r="B201" s="141"/>
      <c r="C201" s="146" t="s">
        <v>3820</v>
      </c>
      <c r="D201" s="157">
        <v>1</v>
      </c>
      <c r="E201" s="158" t="s">
        <v>400</v>
      </c>
      <c r="F201" s="158"/>
      <c r="G201" s="158"/>
      <c r="H201" s="212"/>
      <c r="I201" s="212"/>
      <c r="J201" s="212"/>
      <c r="K201" s="212"/>
      <c r="L201" s="212"/>
      <c r="M201" s="212"/>
      <c r="N201" s="151"/>
      <c r="O201" s="152"/>
    </row>
    <row r="202" spans="1:15" x14ac:dyDescent="0.3">
      <c r="A202" s="217" t="s">
        <v>156</v>
      </c>
      <c r="B202" s="141"/>
      <c r="C202" s="146" t="s">
        <v>3821</v>
      </c>
      <c r="D202" s="157">
        <v>1</v>
      </c>
      <c r="E202" s="158" t="s">
        <v>400</v>
      </c>
      <c r="F202" s="158"/>
      <c r="G202" s="158"/>
      <c r="H202" s="212"/>
      <c r="I202" s="212"/>
      <c r="J202" s="212"/>
      <c r="K202" s="212"/>
      <c r="L202" s="212"/>
      <c r="M202" s="212"/>
      <c r="N202" s="151"/>
      <c r="O202" s="152"/>
    </row>
    <row r="203" spans="1:15" x14ac:dyDescent="0.3">
      <c r="A203" s="217"/>
      <c r="B203" s="141"/>
      <c r="C203" s="146" t="s">
        <v>3822</v>
      </c>
      <c r="D203" s="157">
        <v>1</v>
      </c>
      <c r="E203" s="158"/>
      <c r="F203" s="166"/>
      <c r="G203" s="158"/>
      <c r="H203" s="212"/>
      <c r="I203" s="212"/>
      <c r="J203" s="212"/>
      <c r="K203" s="212"/>
      <c r="L203" s="212"/>
      <c r="M203" s="212"/>
      <c r="N203" s="151"/>
      <c r="O203" s="152"/>
    </row>
    <row r="204" spans="1:15" x14ac:dyDescent="0.3">
      <c r="A204" s="217" t="s">
        <v>48</v>
      </c>
      <c r="B204" s="1002" t="s">
        <v>404</v>
      </c>
      <c r="C204" s="998"/>
      <c r="D204" s="998"/>
      <c r="E204" s="998"/>
      <c r="F204" s="998"/>
      <c r="G204" s="999"/>
      <c r="H204" s="212">
        <f>SUM(D205)</f>
        <v>1</v>
      </c>
      <c r="I204" s="212">
        <f>COUNT(D205)*2</f>
        <v>2</v>
      </c>
      <c r="J204" s="212"/>
      <c r="K204" s="212"/>
      <c r="L204" s="212"/>
      <c r="M204" s="212"/>
      <c r="N204" s="151"/>
      <c r="O204" s="152"/>
    </row>
    <row r="205" spans="1:15" ht="45" x14ac:dyDescent="0.3">
      <c r="A205" s="217" t="s">
        <v>1304</v>
      </c>
      <c r="B205" s="141" t="s">
        <v>406</v>
      </c>
      <c r="C205" s="137" t="s">
        <v>3828</v>
      </c>
      <c r="D205" s="157">
        <v>1</v>
      </c>
      <c r="E205" s="158" t="s">
        <v>400</v>
      </c>
      <c r="F205" s="158"/>
      <c r="G205" s="158"/>
      <c r="H205" s="212"/>
      <c r="I205" s="212"/>
      <c r="J205" s="212"/>
      <c r="K205" s="212"/>
      <c r="L205" s="212"/>
      <c r="M205" s="212"/>
      <c r="N205" s="151"/>
      <c r="O205" s="152"/>
    </row>
    <row r="206" spans="1:15" x14ac:dyDescent="0.3">
      <c r="A206" s="217" t="s">
        <v>4181</v>
      </c>
      <c r="B206" s="1002" t="s">
        <v>49</v>
      </c>
      <c r="C206" s="998"/>
      <c r="D206" s="998"/>
      <c r="E206" s="998"/>
      <c r="F206" s="998"/>
      <c r="G206" s="999"/>
      <c r="H206" s="212">
        <f>SUM(D207:D211)</f>
        <v>5</v>
      </c>
      <c r="I206" s="212">
        <f>COUNT(D207:D211)*2</f>
        <v>10</v>
      </c>
      <c r="J206" s="212"/>
      <c r="K206" s="212"/>
      <c r="L206" s="212"/>
      <c r="M206" s="212"/>
      <c r="N206" s="151"/>
      <c r="O206" s="152"/>
    </row>
    <row r="207" spans="1:15" ht="45" x14ac:dyDescent="0.3">
      <c r="A207" s="217" t="s">
        <v>4187</v>
      </c>
      <c r="B207" s="141" t="s">
        <v>457</v>
      </c>
      <c r="C207" s="137" t="s">
        <v>3829</v>
      </c>
      <c r="D207" s="157">
        <v>1</v>
      </c>
      <c r="E207" s="159" t="s">
        <v>228</v>
      </c>
      <c r="F207" s="137" t="s">
        <v>3830</v>
      </c>
      <c r="G207" s="158"/>
      <c r="H207" s="212"/>
      <c r="I207" s="212"/>
      <c r="J207" s="212"/>
      <c r="K207" s="212"/>
      <c r="L207" s="212"/>
      <c r="M207" s="212"/>
      <c r="N207" s="151"/>
      <c r="O207" s="152"/>
    </row>
    <row r="208" spans="1:15" ht="30" x14ac:dyDescent="0.3">
      <c r="A208" s="217"/>
      <c r="B208" s="141"/>
      <c r="C208" s="137" t="s">
        <v>3831</v>
      </c>
      <c r="D208" s="157">
        <v>1</v>
      </c>
      <c r="E208" s="159" t="s">
        <v>228</v>
      </c>
      <c r="F208" s="137" t="s">
        <v>3832</v>
      </c>
      <c r="G208" s="158"/>
      <c r="H208" s="212"/>
      <c r="I208" s="212"/>
      <c r="J208" s="212"/>
      <c r="K208" s="212"/>
      <c r="L208" s="212"/>
      <c r="M208" s="212"/>
      <c r="N208" s="151"/>
      <c r="O208" s="152"/>
    </row>
    <row r="209" spans="1:15" ht="30" x14ac:dyDescent="0.3">
      <c r="A209" s="217"/>
      <c r="B209" s="141"/>
      <c r="C209" s="146" t="s">
        <v>3833</v>
      </c>
      <c r="D209" s="157">
        <v>1</v>
      </c>
      <c r="E209" s="159"/>
      <c r="F209" s="197"/>
      <c r="G209" s="158"/>
      <c r="H209" s="212"/>
      <c r="I209" s="212"/>
      <c r="J209" s="212"/>
      <c r="K209" s="212"/>
      <c r="L209" s="212"/>
      <c r="M209" s="212"/>
      <c r="N209" s="151"/>
      <c r="O209" s="152"/>
    </row>
    <row r="210" spans="1:15" ht="45" x14ac:dyDescent="0.3">
      <c r="A210" s="217" t="s">
        <v>4188</v>
      </c>
      <c r="B210" s="141" t="s">
        <v>460</v>
      </c>
      <c r="C210" s="137" t="s">
        <v>3834</v>
      </c>
      <c r="D210" s="157">
        <v>1</v>
      </c>
      <c r="E210" s="159" t="s">
        <v>228</v>
      </c>
      <c r="F210" s="161"/>
      <c r="G210" s="158"/>
      <c r="H210" s="212"/>
      <c r="I210" s="212"/>
      <c r="J210" s="212"/>
      <c r="K210" s="212"/>
      <c r="L210" s="212"/>
      <c r="M210" s="212"/>
      <c r="N210" s="151"/>
      <c r="O210" s="152"/>
    </row>
    <row r="211" spans="1:15" ht="30" x14ac:dyDescent="0.3">
      <c r="A211" s="217"/>
      <c r="B211" s="141"/>
      <c r="C211" s="137" t="s">
        <v>3835</v>
      </c>
      <c r="D211" s="157">
        <v>1</v>
      </c>
      <c r="E211" s="159" t="s">
        <v>228</v>
      </c>
      <c r="F211" s="158"/>
      <c r="G211" s="158"/>
      <c r="H211" s="212"/>
      <c r="I211" s="212"/>
      <c r="J211" s="212"/>
      <c r="K211" s="212"/>
      <c r="L211" s="212"/>
      <c r="M211" s="212"/>
      <c r="N211" s="151"/>
      <c r="O211" s="152"/>
    </row>
    <row r="212" spans="1:15" x14ac:dyDescent="0.3">
      <c r="A212" s="217" t="s">
        <v>4189</v>
      </c>
      <c r="B212" s="1125" t="s">
        <v>5653</v>
      </c>
      <c r="C212" s="1126"/>
      <c r="D212" s="1126"/>
      <c r="E212" s="1126"/>
      <c r="F212" s="1126"/>
      <c r="G212" s="1127"/>
      <c r="H212" s="212">
        <f>SUM(D213:D232)</f>
        <v>20</v>
      </c>
      <c r="I212" s="212">
        <f>COUNT(D213:D232)*2</f>
        <v>40</v>
      </c>
      <c r="J212" s="212"/>
      <c r="K212" s="212"/>
      <c r="L212" s="212"/>
      <c r="M212" s="212"/>
      <c r="N212" s="151"/>
      <c r="O212" s="152"/>
    </row>
    <row r="213" spans="1:15" ht="58" x14ac:dyDescent="0.3">
      <c r="A213" s="739" t="s">
        <v>4190</v>
      </c>
      <c r="B213" s="740" t="s">
        <v>6555</v>
      </c>
      <c r="C213" s="740" t="s">
        <v>4346</v>
      </c>
      <c r="D213" s="157">
        <v>1</v>
      </c>
      <c r="E213" s="741" t="s">
        <v>576</v>
      </c>
      <c r="F213" s="745" t="s">
        <v>6197</v>
      </c>
      <c r="G213" s="747"/>
    </row>
    <row r="214" spans="1:15" ht="58" x14ac:dyDescent="0.3">
      <c r="A214" s="739" t="s">
        <v>4191</v>
      </c>
      <c r="B214" s="740" t="s">
        <v>6556</v>
      </c>
      <c r="C214" s="740" t="s">
        <v>4348</v>
      </c>
      <c r="D214" s="157">
        <v>1</v>
      </c>
      <c r="E214" s="741" t="s">
        <v>576</v>
      </c>
      <c r="F214" s="745" t="s">
        <v>4800</v>
      </c>
      <c r="G214" s="748"/>
      <c r="H214" s="212"/>
      <c r="I214" s="212"/>
      <c r="J214" s="212"/>
      <c r="K214" s="212"/>
      <c r="L214" s="212"/>
      <c r="M214" s="212"/>
      <c r="N214" s="151"/>
      <c r="O214" s="152"/>
    </row>
    <row r="215" spans="1:15" ht="43.5" x14ac:dyDescent="0.3">
      <c r="A215" s="739" t="s">
        <v>4192</v>
      </c>
      <c r="B215" s="740" t="s">
        <v>5788</v>
      </c>
      <c r="C215" s="740" t="s">
        <v>6331</v>
      </c>
      <c r="D215" s="157">
        <v>1</v>
      </c>
      <c r="E215" s="741" t="s">
        <v>576</v>
      </c>
      <c r="F215" s="745" t="s">
        <v>6332</v>
      </c>
      <c r="G215" s="748"/>
      <c r="H215" s="212"/>
      <c r="I215" s="212"/>
      <c r="J215" s="212"/>
      <c r="K215" s="212"/>
      <c r="L215" s="212"/>
      <c r="M215" s="212"/>
      <c r="N215" s="151"/>
      <c r="O215" s="152"/>
    </row>
    <row r="216" spans="1:15" ht="58" x14ac:dyDescent="0.3">
      <c r="A216" s="739" t="s">
        <v>4193</v>
      </c>
      <c r="B216" s="740" t="s">
        <v>5789</v>
      </c>
      <c r="C216" s="740" t="s">
        <v>6333</v>
      </c>
      <c r="D216" s="157">
        <v>1</v>
      </c>
      <c r="E216" s="741" t="s">
        <v>576</v>
      </c>
      <c r="F216" s="745" t="s">
        <v>6334</v>
      </c>
      <c r="G216" s="748"/>
      <c r="H216" s="212"/>
      <c r="I216" s="212"/>
      <c r="J216" s="212"/>
      <c r="K216" s="212"/>
      <c r="L216" s="212"/>
      <c r="M216" s="212"/>
      <c r="N216" s="151"/>
      <c r="O216" s="152"/>
    </row>
    <row r="217" spans="1:15" ht="58" x14ac:dyDescent="0.3">
      <c r="A217" s="739" t="s">
        <v>4194</v>
      </c>
      <c r="B217" s="740" t="s">
        <v>5790</v>
      </c>
      <c r="C217" s="742" t="s">
        <v>6335</v>
      </c>
      <c r="D217" s="157">
        <v>1</v>
      </c>
      <c r="E217" s="741" t="s">
        <v>576</v>
      </c>
      <c r="F217" s="745" t="s">
        <v>6336</v>
      </c>
      <c r="G217" s="748"/>
      <c r="H217" s="212"/>
      <c r="I217" s="212"/>
      <c r="J217" s="212"/>
      <c r="K217" s="212"/>
      <c r="L217" s="212"/>
      <c r="M217" s="212"/>
      <c r="N217" s="151"/>
      <c r="O217" s="152"/>
    </row>
    <row r="218" spans="1:15" ht="58" x14ac:dyDescent="0.3">
      <c r="A218" s="739"/>
      <c r="B218" s="740"/>
      <c r="C218" s="740" t="s">
        <v>6337</v>
      </c>
      <c r="D218" s="157">
        <v>1</v>
      </c>
      <c r="E218" s="741" t="s">
        <v>576</v>
      </c>
      <c r="F218" s="745" t="s">
        <v>6338</v>
      </c>
      <c r="G218" s="748"/>
      <c r="H218" s="212"/>
      <c r="I218" s="212"/>
      <c r="J218" s="212"/>
      <c r="K218" s="212"/>
      <c r="L218" s="212"/>
      <c r="M218" s="212"/>
      <c r="N218" s="151"/>
      <c r="O218" s="152"/>
    </row>
    <row r="219" spans="1:15" ht="87" x14ac:dyDescent="0.3">
      <c r="A219" s="739" t="s">
        <v>4195</v>
      </c>
      <c r="B219" s="740" t="s">
        <v>6557</v>
      </c>
      <c r="C219" s="740" t="s">
        <v>6339</v>
      </c>
      <c r="D219" s="157">
        <v>1</v>
      </c>
      <c r="E219" s="741" t="s">
        <v>576</v>
      </c>
      <c r="F219" s="745" t="s">
        <v>6340</v>
      </c>
      <c r="G219" s="748"/>
      <c r="H219" s="212"/>
      <c r="I219" s="212"/>
      <c r="J219" s="212"/>
      <c r="K219" s="212"/>
      <c r="L219" s="212"/>
      <c r="M219" s="212"/>
      <c r="N219" s="151"/>
      <c r="O219" s="152"/>
    </row>
    <row r="220" spans="1:15" ht="43.5" x14ac:dyDescent="0.3">
      <c r="A220" s="739" t="s">
        <v>5791</v>
      </c>
      <c r="B220" s="740" t="s">
        <v>4350</v>
      </c>
      <c r="C220" s="743" t="s">
        <v>6549</v>
      </c>
      <c r="D220" s="157">
        <v>1</v>
      </c>
      <c r="E220" s="741" t="s">
        <v>400</v>
      </c>
      <c r="F220" s="746"/>
      <c r="G220" s="748"/>
      <c r="H220" s="212"/>
      <c r="I220" s="212"/>
      <c r="J220" s="212"/>
      <c r="K220" s="212"/>
      <c r="L220" s="212"/>
      <c r="M220" s="212"/>
      <c r="N220" s="151"/>
      <c r="O220" s="152"/>
    </row>
    <row r="221" spans="1:15" ht="29" x14ac:dyDescent="0.3">
      <c r="A221" s="739"/>
      <c r="B221" s="744"/>
      <c r="C221" s="743" t="s">
        <v>6550</v>
      </c>
      <c r="D221" s="157">
        <v>1</v>
      </c>
      <c r="E221" s="741" t="s">
        <v>400</v>
      </c>
      <c r="F221" s="746"/>
      <c r="G221" s="749"/>
      <c r="H221" s="212"/>
      <c r="I221" s="212"/>
      <c r="J221" s="212"/>
      <c r="K221" s="212"/>
      <c r="L221" s="212"/>
      <c r="M221" s="212"/>
      <c r="N221" s="151"/>
      <c r="O221" s="152"/>
    </row>
    <row r="222" spans="1:15" ht="29" x14ac:dyDescent="0.3">
      <c r="A222" s="739"/>
      <c r="B222" s="744"/>
      <c r="C222" s="740" t="s">
        <v>6551</v>
      </c>
      <c r="D222" s="157">
        <v>1</v>
      </c>
      <c r="E222" s="741" t="s">
        <v>400</v>
      </c>
      <c r="F222" s="746"/>
      <c r="G222" s="749"/>
      <c r="H222" s="212"/>
      <c r="I222" s="212"/>
      <c r="J222" s="212"/>
      <c r="K222" s="212"/>
      <c r="L222" s="212"/>
      <c r="M222" s="212"/>
      <c r="N222" s="151"/>
      <c r="O222" s="152"/>
    </row>
    <row r="223" spans="1:15" ht="29" x14ac:dyDescent="0.3">
      <c r="A223" s="739"/>
      <c r="B223" s="744"/>
      <c r="C223" s="743" t="s">
        <v>6552</v>
      </c>
      <c r="D223" s="157">
        <v>1</v>
      </c>
      <c r="E223" s="741" t="s">
        <v>400</v>
      </c>
      <c r="F223" s="746"/>
      <c r="G223" s="749"/>
      <c r="H223" s="212"/>
      <c r="I223" s="212"/>
      <c r="J223" s="212"/>
      <c r="K223" s="212"/>
      <c r="L223" s="212"/>
      <c r="M223" s="212"/>
      <c r="N223" s="151"/>
      <c r="O223" s="152"/>
    </row>
    <row r="224" spans="1:15" ht="29" x14ac:dyDescent="0.3">
      <c r="A224" s="739"/>
      <c r="B224" s="744"/>
      <c r="C224" s="740" t="s">
        <v>3823</v>
      </c>
      <c r="D224" s="157">
        <v>1</v>
      </c>
      <c r="E224" s="741" t="s">
        <v>400</v>
      </c>
      <c r="F224" s="746"/>
      <c r="G224" s="749"/>
      <c r="H224" s="212"/>
      <c r="I224" s="212"/>
      <c r="J224" s="212"/>
      <c r="K224" s="212"/>
      <c r="L224" s="212"/>
      <c r="M224" s="212"/>
      <c r="N224" s="151"/>
      <c r="O224" s="152"/>
    </row>
    <row r="225" spans="1:15" ht="15.5" x14ac:dyDescent="0.3">
      <c r="A225" s="739"/>
      <c r="B225" s="744"/>
      <c r="C225" s="740" t="s">
        <v>3824</v>
      </c>
      <c r="D225" s="157">
        <v>1</v>
      </c>
      <c r="E225" s="741" t="s">
        <v>400</v>
      </c>
      <c r="F225" s="746"/>
      <c r="G225" s="749"/>
      <c r="H225" s="212"/>
      <c r="I225" s="212"/>
      <c r="J225" s="212"/>
      <c r="K225" s="212"/>
      <c r="L225" s="212"/>
      <c r="M225" s="212"/>
      <c r="N225" s="151"/>
      <c r="O225" s="152"/>
    </row>
    <row r="226" spans="1:15" ht="92.5" customHeight="1" x14ac:dyDescent="0.3">
      <c r="A226" s="739"/>
      <c r="B226" s="744"/>
      <c r="C226" s="743" t="s">
        <v>3825</v>
      </c>
      <c r="D226" s="157">
        <v>1</v>
      </c>
      <c r="E226" s="741" t="s">
        <v>400</v>
      </c>
      <c r="F226" s="746"/>
      <c r="G226" s="749"/>
      <c r="H226" s="212"/>
      <c r="I226" s="212"/>
      <c r="J226" s="212"/>
      <c r="K226" s="212"/>
      <c r="L226" s="212"/>
      <c r="M226" s="212"/>
      <c r="N226" s="151"/>
      <c r="O226" s="152"/>
    </row>
    <row r="227" spans="1:15" ht="15.5" x14ac:dyDescent="0.3">
      <c r="A227" s="739"/>
      <c r="B227" s="744"/>
      <c r="C227" s="740" t="s">
        <v>3826</v>
      </c>
      <c r="D227" s="157">
        <v>1</v>
      </c>
      <c r="E227" s="741" t="s">
        <v>400</v>
      </c>
      <c r="F227" s="746"/>
      <c r="G227" s="749"/>
      <c r="H227" s="212"/>
      <c r="I227" s="212"/>
      <c r="J227" s="212"/>
      <c r="K227" s="212"/>
      <c r="L227" s="212"/>
      <c r="M227" s="212"/>
      <c r="N227" s="151"/>
      <c r="O227" s="152"/>
    </row>
    <row r="228" spans="1:15" ht="29" x14ac:dyDescent="0.3">
      <c r="A228" s="739"/>
      <c r="B228" s="744"/>
      <c r="C228" s="740" t="s">
        <v>6553</v>
      </c>
      <c r="D228" s="157">
        <v>1</v>
      </c>
      <c r="E228" s="741" t="s">
        <v>400</v>
      </c>
      <c r="F228" s="746"/>
      <c r="G228" s="749"/>
      <c r="H228" s="212"/>
      <c r="I228" s="212"/>
      <c r="J228" s="212"/>
      <c r="K228" s="212"/>
      <c r="L228" s="212"/>
      <c r="M228" s="212"/>
      <c r="N228" s="151"/>
      <c r="O228" s="152"/>
    </row>
    <row r="229" spans="1:15" ht="15.5" x14ac:dyDescent="0.3">
      <c r="A229" s="739"/>
      <c r="B229" s="744"/>
      <c r="C229" s="740" t="s">
        <v>3827</v>
      </c>
      <c r="D229" s="157">
        <v>1</v>
      </c>
      <c r="E229" s="741" t="s">
        <v>400</v>
      </c>
      <c r="F229" s="746"/>
      <c r="G229" s="749"/>
      <c r="H229" s="212"/>
      <c r="I229" s="212"/>
      <c r="J229" s="212"/>
      <c r="K229" s="212"/>
      <c r="L229" s="212"/>
      <c r="M229" s="212"/>
      <c r="N229" s="151"/>
      <c r="O229" s="152"/>
    </row>
    <row r="230" spans="1:15" ht="58" x14ac:dyDescent="0.3">
      <c r="A230" s="739" t="s">
        <v>5792</v>
      </c>
      <c r="B230" s="740" t="s">
        <v>4357</v>
      </c>
      <c r="C230" s="743" t="s">
        <v>6554</v>
      </c>
      <c r="D230" s="157">
        <v>1</v>
      </c>
      <c r="E230" s="741" t="s">
        <v>400</v>
      </c>
      <c r="F230" s="745" t="s">
        <v>6181</v>
      </c>
      <c r="G230" s="749"/>
      <c r="H230" s="212"/>
      <c r="I230" s="212"/>
      <c r="J230" s="212"/>
      <c r="K230" s="212"/>
      <c r="L230" s="212"/>
      <c r="M230" s="212"/>
      <c r="N230" s="151"/>
      <c r="O230" s="152"/>
    </row>
    <row r="231" spans="1:15" ht="87" x14ac:dyDescent="0.3">
      <c r="A231" s="739" t="s">
        <v>6178</v>
      </c>
      <c r="B231" s="740" t="s">
        <v>4198</v>
      </c>
      <c r="C231" s="740" t="s">
        <v>6341</v>
      </c>
      <c r="D231" s="157">
        <v>1</v>
      </c>
      <c r="E231" s="741" t="s">
        <v>576</v>
      </c>
      <c r="F231" s="745" t="s">
        <v>6342</v>
      </c>
      <c r="G231" s="749"/>
      <c r="H231" s="212"/>
      <c r="I231" s="212"/>
      <c r="J231" s="212"/>
      <c r="K231" s="212"/>
      <c r="L231" s="212"/>
      <c r="M231" s="212"/>
      <c r="N231" s="151"/>
      <c r="O231" s="152"/>
    </row>
    <row r="232" spans="1:15" ht="43.5" x14ac:dyDescent="0.3">
      <c r="A232" s="739" t="s">
        <v>5797</v>
      </c>
      <c r="B232" s="740" t="s">
        <v>5798</v>
      </c>
      <c r="C232" s="740" t="s">
        <v>6343</v>
      </c>
      <c r="D232" s="157">
        <v>1</v>
      </c>
      <c r="E232" s="741" t="s">
        <v>576</v>
      </c>
      <c r="F232" s="745" t="s">
        <v>6344</v>
      </c>
      <c r="G232" s="749"/>
      <c r="H232" s="212"/>
      <c r="I232" s="212"/>
      <c r="J232" s="212"/>
      <c r="K232" s="212"/>
      <c r="L232" s="212"/>
      <c r="M232" s="212"/>
      <c r="N232" s="151"/>
      <c r="O232" s="152"/>
    </row>
    <row r="233" spans="1:15" x14ac:dyDescent="0.3">
      <c r="A233" s="218"/>
      <c r="B233" s="1111" t="s">
        <v>468</v>
      </c>
      <c r="C233" s="1112"/>
      <c r="D233" s="1112"/>
      <c r="E233" s="1112"/>
      <c r="F233" s="1004"/>
      <c r="G233" s="1112"/>
      <c r="H233" s="212">
        <f>H234+H244+H250+H275+H302+H316+H318+H320+H331+H340+H357+H377</f>
        <v>140</v>
      </c>
      <c r="I233" s="212">
        <f>I234+I244+I250+I275+I302+I316+I318+I320+I331+I340+I357+I377</f>
        <v>280</v>
      </c>
      <c r="J233" s="212"/>
      <c r="K233" s="212"/>
      <c r="L233" s="212"/>
      <c r="M233" s="212"/>
      <c r="N233" s="151"/>
      <c r="O233" s="152"/>
    </row>
    <row r="234" spans="1:15" x14ac:dyDescent="0.3">
      <c r="A234" s="217" t="s">
        <v>51</v>
      </c>
      <c r="B234" s="1002" t="s">
        <v>52</v>
      </c>
      <c r="C234" s="998"/>
      <c r="D234" s="998"/>
      <c r="E234" s="998"/>
      <c r="F234" s="998"/>
      <c r="G234" s="999"/>
      <c r="H234" s="212">
        <f>SUM(D235:D243)</f>
        <v>9</v>
      </c>
      <c r="I234" s="212">
        <f>COUNT(D235:D243)*2</f>
        <v>18</v>
      </c>
      <c r="J234" s="212"/>
      <c r="K234" s="212"/>
      <c r="L234" s="212"/>
      <c r="M234" s="212"/>
      <c r="N234" s="151"/>
      <c r="O234" s="152"/>
    </row>
    <row r="235" spans="1:15" ht="45" x14ac:dyDescent="0.3">
      <c r="A235" s="217" t="s">
        <v>470</v>
      </c>
      <c r="B235" s="139" t="s">
        <v>471</v>
      </c>
      <c r="C235" s="137" t="s">
        <v>3836</v>
      </c>
      <c r="D235" s="157">
        <v>1</v>
      </c>
      <c r="E235" s="158" t="s">
        <v>400</v>
      </c>
      <c r="F235" s="158"/>
      <c r="G235" s="158"/>
      <c r="H235" s="212"/>
      <c r="I235" s="212"/>
      <c r="J235" s="212"/>
      <c r="K235" s="212"/>
      <c r="L235" s="212"/>
      <c r="M235" s="212"/>
      <c r="N235" s="151"/>
      <c r="O235" s="152"/>
    </row>
    <row r="236" spans="1:15" ht="45" x14ac:dyDescent="0.3">
      <c r="A236" s="217"/>
      <c r="B236" s="139"/>
      <c r="C236" s="146" t="s">
        <v>3837</v>
      </c>
      <c r="D236" s="157">
        <v>1</v>
      </c>
      <c r="E236" s="158" t="s">
        <v>400</v>
      </c>
      <c r="F236" s="158"/>
      <c r="G236" s="158"/>
      <c r="H236" s="212"/>
      <c r="I236" s="212"/>
      <c r="J236" s="212"/>
      <c r="K236" s="212"/>
      <c r="L236" s="212"/>
      <c r="M236" s="212"/>
      <c r="N236" s="151"/>
      <c r="O236" s="152"/>
    </row>
    <row r="237" spans="1:15" x14ac:dyDescent="0.3">
      <c r="A237" s="217"/>
      <c r="B237" s="139"/>
      <c r="C237" s="137" t="s">
        <v>3838</v>
      </c>
      <c r="D237" s="157">
        <v>1</v>
      </c>
      <c r="E237" s="158" t="s">
        <v>400</v>
      </c>
      <c r="F237" s="166"/>
      <c r="G237" s="158"/>
      <c r="H237" s="212"/>
      <c r="I237" s="212"/>
      <c r="J237" s="212"/>
      <c r="K237" s="212"/>
      <c r="L237" s="212"/>
      <c r="M237" s="212"/>
      <c r="N237" s="151"/>
      <c r="O237" s="152"/>
    </row>
    <row r="238" spans="1:15" ht="30" x14ac:dyDescent="0.3">
      <c r="A238" s="217"/>
      <c r="B238" s="139"/>
      <c r="C238" s="146" t="s">
        <v>3839</v>
      </c>
      <c r="D238" s="157">
        <v>1</v>
      </c>
      <c r="E238" s="158" t="s">
        <v>400</v>
      </c>
      <c r="F238" s="146"/>
      <c r="G238" s="158"/>
      <c r="H238" s="212"/>
      <c r="I238" s="212"/>
      <c r="J238" s="212"/>
      <c r="K238" s="212"/>
      <c r="L238" s="212"/>
      <c r="M238" s="212"/>
      <c r="N238" s="151"/>
      <c r="O238" s="152"/>
    </row>
    <row r="239" spans="1:15" x14ac:dyDescent="0.3">
      <c r="A239" s="217"/>
      <c r="B239" s="139"/>
      <c r="C239" s="146" t="s">
        <v>3840</v>
      </c>
      <c r="D239" s="157">
        <v>1</v>
      </c>
      <c r="E239" s="158" t="s">
        <v>400</v>
      </c>
      <c r="F239" s="146"/>
      <c r="G239" s="158"/>
      <c r="H239" s="212"/>
      <c r="I239" s="212"/>
      <c r="J239" s="212"/>
      <c r="K239" s="212"/>
      <c r="L239" s="212"/>
      <c r="M239" s="212"/>
      <c r="N239" s="151"/>
      <c r="O239" s="152"/>
    </row>
    <row r="240" spans="1:15" ht="45" x14ac:dyDescent="0.3">
      <c r="A240" s="217"/>
      <c r="B240" s="139"/>
      <c r="C240" s="137" t="s">
        <v>3841</v>
      </c>
      <c r="D240" s="157">
        <v>1</v>
      </c>
      <c r="E240" s="158" t="s">
        <v>400</v>
      </c>
      <c r="F240" s="146"/>
      <c r="G240" s="158"/>
      <c r="H240" s="212"/>
      <c r="I240" s="212"/>
      <c r="J240" s="212"/>
      <c r="K240" s="212"/>
      <c r="L240" s="212"/>
      <c r="M240" s="212"/>
      <c r="N240" s="151"/>
      <c r="O240" s="152"/>
    </row>
    <row r="241" spans="1:15" ht="45" x14ac:dyDescent="0.3">
      <c r="A241" s="217"/>
      <c r="B241" s="139"/>
      <c r="C241" s="146" t="s">
        <v>3842</v>
      </c>
      <c r="D241" s="157">
        <v>1</v>
      </c>
      <c r="E241" s="158" t="s">
        <v>400</v>
      </c>
      <c r="F241" s="146"/>
      <c r="G241" s="158"/>
      <c r="H241" s="212"/>
      <c r="I241" s="212"/>
      <c r="J241" s="212"/>
      <c r="K241" s="212"/>
      <c r="L241" s="212"/>
      <c r="M241" s="212"/>
      <c r="N241" s="151"/>
      <c r="O241" s="152"/>
    </row>
    <row r="242" spans="1:15" ht="60" x14ac:dyDescent="0.3">
      <c r="A242" s="217" t="s">
        <v>475</v>
      </c>
      <c r="B242" s="137" t="s">
        <v>476</v>
      </c>
      <c r="C242" s="137" t="s">
        <v>3843</v>
      </c>
      <c r="D242" s="157">
        <v>1</v>
      </c>
      <c r="E242" s="158" t="s">
        <v>400</v>
      </c>
      <c r="F242" s="158"/>
      <c r="G242" s="158"/>
      <c r="H242" s="212"/>
      <c r="I242" s="212"/>
      <c r="J242" s="212"/>
      <c r="K242" s="212"/>
      <c r="L242" s="212"/>
      <c r="M242" s="212"/>
      <c r="N242" s="151"/>
      <c r="O242" s="152"/>
    </row>
    <row r="243" spans="1:15" ht="30" x14ac:dyDescent="0.3">
      <c r="A243" s="217"/>
      <c r="B243" s="137"/>
      <c r="C243" s="137" t="s">
        <v>3844</v>
      </c>
      <c r="D243" s="157">
        <v>1</v>
      </c>
      <c r="E243" s="158" t="s">
        <v>576</v>
      </c>
      <c r="F243" s="158"/>
      <c r="G243" s="158"/>
      <c r="H243" s="212"/>
      <c r="I243" s="212"/>
      <c r="J243" s="212"/>
      <c r="K243" s="212"/>
      <c r="L243" s="212"/>
      <c r="M243" s="212"/>
      <c r="N243" s="151"/>
      <c r="O243" s="152"/>
    </row>
    <row r="244" spans="1:15" x14ac:dyDescent="0.3">
      <c r="A244" s="217" t="s">
        <v>53</v>
      </c>
      <c r="B244" s="1002" t="s">
        <v>485</v>
      </c>
      <c r="C244" s="998"/>
      <c r="D244" s="998"/>
      <c r="E244" s="998"/>
      <c r="F244" s="998"/>
      <c r="G244" s="999"/>
      <c r="H244" s="212">
        <f>SUM(D245:D249)</f>
        <v>5</v>
      </c>
      <c r="I244" s="212">
        <f>COUNT(D245:D249)*2</f>
        <v>10</v>
      </c>
      <c r="J244" s="212"/>
      <c r="K244" s="212"/>
      <c r="L244" s="212"/>
      <c r="M244" s="212"/>
      <c r="N244" s="151"/>
      <c r="O244" s="152"/>
    </row>
    <row r="245" spans="1:15" ht="30" x14ac:dyDescent="0.3">
      <c r="A245" s="217" t="s">
        <v>1331</v>
      </c>
      <c r="B245" s="137" t="s">
        <v>491</v>
      </c>
      <c r="C245" s="137" t="s">
        <v>3845</v>
      </c>
      <c r="D245" s="157">
        <v>1</v>
      </c>
      <c r="E245" s="158" t="s">
        <v>400</v>
      </c>
      <c r="F245" s="158"/>
      <c r="G245" s="158"/>
      <c r="H245" s="212"/>
      <c r="I245" s="212"/>
      <c r="J245" s="212"/>
      <c r="K245" s="212"/>
      <c r="L245" s="212"/>
      <c r="M245" s="212"/>
      <c r="N245" s="151"/>
      <c r="O245" s="152"/>
    </row>
    <row r="246" spans="1:15" ht="45" x14ac:dyDescent="0.3">
      <c r="A246" s="217"/>
      <c r="B246" s="137"/>
      <c r="C246" s="137" t="s">
        <v>3846</v>
      </c>
      <c r="D246" s="157">
        <v>1</v>
      </c>
      <c r="E246" s="158" t="s">
        <v>400</v>
      </c>
      <c r="F246" s="158"/>
      <c r="G246" s="158"/>
      <c r="H246" s="212"/>
      <c r="I246" s="212"/>
      <c r="J246" s="212"/>
      <c r="K246" s="212"/>
      <c r="L246" s="212"/>
      <c r="M246" s="212"/>
      <c r="N246" s="151"/>
      <c r="O246" s="152"/>
    </row>
    <row r="247" spans="1:15" ht="45" x14ac:dyDescent="0.3">
      <c r="A247" s="217" t="s">
        <v>1334</v>
      </c>
      <c r="B247" s="139" t="s">
        <v>495</v>
      </c>
      <c r="C247" s="137" t="s">
        <v>3847</v>
      </c>
      <c r="D247" s="157">
        <v>1</v>
      </c>
      <c r="E247" s="158" t="s">
        <v>393</v>
      </c>
      <c r="F247" s="158" t="s">
        <v>3848</v>
      </c>
      <c r="G247" s="158"/>
      <c r="H247" s="212"/>
      <c r="I247" s="212"/>
      <c r="J247" s="212"/>
      <c r="K247" s="212"/>
      <c r="L247" s="212"/>
      <c r="M247" s="212"/>
      <c r="N247" s="151"/>
      <c r="O247" s="152"/>
    </row>
    <row r="248" spans="1:15" ht="45" x14ac:dyDescent="0.3">
      <c r="A248" s="217" t="s">
        <v>1337</v>
      </c>
      <c r="B248" s="137" t="s">
        <v>498</v>
      </c>
      <c r="C248" s="137" t="s">
        <v>3849</v>
      </c>
      <c r="D248" s="157">
        <v>1</v>
      </c>
      <c r="E248" s="158" t="s">
        <v>258</v>
      </c>
      <c r="F248" s="158"/>
      <c r="G248" s="158"/>
      <c r="H248" s="212"/>
      <c r="I248" s="212"/>
      <c r="J248" s="212"/>
      <c r="K248" s="212"/>
      <c r="L248" s="212"/>
      <c r="M248" s="212"/>
      <c r="N248" s="151"/>
      <c r="O248" s="152"/>
    </row>
    <row r="249" spans="1:15" ht="60" x14ac:dyDescent="0.3">
      <c r="A249" s="217" t="s">
        <v>2029</v>
      </c>
      <c r="B249" s="137" t="s">
        <v>508</v>
      </c>
      <c r="C249" s="137" t="s">
        <v>3850</v>
      </c>
      <c r="D249" s="157">
        <v>1</v>
      </c>
      <c r="E249" s="158" t="s">
        <v>258</v>
      </c>
      <c r="F249" s="158"/>
      <c r="G249" s="158"/>
      <c r="H249" s="212"/>
      <c r="I249" s="212"/>
      <c r="J249" s="212"/>
      <c r="K249" s="212"/>
      <c r="L249" s="212"/>
      <c r="M249" s="212"/>
      <c r="N249" s="151"/>
      <c r="O249" s="152"/>
    </row>
    <row r="250" spans="1:15" x14ac:dyDescent="0.3">
      <c r="A250" s="217" t="s">
        <v>55</v>
      </c>
      <c r="B250" s="1056" t="s">
        <v>5665</v>
      </c>
      <c r="C250" s="1057"/>
      <c r="D250" s="1057"/>
      <c r="E250" s="1057"/>
      <c r="F250" s="1057"/>
      <c r="G250" s="1058"/>
      <c r="H250" s="212">
        <f>SUM(D251:D274)</f>
        <v>24</v>
      </c>
      <c r="I250" s="212">
        <f>COUNT(D251:D274)*2</f>
        <v>48</v>
      </c>
      <c r="J250" s="212"/>
      <c r="K250" s="212"/>
      <c r="L250" s="212"/>
      <c r="M250" s="212"/>
      <c r="N250" s="151"/>
      <c r="O250" s="152"/>
    </row>
    <row r="251" spans="1:15" ht="45" x14ac:dyDescent="0.3">
      <c r="A251" s="217" t="s">
        <v>1343</v>
      </c>
      <c r="B251" s="137" t="s">
        <v>524</v>
      </c>
      <c r="C251" s="137" t="s">
        <v>3880</v>
      </c>
      <c r="D251" s="157">
        <v>1</v>
      </c>
      <c r="E251" s="158" t="s">
        <v>228</v>
      </c>
      <c r="F251" s="158"/>
      <c r="G251" s="158"/>
      <c r="H251" s="212"/>
      <c r="I251" s="212"/>
      <c r="J251" s="212"/>
      <c r="K251" s="212"/>
      <c r="L251" s="212"/>
      <c r="M251" s="212"/>
      <c r="N251" s="151"/>
      <c r="O251" s="152"/>
    </row>
    <row r="252" spans="1:15" x14ac:dyDescent="0.3">
      <c r="A252" s="217"/>
      <c r="B252" s="137"/>
      <c r="C252" s="137" t="s">
        <v>3881</v>
      </c>
      <c r="D252" s="157">
        <v>1</v>
      </c>
      <c r="E252" s="158" t="s">
        <v>228</v>
      </c>
      <c r="F252" s="137" t="s">
        <v>3882</v>
      </c>
      <c r="G252" s="158"/>
      <c r="H252" s="212"/>
      <c r="I252" s="212"/>
      <c r="J252" s="212"/>
      <c r="K252" s="212"/>
      <c r="L252" s="212"/>
      <c r="M252" s="212"/>
      <c r="N252" s="151"/>
      <c r="O252" s="152"/>
    </row>
    <row r="253" spans="1:15" x14ac:dyDescent="0.3">
      <c r="A253" s="217"/>
      <c r="B253" s="137"/>
      <c r="C253" s="137" t="s">
        <v>3883</v>
      </c>
      <c r="D253" s="157">
        <v>1</v>
      </c>
      <c r="E253" s="158" t="s">
        <v>228</v>
      </c>
      <c r="F253" s="158"/>
      <c r="G253" s="158"/>
      <c r="H253" s="212"/>
      <c r="I253" s="212"/>
      <c r="J253" s="212"/>
      <c r="K253" s="212"/>
      <c r="L253" s="212"/>
      <c r="M253" s="212"/>
      <c r="N253" s="151"/>
      <c r="O253" s="152"/>
    </row>
    <row r="254" spans="1:15" ht="30" x14ac:dyDescent="0.3">
      <c r="A254" s="217"/>
      <c r="B254" s="137"/>
      <c r="C254" s="137" t="s">
        <v>3884</v>
      </c>
      <c r="D254" s="157">
        <v>1</v>
      </c>
      <c r="E254" s="158" t="s">
        <v>228</v>
      </c>
      <c r="F254" s="158"/>
      <c r="G254" s="158"/>
      <c r="H254" s="212"/>
      <c r="I254" s="212"/>
      <c r="J254" s="212"/>
      <c r="K254" s="212"/>
      <c r="L254" s="212"/>
      <c r="M254" s="212"/>
      <c r="N254" s="151"/>
      <c r="O254" s="152"/>
    </row>
    <row r="255" spans="1:15" ht="30" x14ac:dyDescent="0.3">
      <c r="A255" s="217"/>
      <c r="B255" s="137"/>
      <c r="C255" s="137" t="s">
        <v>3885</v>
      </c>
      <c r="D255" s="157">
        <v>1</v>
      </c>
      <c r="E255" s="158" t="s">
        <v>228</v>
      </c>
      <c r="F255" s="158"/>
      <c r="G255" s="158"/>
      <c r="H255" s="212"/>
      <c r="I255" s="212"/>
      <c r="J255" s="212"/>
      <c r="K255" s="212"/>
      <c r="L255" s="212"/>
      <c r="M255" s="212"/>
      <c r="N255" s="151"/>
      <c r="O255" s="152"/>
    </row>
    <row r="256" spans="1:15" ht="45" x14ac:dyDescent="0.3">
      <c r="A256" s="217" t="s">
        <v>1347</v>
      </c>
      <c r="B256" s="137" t="s">
        <v>527</v>
      </c>
      <c r="C256" s="137" t="s">
        <v>3886</v>
      </c>
      <c r="D256" s="157">
        <v>1</v>
      </c>
      <c r="E256" s="158" t="s">
        <v>228</v>
      </c>
      <c r="F256" s="158"/>
      <c r="G256" s="158"/>
      <c r="H256" s="212"/>
      <c r="I256" s="212"/>
      <c r="J256" s="212"/>
      <c r="K256" s="212"/>
      <c r="L256" s="212"/>
      <c r="M256" s="212"/>
      <c r="N256" s="151"/>
      <c r="O256" s="152"/>
    </row>
    <row r="257" spans="1:15" x14ac:dyDescent="0.3">
      <c r="A257" s="217" t="s">
        <v>156</v>
      </c>
      <c r="B257" s="137"/>
      <c r="C257" s="137" t="s">
        <v>3887</v>
      </c>
      <c r="D257" s="157">
        <v>1</v>
      </c>
      <c r="E257" s="158" t="s">
        <v>254</v>
      </c>
      <c r="F257" s="158"/>
      <c r="G257" s="158"/>
      <c r="H257" s="212"/>
      <c r="I257" s="212"/>
      <c r="J257" s="212"/>
      <c r="K257" s="212"/>
      <c r="L257" s="212"/>
      <c r="M257" s="212"/>
      <c r="N257" s="151"/>
      <c r="O257" s="152"/>
    </row>
    <row r="258" spans="1:15" ht="30" x14ac:dyDescent="0.3">
      <c r="A258" s="217" t="s">
        <v>156</v>
      </c>
      <c r="B258" s="137"/>
      <c r="C258" s="137" t="s">
        <v>3888</v>
      </c>
      <c r="D258" s="157">
        <v>1</v>
      </c>
      <c r="E258" s="158" t="s">
        <v>254</v>
      </c>
      <c r="F258" s="158"/>
      <c r="G258" s="158"/>
      <c r="H258" s="212"/>
      <c r="I258" s="212"/>
      <c r="J258" s="212"/>
      <c r="K258" s="212"/>
      <c r="L258" s="212"/>
      <c r="M258" s="212"/>
      <c r="N258" s="151"/>
      <c r="O258" s="152"/>
    </row>
    <row r="259" spans="1:15" ht="30" x14ac:dyDescent="0.3">
      <c r="A259" s="217"/>
      <c r="B259" s="137"/>
      <c r="C259" s="137" t="s">
        <v>3889</v>
      </c>
      <c r="D259" s="157">
        <v>1</v>
      </c>
      <c r="E259" s="158" t="s">
        <v>254</v>
      </c>
      <c r="F259" s="158"/>
      <c r="G259" s="158"/>
      <c r="H259" s="212"/>
      <c r="I259" s="212"/>
      <c r="J259" s="212"/>
      <c r="K259" s="212"/>
      <c r="L259" s="212"/>
      <c r="M259" s="212"/>
      <c r="N259" s="151"/>
      <c r="O259" s="152"/>
    </row>
    <row r="260" spans="1:15" ht="30" x14ac:dyDescent="0.3">
      <c r="A260" s="217" t="s">
        <v>515</v>
      </c>
      <c r="B260" s="137" t="s">
        <v>534</v>
      </c>
      <c r="C260" s="137" t="s">
        <v>3890</v>
      </c>
      <c r="D260" s="157">
        <v>1</v>
      </c>
      <c r="E260" s="158" t="s">
        <v>258</v>
      </c>
      <c r="F260" s="158"/>
      <c r="G260" s="158"/>
      <c r="H260" s="212"/>
      <c r="I260" s="212"/>
      <c r="J260" s="212"/>
      <c r="K260" s="212"/>
      <c r="L260" s="212"/>
      <c r="M260" s="212"/>
      <c r="N260" s="151"/>
      <c r="O260" s="152"/>
    </row>
    <row r="261" spans="1:15" x14ac:dyDescent="0.3">
      <c r="A261" s="217" t="s">
        <v>156</v>
      </c>
      <c r="B261" s="137"/>
      <c r="C261" s="137" t="s">
        <v>3891</v>
      </c>
      <c r="D261" s="157">
        <v>1</v>
      </c>
      <c r="E261" s="158" t="s">
        <v>258</v>
      </c>
      <c r="F261" s="158"/>
      <c r="G261" s="158"/>
      <c r="H261" s="212"/>
      <c r="I261" s="212"/>
      <c r="J261" s="212"/>
      <c r="K261" s="212"/>
      <c r="L261" s="212"/>
      <c r="M261" s="212"/>
      <c r="N261" s="151"/>
      <c r="O261" s="152"/>
    </row>
    <row r="262" spans="1:15" x14ac:dyDescent="0.3">
      <c r="A262" s="217" t="s">
        <v>156</v>
      </c>
      <c r="B262" s="137"/>
      <c r="C262" s="137" t="s">
        <v>3892</v>
      </c>
      <c r="D262" s="157">
        <v>1</v>
      </c>
      <c r="E262" s="158" t="s">
        <v>258</v>
      </c>
      <c r="F262" s="158"/>
      <c r="G262" s="158"/>
      <c r="H262" s="212"/>
      <c r="I262" s="212"/>
      <c r="J262" s="212"/>
      <c r="K262" s="212"/>
      <c r="L262" s="212"/>
      <c r="M262" s="212"/>
      <c r="N262" s="151"/>
      <c r="O262" s="152"/>
    </row>
    <row r="263" spans="1:15" ht="30" x14ac:dyDescent="0.3">
      <c r="A263" s="217" t="s">
        <v>156</v>
      </c>
      <c r="B263" s="137"/>
      <c r="C263" s="137" t="s">
        <v>3893</v>
      </c>
      <c r="D263" s="157">
        <v>1</v>
      </c>
      <c r="E263" s="158" t="s">
        <v>258</v>
      </c>
      <c r="F263" s="158"/>
      <c r="G263" s="158"/>
      <c r="H263" s="212"/>
      <c r="I263" s="212"/>
      <c r="J263" s="212"/>
      <c r="K263" s="212"/>
      <c r="L263" s="212"/>
      <c r="M263" s="212"/>
      <c r="N263" s="151"/>
      <c r="O263" s="152"/>
    </row>
    <row r="264" spans="1:15" ht="30" x14ac:dyDescent="0.3">
      <c r="A264" s="217" t="s">
        <v>156</v>
      </c>
      <c r="B264" s="137"/>
      <c r="C264" s="137" t="s">
        <v>3894</v>
      </c>
      <c r="D264" s="157">
        <v>1</v>
      </c>
      <c r="E264" s="158" t="s">
        <v>258</v>
      </c>
      <c r="F264" s="158"/>
      <c r="G264" s="158"/>
      <c r="H264" s="212"/>
      <c r="I264" s="212"/>
      <c r="J264" s="212"/>
      <c r="K264" s="212"/>
      <c r="L264" s="212"/>
      <c r="M264" s="212"/>
      <c r="N264" s="151"/>
      <c r="O264" s="152"/>
    </row>
    <row r="265" spans="1:15" ht="30" x14ac:dyDescent="0.3">
      <c r="A265" s="217" t="s">
        <v>156</v>
      </c>
      <c r="B265" s="137"/>
      <c r="C265" s="137" t="s">
        <v>3895</v>
      </c>
      <c r="D265" s="157">
        <v>1</v>
      </c>
      <c r="E265" s="158" t="s">
        <v>258</v>
      </c>
      <c r="F265" s="158"/>
      <c r="G265" s="158"/>
      <c r="H265" s="212"/>
      <c r="I265" s="212"/>
      <c r="J265" s="212"/>
      <c r="K265" s="212"/>
      <c r="L265" s="212"/>
      <c r="M265" s="212"/>
      <c r="N265" s="151"/>
      <c r="O265" s="152"/>
    </row>
    <row r="266" spans="1:15" ht="45" x14ac:dyDescent="0.3">
      <c r="A266" s="217" t="s">
        <v>156</v>
      </c>
      <c r="B266" s="137"/>
      <c r="C266" s="137" t="s">
        <v>3896</v>
      </c>
      <c r="D266" s="157">
        <v>1</v>
      </c>
      <c r="E266" s="158" t="s">
        <v>258</v>
      </c>
      <c r="F266" s="158"/>
      <c r="G266" s="158"/>
      <c r="H266" s="212"/>
      <c r="I266" s="212"/>
      <c r="J266" s="212"/>
      <c r="K266" s="212"/>
      <c r="L266" s="212"/>
      <c r="M266" s="212"/>
      <c r="N266" s="151"/>
      <c r="O266" s="152"/>
    </row>
    <row r="267" spans="1:15" ht="30" x14ac:dyDescent="0.3">
      <c r="A267" s="217" t="s">
        <v>156</v>
      </c>
      <c r="B267" s="137"/>
      <c r="C267" s="137" t="s">
        <v>3897</v>
      </c>
      <c r="D267" s="157">
        <v>1</v>
      </c>
      <c r="E267" s="158" t="s">
        <v>1795</v>
      </c>
      <c r="F267" s="158"/>
      <c r="G267" s="158"/>
      <c r="H267" s="212"/>
      <c r="I267" s="212"/>
      <c r="J267" s="212"/>
      <c r="K267" s="212"/>
      <c r="L267" s="212"/>
      <c r="M267" s="212"/>
      <c r="N267" s="151"/>
      <c r="O267" s="152"/>
    </row>
    <row r="268" spans="1:15" ht="30" x14ac:dyDescent="0.3">
      <c r="A268" s="217" t="s">
        <v>156</v>
      </c>
      <c r="B268" s="137"/>
      <c r="C268" s="137" t="s">
        <v>3898</v>
      </c>
      <c r="D268" s="157">
        <v>1</v>
      </c>
      <c r="E268" s="158" t="s">
        <v>258</v>
      </c>
      <c r="F268" s="158"/>
      <c r="G268" s="158"/>
      <c r="H268" s="212"/>
      <c r="I268" s="212"/>
      <c r="J268" s="212"/>
      <c r="K268" s="212"/>
      <c r="L268" s="212"/>
      <c r="M268" s="212"/>
      <c r="N268" s="151"/>
      <c r="O268" s="152"/>
    </row>
    <row r="269" spans="1:15" ht="30" x14ac:dyDescent="0.3">
      <c r="A269" s="217" t="s">
        <v>156</v>
      </c>
      <c r="B269" s="137"/>
      <c r="C269" s="137" t="s">
        <v>3899</v>
      </c>
      <c r="D269" s="157">
        <v>1</v>
      </c>
      <c r="E269" s="158" t="s">
        <v>258</v>
      </c>
      <c r="F269" s="158"/>
      <c r="G269" s="158"/>
      <c r="H269" s="212"/>
      <c r="I269" s="212"/>
      <c r="J269" s="212"/>
      <c r="K269" s="212"/>
      <c r="L269" s="212"/>
      <c r="M269" s="212"/>
      <c r="N269" s="151"/>
      <c r="O269" s="152"/>
    </row>
    <row r="270" spans="1:15" ht="45" x14ac:dyDescent="0.3">
      <c r="A270" s="217" t="s">
        <v>1350</v>
      </c>
      <c r="B270" s="139" t="s">
        <v>538</v>
      </c>
      <c r="C270" s="137" t="s">
        <v>3900</v>
      </c>
      <c r="D270" s="157">
        <v>1</v>
      </c>
      <c r="E270" s="158" t="s">
        <v>294</v>
      </c>
      <c r="F270" s="158"/>
      <c r="G270" s="158"/>
      <c r="H270" s="212"/>
      <c r="I270" s="212"/>
      <c r="J270" s="212"/>
      <c r="K270" s="212"/>
      <c r="L270" s="212"/>
      <c r="M270" s="212"/>
      <c r="N270" s="151"/>
      <c r="O270" s="152"/>
    </row>
    <row r="271" spans="1:15" ht="45" x14ac:dyDescent="0.3">
      <c r="A271" s="217" t="s">
        <v>156</v>
      </c>
      <c r="B271" s="139"/>
      <c r="C271" s="137" t="s">
        <v>3901</v>
      </c>
      <c r="D271" s="157">
        <v>1</v>
      </c>
      <c r="E271" s="158" t="s">
        <v>400</v>
      </c>
      <c r="F271" s="158"/>
      <c r="G271" s="158"/>
      <c r="H271" s="212"/>
      <c r="I271" s="212"/>
      <c r="J271" s="212"/>
      <c r="K271" s="212"/>
      <c r="L271" s="212"/>
      <c r="M271" s="212"/>
      <c r="N271" s="151"/>
      <c r="O271" s="152"/>
    </row>
    <row r="272" spans="1:15" ht="30" x14ac:dyDescent="0.3">
      <c r="A272" s="217" t="s">
        <v>156</v>
      </c>
      <c r="B272" s="139"/>
      <c r="C272" s="137" t="s">
        <v>3902</v>
      </c>
      <c r="D272" s="157">
        <v>1</v>
      </c>
      <c r="E272" s="158" t="s">
        <v>400</v>
      </c>
      <c r="F272" s="158"/>
      <c r="G272" s="158"/>
      <c r="H272" s="212"/>
      <c r="I272" s="212"/>
      <c r="J272" s="212"/>
      <c r="K272" s="212"/>
      <c r="L272" s="212"/>
      <c r="M272" s="212"/>
      <c r="N272" s="151"/>
      <c r="O272" s="152"/>
    </row>
    <row r="273" spans="1:15" ht="30" x14ac:dyDescent="0.3">
      <c r="A273" s="217" t="s">
        <v>156</v>
      </c>
      <c r="B273" s="139"/>
      <c r="C273" s="137" t="s">
        <v>3903</v>
      </c>
      <c r="D273" s="157">
        <v>1</v>
      </c>
      <c r="E273" s="158" t="s">
        <v>258</v>
      </c>
      <c r="F273" s="158"/>
      <c r="G273" s="158"/>
      <c r="H273" s="212"/>
      <c r="I273" s="212"/>
      <c r="J273" s="212"/>
      <c r="K273" s="212"/>
      <c r="L273" s="212"/>
      <c r="M273" s="212"/>
      <c r="N273" s="151"/>
      <c r="O273" s="152"/>
    </row>
    <row r="274" spans="1:15" ht="30" x14ac:dyDescent="0.3">
      <c r="A274" s="217"/>
      <c r="B274" s="139"/>
      <c r="C274" s="137" t="s">
        <v>3904</v>
      </c>
      <c r="D274" s="157">
        <v>1</v>
      </c>
      <c r="E274" s="158" t="s">
        <v>258</v>
      </c>
      <c r="F274" s="158"/>
      <c r="G274" s="158"/>
      <c r="H274" s="212"/>
      <c r="I274" s="212"/>
      <c r="J274" s="212"/>
      <c r="K274" s="212"/>
      <c r="L274" s="212"/>
      <c r="M274" s="212"/>
      <c r="N274" s="151"/>
      <c r="O274" s="152"/>
    </row>
    <row r="275" spans="1:15" x14ac:dyDescent="0.3">
      <c r="A275" s="217" t="s">
        <v>56</v>
      </c>
      <c r="B275" s="1002" t="s">
        <v>5680</v>
      </c>
      <c r="C275" s="998"/>
      <c r="D275" s="998"/>
      <c r="E275" s="998"/>
      <c r="F275" s="998"/>
      <c r="G275" s="999"/>
      <c r="H275" s="212">
        <f>SUM(D276:D301)</f>
        <v>26</v>
      </c>
      <c r="I275" s="212">
        <f>COUNT(D276:D301)*2</f>
        <v>52</v>
      </c>
      <c r="J275" s="212"/>
      <c r="K275" s="212"/>
      <c r="L275" s="212"/>
      <c r="M275" s="212"/>
      <c r="N275" s="151"/>
      <c r="O275" s="152"/>
    </row>
    <row r="276" spans="1:15" ht="45" x14ac:dyDescent="0.3">
      <c r="A276" s="217" t="s">
        <v>540</v>
      </c>
      <c r="B276" s="139" t="s">
        <v>3851</v>
      </c>
      <c r="C276" s="146" t="s">
        <v>3852</v>
      </c>
      <c r="D276" s="157">
        <v>1</v>
      </c>
      <c r="E276" s="158" t="s">
        <v>228</v>
      </c>
      <c r="F276" s="158"/>
      <c r="G276" s="158"/>
      <c r="H276" s="212"/>
      <c r="I276" s="212"/>
      <c r="J276" s="212"/>
      <c r="K276" s="212"/>
      <c r="L276" s="212"/>
      <c r="M276" s="212"/>
      <c r="N276" s="151"/>
      <c r="O276" s="152"/>
    </row>
    <row r="277" spans="1:15" ht="30" x14ac:dyDescent="0.3">
      <c r="A277" s="217" t="s">
        <v>156</v>
      </c>
      <c r="B277" s="139"/>
      <c r="C277" s="137" t="s">
        <v>3853</v>
      </c>
      <c r="D277" s="157">
        <v>1</v>
      </c>
      <c r="E277" s="158" t="s">
        <v>228</v>
      </c>
      <c r="F277" s="158"/>
      <c r="G277" s="158"/>
      <c r="H277" s="212"/>
      <c r="I277" s="212"/>
      <c r="J277" s="212"/>
      <c r="K277" s="212"/>
      <c r="L277" s="212"/>
      <c r="M277" s="212"/>
      <c r="N277" s="151"/>
      <c r="O277" s="152"/>
    </row>
    <row r="278" spans="1:15" ht="30" x14ac:dyDescent="0.3">
      <c r="A278" s="217" t="s">
        <v>156</v>
      </c>
      <c r="B278" s="139"/>
      <c r="C278" s="146" t="s">
        <v>3854</v>
      </c>
      <c r="D278" s="157">
        <v>1</v>
      </c>
      <c r="E278" s="158" t="s">
        <v>228</v>
      </c>
      <c r="F278" s="158"/>
      <c r="G278" s="158"/>
      <c r="H278" s="212"/>
      <c r="I278" s="212"/>
      <c r="J278" s="212"/>
      <c r="K278" s="212"/>
      <c r="L278" s="212"/>
      <c r="M278" s="212"/>
      <c r="N278" s="151"/>
      <c r="O278" s="152"/>
    </row>
    <row r="279" spans="1:15" ht="30" x14ac:dyDescent="0.3">
      <c r="A279" s="217" t="s">
        <v>156</v>
      </c>
      <c r="B279" s="139"/>
      <c r="C279" s="137" t="s">
        <v>3855</v>
      </c>
      <c r="D279" s="157">
        <v>1</v>
      </c>
      <c r="E279" s="158" t="s">
        <v>254</v>
      </c>
      <c r="F279" s="158"/>
      <c r="G279" s="158"/>
      <c r="H279" s="212"/>
      <c r="I279" s="212"/>
      <c r="J279" s="212"/>
      <c r="K279" s="212"/>
      <c r="L279" s="212"/>
      <c r="M279" s="212"/>
      <c r="N279" s="151"/>
      <c r="O279" s="152"/>
    </row>
    <row r="280" spans="1:15" ht="30" x14ac:dyDescent="0.3">
      <c r="A280" s="217"/>
      <c r="B280" s="139"/>
      <c r="C280" s="137" t="s">
        <v>3856</v>
      </c>
      <c r="D280" s="157">
        <v>1</v>
      </c>
      <c r="E280" s="158" t="s">
        <v>228</v>
      </c>
      <c r="F280" s="158"/>
      <c r="G280" s="158"/>
      <c r="H280" s="212"/>
      <c r="I280" s="212"/>
      <c r="J280" s="212"/>
      <c r="K280" s="212"/>
      <c r="L280" s="212"/>
      <c r="M280" s="212"/>
      <c r="N280" s="151"/>
      <c r="O280" s="152"/>
    </row>
    <row r="281" spans="1:15" x14ac:dyDescent="0.3">
      <c r="A281" s="217"/>
      <c r="B281" s="139"/>
      <c r="C281" s="137" t="s">
        <v>3857</v>
      </c>
      <c r="D281" s="157">
        <v>1</v>
      </c>
      <c r="E281" s="158" t="s">
        <v>228</v>
      </c>
      <c r="F281" s="158"/>
      <c r="G281" s="158"/>
      <c r="H281" s="212"/>
      <c r="I281" s="212"/>
      <c r="J281" s="212"/>
      <c r="K281" s="212"/>
      <c r="L281" s="212"/>
      <c r="M281" s="212"/>
      <c r="N281" s="151"/>
      <c r="O281" s="152"/>
    </row>
    <row r="282" spans="1:15" ht="30" x14ac:dyDescent="0.3">
      <c r="A282" s="217"/>
      <c r="B282" s="139"/>
      <c r="C282" s="137" t="s">
        <v>3858</v>
      </c>
      <c r="D282" s="157">
        <v>1</v>
      </c>
      <c r="E282" s="158" t="s">
        <v>228</v>
      </c>
      <c r="F282" s="158"/>
      <c r="G282" s="158"/>
      <c r="H282" s="212"/>
      <c r="I282" s="212"/>
      <c r="J282" s="212"/>
      <c r="K282" s="212"/>
      <c r="L282" s="212"/>
      <c r="M282" s="212"/>
      <c r="N282" s="151"/>
      <c r="O282" s="152"/>
    </row>
    <row r="283" spans="1:15" ht="30" x14ac:dyDescent="0.3">
      <c r="A283" s="217"/>
      <c r="B283" s="139"/>
      <c r="C283" s="137" t="s">
        <v>3859</v>
      </c>
      <c r="D283" s="157">
        <v>1</v>
      </c>
      <c r="E283" s="158" t="s">
        <v>228</v>
      </c>
      <c r="F283" s="158"/>
      <c r="G283" s="158"/>
      <c r="H283" s="212"/>
      <c r="I283" s="212"/>
      <c r="J283" s="212"/>
      <c r="K283" s="212"/>
      <c r="L283" s="212"/>
      <c r="M283" s="212"/>
      <c r="N283" s="151"/>
      <c r="O283" s="152"/>
    </row>
    <row r="284" spans="1:15" ht="30" x14ac:dyDescent="0.3">
      <c r="A284" s="217"/>
      <c r="B284" s="139"/>
      <c r="C284" s="137" t="s">
        <v>3860</v>
      </c>
      <c r="D284" s="157">
        <v>1</v>
      </c>
      <c r="E284" s="158" t="s">
        <v>228</v>
      </c>
      <c r="F284" s="158"/>
      <c r="G284" s="158"/>
      <c r="H284" s="212"/>
      <c r="I284" s="212"/>
      <c r="J284" s="212"/>
      <c r="K284" s="212"/>
      <c r="L284" s="212"/>
      <c r="M284" s="212"/>
      <c r="N284" s="151"/>
      <c r="O284" s="152"/>
    </row>
    <row r="285" spans="1:15" x14ac:dyDescent="0.3">
      <c r="A285" s="217"/>
      <c r="B285" s="139"/>
      <c r="C285" s="137" t="s">
        <v>3861</v>
      </c>
      <c r="D285" s="157">
        <v>1</v>
      </c>
      <c r="E285" s="158" t="s">
        <v>228</v>
      </c>
      <c r="F285" s="158"/>
      <c r="G285" s="158"/>
      <c r="H285" s="212"/>
      <c r="I285" s="212"/>
      <c r="J285" s="212"/>
      <c r="K285" s="212"/>
      <c r="L285" s="212"/>
      <c r="M285" s="212"/>
      <c r="N285" s="151"/>
      <c r="O285" s="152"/>
    </row>
    <row r="286" spans="1:15" x14ac:dyDescent="0.3">
      <c r="A286" s="217"/>
      <c r="B286" s="139"/>
      <c r="C286" s="137" t="s">
        <v>3862</v>
      </c>
      <c r="D286" s="157">
        <v>1</v>
      </c>
      <c r="E286" s="158" t="s">
        <v>228</v>
      </c>
      <c r="F286" s="158"/>
      <c r="G286" s="158"/>
      <c r="H286" s="212"/>
      <c r="I286" s="212"/>
      <c r="J286" s="212"/>
      <c r="K286" s="212"/>
      <c r="L286" s="212"/>
      <c r="M286" s="212"/>
      <c r="N286" s="151"/>
      <c r="O286" s="152"/>
    </row>
    <row r="287" spans="1:15" x14ac:dyDescent="0.3">
      <c r="A287" s="217"/>
      <c r="B287" s="139"/>
      <c r="C287" s="137" t="s">
        <v>3863</v>
      </c>
      <c r="D287" s="157">
        <v>1</v>
      </c>
      <c r="E287" s="158" t="s">
        <v>228</v>
      </c>
      <c r="F287" s="158"/>
      <c r="G287" s="158"/>
      <c r="H287" s="212"/>
      <c r="I287" s="212"/>
      <c r="J287" s="212"/>
      <c r="K287" s="212"/>
      <c r="L287" s="212"/>
      <c r="M287" s="212"/>
      <c r="N287" s="151"/>
      <c r="O287" s="152"/>
    </row>
    <row r="288" spans="1:15" ht="30" x14ac:dyDescent="0.3">
      <c r="A288" s="217" t="s">
        <v>543</v>
      </c>
      <c r="B288" s="137" t="s">
        <v>516</v>
      </c>
      <c r="C288" s="137" t="s">
        <v>3871</v>
      </c>
      <c r="D288" s="157">
        <v>1</v>
      </c>
      <c r="E288" s="158" t="s">
        <v>254</v>
      </c>
      <c r="F288" s="158"/>
      <c r="G288" s="158"/>
      <c r="H288" s="212"/>
      <c r="I288" s="212"/>
      <c r="J288" s="212"/>
      <c r="K288" s="212"/>
      <c r="L288" s="212"/>
      <c r="M288" s="212"/>
      <c r="N288" s="151"/>
      <c r="O288" s="152"/>
    </row>
    <row r="289" spans="1:15" ht="30" x14ac:dyDescent="0.3">
      <c r="A289" s="217"/>
      <c r="B289" s="137"/>
      <c r="C289" s="146" t="s">
        <v>3872</v>
      </c>
      <c r="D289" s="157">
        <v>1</v>
      </c>
      <c r="E289" s="158" t="s">
        <v>400</v>
      </c>
      <c r="F289" s="146" t="s">
        <v>3873</v>
      </c>
      <c r="G289" s="158"/>
      <c r="H289" s="212"/>
      <c r="I289" s="212"/>
      <c r="J289" s="212"/>
      <c r="K289" s="212"/>
      <c r="L289" s="212"/>
      <c r="M289" s="212"/>
      <c r="N289" s="151"/>
      <c r="O289" s="152"/>
    </row>
    <row r="290" spans="1:15" ht="30" x14ac:dyDescent="0.3">
      <c r="A290" s="217" t="s">
        <v>548</v>
      </c>
      <c r="B290" s="137" t="s">
        <v>3864</v>
      </c>
      <c r="C290" s="146" t="s">
        <v>3865</v>
      </c>
      <c r="D290" s="157">
        <v>1</v>
      </c>
      <c r="E290" s="158" t="s">
        <v>254</v>
      </c>
      <c r="F290" s="158"/>
      <c r="G290" s="158"/>
      <c r="H290" s="212"/>
      <c r="I290" s="212"/>
      <c r="J290" s="212"/>
      <c r="K290" s="212"/>
      <c r="L290" s="212"/>
      <c r="M290" s="212"/>
      <c r="N290" s="151"/>
      <c r="O290" s="152"/>
    </row>
    <row r="291" spans="1:15" ht="30" x14ac:dyDescent="0.3">
      <c r="A291" s="217" t="s">
        <v>156</v>
      </c>
      <c r="B291" s="137"/>
      <c r="C291" s="137" t="s">
        <v>3866</v>
      </c>
      <c r="D291" s="157">
        <v>1</v>
      </c>
      <c r="E291" s="158" t="s">
        <v>228</v>
      </c>
      <c r="F291" s="158"/>
      <c r="G291" s="158"/>
      <c r="H291" s="212"/>
      <c r="I291" s="212"/>
      <c r="J291" s="212"/>
      <c r="K291" s="212"/>
      <c r="L291" s="212"/>
      <c r="M291" s="212"/>
      <c r="N291" s="151"/>
      <c r="O291" s="152"/>
    </row>
    <row r="292" spans="1:15" ht="45" x14ac:dyDescent="0.3">
      <c r="A292" s="217" t="s">
        <v>156</v>
      </c>
      <c r="B292" s="137"/>
      <c r="C292" s="137" t="s">
        <v>3867</v>
      </c>
      <c r="D292" s="157">
        <v>1</v>
      </c>
      <c r="E292" s="158" t="s">
        <v>2577</v>
      </c>
      <c r="F292" s="158"/>
      <c r="G292" s="158"/>
      <c r="H292" s="212"/>
      <c r="I292" s="212"/>
      <c r="J292" s="212"/>
      <c r="K292" s="212"/>
      <c r="L292" s="212"/>
      <c r="M292" s="212"/>
      <c r="N292" s="151"/>
      <c r="O292" s="152"/>
    </row>
    <row r="293" spans="1:15" x14ac:dyDescent="0.3">
      <c r="A293" s="217" t="s">
        <v>156</v>
      </c>
      <c r="B293" s="137"/>
      <c r="C293" s="137" t="s">
        <v>3868</v>
      </c>
      <c r="D293" s="157">
        <v>1</v>
      </c>
      <c r="E293" s="158" t="s">
        <v>228</v>
      </c>
      <c r="F293" s="158"/>
      <c r="G293" s="158"/>
      <c r="H293" s="212"/>
      <c r="I293" s="212"/>
      <c r="J293" s="212"/>
      <c r="K293" s="212"/>
      <c r="L293" s="212"/>
      <c r="M293" s="212"/>
      <c r="N293" s="151"/>
      <c r="O293" s="152"/>
    </row>
    <row r="294" spans="1:15" ht="30" x14ac:dyDescent="0.3">
      <c r="A294" s="217" t="s">
        <v>156</v>
      </c>
      <c r="B294" s="137"/>
      <c r="C294" s="137" t="s">
        <v>3869</v>
      </c>
      <c r="D294" s="157">
        <v>1</v>
      </c>
      <c r="E294" s="158" t="s">
        <v>228</v>
      </c>
      <c r="F294" s="158"/>
      <c r="G294" s="158"/>
      <c r="H294" s="212"/>
      <c r="I294" s="212"/>
      <c r="J294" s="212"/>
      <c r="K294" s="212"/>
      <c r="L294" s="212"/>
      <c r="M294" s="212"/>
      <c r="N294" s="151"/>
      <c r="O294" s="152"/>
    </row>
    <row r="295" spans="1:15" ht="30" x14ac:dyDescent="0.3">
      <c r="A295" s="217" t="s">
        <v>156</v>
      </c>
      <c r="B295" s="137"/>
      <c r="C295" s="137" t="s">
        <v>3870</v>
      </c>
      <c r="D295" s="157">
        <v>1</v>
      </c>
      <c r="E295" s="158" t="s">
        <v>258</v>
      </c>
      <c r="F295" s="158"/>
      <c r="G295" s="158"/>
      <c r="H295" s="212"/>
      <c r="I295" s="212"/>
      <c r="J295" s="212"/>
      <c r="K295" s="212"/>
      <c r="L295" s="212"/>
      <c r="M295" s="212"/>
      <c r="N295" s="151"/>
      <c r="O295" s="152"/>
    </row>
    <row r="296" spans="1:15" ht="30" x14ac:dyDescent="0.3">
      <c r="A296" s="217" t="s">
        <v>5681</v>
      </c>
      <c r="B296" s="137" t="s">
        <v>520</v>
      </c>
      <c r="C296" s="137" t="s">
        <v>3874</v>
      </c>
      <c r="D296" s="157">
        <v>1</v>
      </c>
      <c r="E296" s="158" t="s">
        <v>258</v>
      </c>
      <c r="F296" s="158"/>
      <c r="G296" s="158"/>
      <c r="H296" s="212"/>
      <c r="I296" s="212"/>
      <c r="J296" s="212"/>
      <c r="K296" s="212"/>
      <c r="L296" s="212"/>
      <c r="M296" s="212"/>
      <c r="N296" s="151"/>
      <c r="O296" s="152"/>
    </row>
    <row r="297" spans="1:15" x14ac:dyDescent="0.3">
      <c r="A297" s="217" t="s">
        <v>156</v>
      </c>
      <c r="B297" s="137"/>
      <c r="C297" s="137" t="s">
        <v>3875</v>
      </c>
      <c r="D297" s="157">
        <v>1</v>
      </c>
      <c r="E297" s="158" t="s">
        <v>254</v>
      </c>
      <c r="F297" s="158"/>
      <c r="G297" s="158"/>
      <c r="H297" s="212"/>
      <c r="I297" s="212"/>
      <c r="J297" s="212"/>
      <c r="K297" s="212"/>
      <c r="L297" s="212"/>
      <c r="M297" s="212"/>
      <c r="N297" s="151"/>
      <c r="O297" s="152"/>
    </row>
    <row r="298" spans="1:15" ht="30" x14ac:dyDescent="0.3">
      <c r="A298" s="217" t="s">
        <v>156</v>
      </c>
      <c r="B298" s="137"/>
      <c r="C298" s="137" t="s">
        <v>3876</v>
      </c>
      <c r="D298" s="157">
        <v>1</v>
      </c>
      <c r="E298" s="158" t="s">
        <v>228</v>
      </c>
      <c r="F298" s="158"/>
      <c r="G298" s="158"/>
      <c r="H298" s="212"/>
      <c r="I298" s="212"/>
      <c r="J298" s="212"/>
      <c r="K298" s="212"/>
      <c r="L298" s="212"/>
      <c r="M298" s="212"/>
      <c r="N298" s="151"/>
      <c r="O298" s="152"/>
    </row>
    <row r="299" spans="1:15" ht="30" x14ac:dyDescent="0.3">
      <c r="A299" s="217" t="s">
        <v>156</v>
      </c>
      <c r="B299" s="137"/>
      <c r="C299" s="137" t="s">
        <v>3877</v>
      </c>
      <c r="D299" s="157">
        <v>1</v>
      </c>
      <c r="E299" s="158" t="s">
        <v>228</v>
      </c>
      <c r="F299" s="158"/>
      <c r="G299" s="158"/>
      <c r="H299" s="212"/>
      <c r="I299" s="212"/>
      <c r="J299" s="212"/>
      <c r="K299" s="212"/>
      <c r="L299" s="212"/>
      <c r="M299" s="212"/>
      <c r="N299" s="151"/>
      <c r="O299" s="152"/>
    </row>
    <row r="300" spans="1:15" ht="45" x14ac:dyDescent="0.3">
      <c r="A300" s="217" t="s">
        <v>5682</v>
      </c>
      <c r="B300" s="137" t="s">
        <v>522</v>
      </c>
      <c r="C300" s="137" t="s">
        <v>3878</v>
      </c>
      <c r="D300" s="157">
        <v>1</v>
      </c>
      <c r="E300" s="158" t="s">
        <v>258</v>
      </c>
      <c r="F300" s="158"/>
      <c r="G300" s="158"/>
      <c r="H300" s="212"/>
      <c r="I300" s="212"/>
      <c r="J300" s="212"/>
      <c r="K300" s="212"/>
      <c r="L300" s="212"/>
      <c r="M300" s="212"/>
      <c r="N300" s="151"/>
      <c r="O300" s="152"/>
    </row>
    <row r="301" spans="1:15" ht="30" x14ac:dyDescent="0.3">
      <c r="A301" s="217" t="s">
        <v>156</v>
      </c>
      <c r="B301" s="137"/>
      <c r="C301" s="137" t="s">
        <v>3879</v>
      </c>
      <c r="D301" s="157">
        <v>1</v>
      </c>
      <c r="E301" s="158" t="s">
        <v>258</v>
      </c>
      <c r="F301" s="158"/>
      <c r="G301" s="158"/>
      <c r="H301" s="212"/>
      <c r="I301" s="212"/>
      <c r="J301" s="212"/>
      <c r="K301" s="212"/>
      <c r="L301" s="212"/>
      <c r="M301" s="212"/>
      <c r="N301" s="151"/>
      <c r="O301" s="152"/>
    </row>
    <row r="302" spans="1:15" x14ac:dyDescent="0.3">
      <c r="A302" s="217" t="s">
        <v>58</v>
      </c>
      <c r="B302" s="1002" t="s">
        <v>57</v>
      </c>
      <c r="C302" s="998"/>
      <c r="D302" s="998"/>
      <c r="E302" s="998"/>
      <c r="F302" s="998"/>
      <c r="G302" s="999"/>
      <c r="H302" s="212">
        <f>SUM(D303:D315)</f>
        <v>13</v>
      </c>
      <c r="I302" s="212">
        <f>COUNT(D303:D315)*2</f>
        <v>26</v>
      </c>
      <c r="J302" s="212"/>
      <c r="K302" s="212"/>
      <c r="L302" s="212"/>
      <c r="M302" s="212"/>
      <c r="N302" s="151"/>
      <c r="O302" s="152"/>
    </row>
    <row r="303" spans="1:15" ht="60" x14ac:dyDescent="0.3">
      <c r="A303" s="217" t="s">
        <v>5683</v>
      </c>
      <c r="B303" s="137" t="s">
        <v>2044</v>
      </c>
      <c r="C303" s="137" t="s">
        <v>3905</v>
      </c>
      <c r="D303" s="157">
        <v>1</v>
      </c>
      <c r="E303" s="158" t="s">
        <v>393</v>
      </c>
      <c r="F303" s="137" t="s">
        <v>3906</v>
      </c>
      <c r="G303" s="158"/>
      <c r="H303" s="212"/>
      <c r="I303" s="212"/>
      <c r="J303" s="212"/>
      <c r="K303" s="212"/>
      <c r="L303" s="212"/>
      <c r="M303" s="212"/>
      <c r="N303" s="151"/>
      <c r="O303" s="152"/>
    </row>
    <row r="304" spans="1:15" ht="30" x14ac:dyDescent="0.3">
      <c r="A304" s="217" t="s">
        <v>156</v>
      </c>
      <c r="B304" s="137"/>
      <c r="C304" s="137" t="s">
        <v>3907</v>
      </c>
      <c r="D304" s="157">
        <v>1</v>
      </c>
      <c r="E304" s="158" t="s">
        <v>501</v>
      </c>
      <c r="F304" s="158"/>
      <c r="G304" s="158"/>
      <c r="H304" s="212"/>
      <c r="I304" s="212"/>
      <c r="J304" s="212"/>
      <c r="K304" s="212"/>
      <c r="L304" s="212"/>
      <c r="M304" s="212"/>
      <c r="N304" s="151"/>
      <c r="O304" s="152"/>
    </row>
    <row r="305" spans="1:15" x14ac:dyDescent="0.3">
      <c r="A305" s="217" t="s">
        <v>156</v>
      </c>
      <c r="B305" s="137"/>
      <c r="C305" s="137" t="s">
        <v>3908</v>
      </c>
      <c r="D305" s="157">
        <v>1</v>
      </c>
      <c r="E305" s="158" t="s">
        <v>228</v>
      </c>
      <c r="F305" s="158"/>
      <c r="G305" s="158"/>
      <c r="H305" s="212"/>
      <c r="I305" s="212"/>
      <c r="J305" s="212"/>
      <c r="K305" s="212"/>
      <c r="L305" s="212"/>
      <c r="M305" s="212"/>
      <c r="N305" s="151"/>
      <c r="O305" s="152"/>
    </row>
    <row r="306" spans="1:15" ht="30" x14ac:dyDescent="0.3">
      <c r="A306" s="217" t="s">
        <v>156</v>
      </c>
      <c r="B306" s="137"/>
      <c r="C306" s="137" t="s">
        <v>3909</v>
      </c>
      <c r="D306" s="157">
        <v>1</v>
      </c>
      <c r="E306" s="158" t="s">
        <v>254</v>
      </c>
      <c r="F306" s="137" t="s">
        <v>3910</v>
      </c>
      <c r="G306" s="158"/>
      <c r="H306" s="212"/>
      <c r="I306" s="212"/>
      <c r="J306" s="212"/>
      <c r="K306" s="212"/>
      <c r="L306" s="212"/>
      <c r="M306" s="212"/>
      <c r="N306" s="151"/>
      <c r="O306" s="152"/>
    </row>
    <row r="307" spans="1:15" ht="60" x14ac:dyDescent="0.3">
      <c r="A307" s="217"/>
      <c r="B307" s="137"/>
      <c r="C307" s="137" t="s">
        <v>3911</v>
      </c>
      <c r="D307" s="157">
        <v>1</v>
      </c>
      <c r="E307" s="158" t="s">
        <v>576</v>
      </c>
      <c r="F307" s="137"/>
      <c r="G307" s="158"/>
      <c r="H307" s="212"/>
      <c r="I307" s="212"/>
      <c r="J307" s="212"/>
      <c r="K307" s="212"/>
      <c r="L307" s="212"/>
      <c r="M307" s="212"/>
      <c r="N307" s="151"/>
      <c r="O307" s="152"/>
    </row>
    <row r="308" spans="1:15" ht="30" x14ac:dyDescent="0.3">
      <c r="A308" s="217"/>
      <c r="B308" s="137"/>
      <c r="C308" s="137" t="s">
        <v>3912</v>
      </c>
      <c r="D308" s="157">
        <v>1</v>
      </c>
      <c r="E308" s="158" t="s">
        <v>576</v>
      </c>
      <c r="F308" s="137"/>
      <c r="G308" s="158"/>
      <c r="H308" s="212"/>
      <c r="I308" s="212"/>
      <c r="J308" s="212"/>
      <c r="K308" s="212"/>
      <c r="L308" s="212"/>
      <c r="M308" s="212"/>
      <c r="N308" s="151"/>
      <c r="O308" s="152"/>
    </row>
    <row r="309" spans="1:15" ht="30" x14ac:dyDescent="0.3">
      <c r="A309" s="217"/>
      <c r="B309" s="137"/>
      <c r="C309" s="137" t="s">
        <v>3913</v>
      </c>
      <c r="D309" s="157">
        <v>1</v>
      </c>
      <c r="E309" s="158" t="s">
        <v>228</v>
      </c>
      <c r="F309" s="137"/>
      <c r="G309" s="158"/>
      <c r="H309" s="212"/>
      <c r="I309" s="212"/>
      <c r="J309" s="212"/>
      <c r="K309" s="212"/>
      <c r="L309" s="212"/>
      <c r="M309" s="212"/>
      <c r="N309" s="151"/>
      <c r="O309" s="152"/>
    </row>
    <row r="310" spans="1:15" ht="45" x14ac:dyDescent="0.3">
      <c r="A310" s="217"/>
      <c r="B310" s="137"/>
      <c r="C310" s="146" t="s">
        <v>3914</v>
      </c>
      <c r="D310" s="157">
        <v>1</v>
      </c>
      <c r="E310" s="158" t="s">
        <v>258</v>
      </c>
      <c r="F310" s="137"/>
      <c r="G310" s="158"/>
      <c r="H310" s="212"/>
      <c r="I310" s="212"/>
      <c r="J310" s="212"/>
      <c r="K310" s="212"/>
      <c r="L310" s="212"/>
      <c r="M310" s="212"/>
      <c r="N310" s="151"/>
      <c r="O310" s="152"/>
    </row>
    <row r="311" spans="1:15" ht="45" x14ac:dyDescent="0.3">
      <c r="A311" s="217" t="s">
        <v>5666</v>
      </c>
      <c r="B311" s="137" t="s">
        <v>544</v>
      </c>
      <c r="C311" s="175" t="s">
        <v>3915</v>
      </c>
      <c r="D311" s="157">
        <v>1</v>
      </c>
      <c r="E311" s="158" t="s">
        <v>501</v>
      </c>
      <c r="F311" s="158"/>
      <c r="G311" s="158"/>
      <c r="H311" s="212"/>
      <c r="I311" s="212"/>
      <c r="J311" s="212"/>
      <c r="K311" s="212"/>
      <c r="L311" s="212"/>
      <c r="M311" s="212"/>
      <c r="N311" s="151"/>
      <c r="O311" s="152"/>
    </row>
    <row r="312" spans="1:15" ht="30" x14ac:dyDescent="0.3">
      <c r="A312" s="217"/>
      <c r="B312" s="137"/>
      <c r="C312" s="137" t="s">
        <v>3916</v>
      </c>
      <c r="D312" s="157">
        <v>1</v>
      </c>
      <c r="E312" s="158" t="s">
        <v>258</v>
      </c>
      <c r="F312" s="137"/>
      <c r="G312" s="158"/>
      <c r="H312" s="212"/>
      <c r="I312" s="212"/>
      <c r="J312" s="212"/>
      <c r="K312" s="212"/>
      <c r="L312" s="212"/>
      <c r="M312" s="212"/>
      <c r="N312" s="151"/>
      <c r="O312" s="152"/>
    </row>
    <row r="313" spans="1:15" ht="45" x14ac:dyDescent="0.3">
      <c r="A313" s="217"/>
      <c r="B313" s="137"/>
      <c r="C313" s="137" t="s">
        <v>3917</v>
      </c>
      <c r="D313" s="157">
        <v>1</v>
      </c>
      <c r="E313" s="158" t="s">
        <v>258</v>
      </c>
      <c r="F313" s="137"/>
      <c r="G313" s="158"/>
      <c r="H313" s="212"/>
      <c r="I313" s="212"/>
      <c r="J313" s="212"/>
      <c r="K313" s="212"/>
      <c r="L313" s="212"/>
      <c r="M313" s="212"/>
      <c r="N313" s="151"/>
      <c r="O313" s="152"/>
    </row>
    <row r="314" spans="1:15" ht="30" x14ac:dyDescent="0.3">
      <c r="A314" s="217"/>
      <c r="B314" s="137"/>
      <c r="C314" s="137" t="s">
        <v>3918</v>
      </c>
      <c r="D314" s="157">
        <v>1</v>
      </c>
      <c r="E314" s="158" t="s">
        <v>258</v>
      </c>
      <c r="F314" s="158" t="s">
        <v>3919</v>
      </c>
      <c r="G314" s="158"/>
      <c r="H314" s="212"/>
      <c r="I314" s="212"/>
      <c r="J314" s="212"/>
      <c r="K314" s="212"/>
      <c r="L314" s="212"/>
      <c r="M314" s="212"/>
      <c r="N314" s="151"/>
      <c r="O314" s="152"/>
    </row>
    <row r="315" spans="1:15" x14ac:dyDescent="0.3">
      <c r="A315" s="217"/>
      <c r="B315" s="137"/>
      <c r="C315" s="137" t="s">
        <v>3920</v>
      </c>
      <c r="D315" s="157">
        <v>1</v>
      </c>
      <c r="E315" s="158" t="s">
        <v>294</v>
      </c>
      <c r="F315" s="158"/>
      <c r="G315" s="158"/>
      <c r="H315" s="212"/>
      <c r="I315" s="212"/>
      <c r="J315" s="212"/>
      <c r="K315" s="212"/>
      <c r="L315" s="212"/>
      <c r="M315" s="212"/>
      <c r="N315" s="151"/>
      <c r="O315" s="152"/>
    </row>
    <row r="316" spans="1:15" x14ac:dyDescent="0.3">
      <c r="A316" s="217" t="s">
        <v>59</v>
      </c>
      <c r="B316" s="1002" t="s">
        <v>6130</v>
      </c>
      <c r="C316" s="998"/>
      <c r="D316" s="998"/>
      <c r="E316" s="998"/>
      <c r="F316" s="998"/>
      <c r="G316" s="999"/>
      <c r="H316" s="212">
        <f>SUM(D317:D319)</f>
        <v>2</v>
      </c>
      <c r="I316" s="212">
        <f>COUNT(D317:D319)*2</f>
        <v>4</v>
      </c>
      <c r="J316" s="212"/>
      <c r="K316" s="212"/>
      <c r="L316" s="212"/>
      <c r="M316" s="212"/>
      <c r="N316" s="151"/>
      <c r="O316" s="152"/>
    </row>
    <row r="317" spans="1:15" ht="45" x14ac:dyDescent="0.3">
      <c r="A317" s="217" t="s">
        <v>4396</v>
      </c>
      <c r="B317" s="137" t="s">
        <v>2051</v>
      </c>
      <c r="C317" s="137" t="s">
        <v>3921</v>
      </c>
      <c r="D317" s="157">
        <v>1</v>
      </c>
      <c r="E317" s="158"/>
      <c r="F317" s="137" t="s">
        <v>3922</v>
      </c>
      <c r="G317" s="158"/>
      <c r="H317" s="212"/>
      <c r="I317" s="212"/>
      <c r="J317" s="212"/>
      <c r="K317" s="212"/>
      <c r="L317" s="212"/>
      <c r="M317" s="212"/>
      <c r="N317" s="151"/>
      <c r="O317" s="152"/>
    </row>
    <row r="318" spans="1:15" x14ac:dyDescent="0.3">
      <c r="A318" s="217" t="s">
        <v>61</v>
      </c>
      <c r="B318" s="1002" t="s">
        <v>5685</v>
      </c>
      <c r="C318" s="998"/>
      <c r="D318" s="998"/>
      <c r="E318" s="998"/>
      <c r="F318" s="998"/>
      <c r="G318" s="999"/>
      <c r="H318" s="212">
        <f>SUM(D319)</f>
        <v>1</v>
      </c>
      <c r="I318" s="212">
        <f>COUNT(D319)*2</f>
        <v>2</v>
      </c>
      <c r="J318" s="212"/>
      <c r="K318" s="212"/>
      <c r="L318" s="212"/>
      <c r="M318" s="212"/>
      <c r="N318" s="151"/>
      <c r="O318" s="152"/>
    </row>
    <row r="319" spans="1:15" ht="45" x14ac:dyDescent="0.3">
      <c r="A319" s="217" t="s">
        <v>5684</v>
      </c>
      <c r="B319" s="137" t="s">
        <v>554</v>
      </c>
      <c r="C319" s="146" t="s">
        <v>3923</v>
      </c>
      <c r="D319" s="157">
        <v>1</v>
      </c>
      <c r="E319" s="158" t="s">
        <v>279</v>
      </c>
      <c r="F319" s="158"/>
      <c r="G319" s="158"/>
      <c r="H319" s="212"/>
      <c r="I319" s="212"/>
      <c r="J319" s="212"/>
      <c r="K319" s="212"/>
      <c r="L319" s="212"/>
      <c r="M319" s="212"/>
      <c r="N319" s="151"/>
      <c r="O319" s="152"/>
    </row>
    <row r="320" spans="1:15" x14ac:dyDescent="0.3">
      <c r="A320" s="217" t="s">
        <v>63</v>
      </c>
      <c r="B320" s="1002" t="s">
        <v>60</v>
      </c>
      <c r="C320" s="998"/>
      <c r="D320" s="998"/>
      <c r="E320" s="998"/>
      <c r="F320" s="998"/>
      <c r="G320" s="999"/>
      <c r="H320" s="212">
        <f>SUM(D321:D330)</f>
        <v>10</v>
      </c>
      <c r="I320" s="212">
        <f>COUNT(D321:D330)*2</f>
        <v>20</v>
      </c>
      <c r="J320" s="212"/>
      <c r="K320" s="212"/>
      <c r="L320" s="212"/>
      <c r="M320" s="212"/>
      <c r="N320" s="151"/>
      <c r="O320" s="152"/>
    </row>
    <row r="321" spans="1:15" ht="45" x14ac:dyDescent="0.3">
      <c r="A321" s="217" t="s">
        <v>556</v>
      </c>
      <c r="B321" s="137" t="s">
        <v>3924</v>
      </c>
      <c r="C321" s="137" t="s">
        <v>3925</v>
      </c>
      <c r="D321" s="157">
        <v>1</v>
      </c>
      <c r="E321" s="158" t="s">
        <v>576</v>
      </c>
      <c r="F321" s="158"/>
      <c r="G321" s="158"/>
      <c r="H321" s="212"/>
      <c r="I321" s="212"/>
      <c r="J321" s="212"/>
      <c r="K321" s="212"/>
      <c r="L321" s="212"/>
      <c r="M321" s="212"/>
      <c r="N321" s="151"/>
      <c r="O321" s="152"/>
    </row>
    <row r="322" spans="1:15" ht="30" x14ac:dyDescent="0.3">
      <c r="A322" s="217" t="s">
        <v>156</v>
      </c>
      <c r="B322" s="137"/>
      <c r="C322" s="137" t="s">
        <v>3926</v>
      </c>
      <c r="D322" s="157">
        <v>1</v>
      </c>
      <c r="E322" s="158" t="s">
        <v>576</v>
      </c>
      <c r="F322" s="158"/>
      <c r="G322" s="158"/>
      <c r="H322" s="212"/>
      <c r="I322" s="212"/>
      <c r="J322" s="212"/>
      <c r="K322" s="212"/>
      <c r="L322" s="212"/>
      <c r="M322" s="212"/>
      <c r="N322" s="151"/>
      <c r="O322" s="152"/>
    </row>
    <row r="323" spans="1:15" ht="30" x14ac:dyDescent="0.3">
      <c r="A323" s="217" t="s">
        <v>156</v>
      </c>
      <c r="B323" s="137"/>
      <c r="C323" s="137" t="s">
        <v>3927</v>
      </c>
      <c r="D323" s="157">
        <v>1</v>
      </c>
      <c r="E323" s="158" t="s">
        <v>576</v>
      </c>
      <c r="F323" s="158"/>
      <c r="G323" s="158"/>
      <c r="H323" s="212"/>
      <c r="I323" s="212"/>
      <c r="J323" s="212"/>
      <c r="K323" s="212"/>
      <c r="L323" s="212"/>
      <c r="M323" s="212"/>
      <c r="N323" s="151"/>
      <c r="O323" s="152"/>
    </row>
    <row r="324" spans="1:15" x14ac:dyDescent="0.3">
      <c r="A324" s="217" t="s">
        <v>156</v>
      </c>
      <c r="B324" s="137"/>
      <c r="C324" s="137" t="s">
        <v>3928</v>
      </c>
      <c r="D324" s="157">
        <v>1</v>
      </c>
      <c r="E324" s="158" t="s">
        <v>576</v>
      </c>
      <c r="F324" s="158"/>
      <c r="G324" s="158"/>
      <c r="H324" s="212"/>
      <c r="I324" s="212"/>
      <c r="J324" s="212"/>
      <c r="K324" s="212"/>
      <c r="L324" s="212"/>
      <c r="M324" s="212"/>
      <c r="N324" s="151"/>
      <c r="O324" s="152"/>
    </row>
    <row r="325" spans="1:15" ht="30" x14ac:dyDescent="0.3">
      <c r="A325" s="217" t="s">
        <v>156</v>
      </c>
      <c r="B325" s="137"/>
      <c r="C325" s="137" t="s">
        <v>3929</v>
      </c>
      <c r="D325" s="157">
        <v>1</v>
      </c>
      <c r="E325" s="158" t="s">
        <v>576</v>
      </c>
      <c r="F325" s="158"/>
      <c r="G325" s="158"/>
      <c r="H325" s="212"/>
      <c r="I325" s="212"/>
      <c r="J325" s="212"/>
      <c r="K325" s="212"/>
      <c r="L325" s="212"/>
      <c r="M325" s="212"/>
      <c r="N325" s="151"/>
      <c r="O325" s="152"/>
    </row>
    <row r="326" spans="1:15" ht="30" x14ac:dyDescent="0.3">
      <c r="A326" s="217" t="s">
        <v>156</v>
      </c>
      <c r="B326" s="137"/>
      <c r="C326" s="137" t="s">
        <v>3930</v>
      </c>
      <c r="D326" s="157">
        <v>1</v>
      </c>
      <c r="E326" s="158" t="s">
        <v>576</v>
      </c>
      <c r="F326" s="158"/>
      <c r="G326" s="158"/>
      <c r="H326" s="212"/>
      <c r="I326" s="212"/>
      <c r="J326" s="212"/>
      <c r="K326" s="212"/>
      <c r="L326" s="212"/>
      <c r="M326" s="212"/>
      <c r="N326" s="151"/>
      <c r="O326" s="152"/>
    </row>
    <row r="327" spans="1:15" ht="30" x14ac:dyDescent="0.3">
      <c r="A327" s="217" t="s">
        <v>156</v>
      </c>
      <c r="B327" s="137"/>
      <c r="C327" s="137" t="s">
        <v>3931</v>
      </c>
      <c r="D327" s="157">
        <v>1</v>
      </c>
      <c r="E327" s="158" t="s">
        <v>258</v>
      </c>
      <c r="F327" s="158"/>
      <c r="G327" s="158"/>
      <c r="H327" s="212"/>
      <c r="I327" s="212"/>
      <c r="J327" s="212"/>
      <c r="K327" s="212"/>
      <c r="L327" s="212"/>
      <c r="M327" s="212"/>
      <c r="N327" s="151"/>
      <c r="O327" s="152"/>
    </row>
    <row r="328" spans="1:15" ht="45" x14ac:dyDescent="0.3">
      <c r="A328" s="217" t="s">
        <v>3952</v>
      </c>
      <c r="B328" s="137" t="s">
        <v>3932</v>
      </c>
      <c r="C328" s="137" t="s">
        <v>3933</v>
      </c>
      <c r="D328" s="157">
        <v>1</v>
      </c>
      <c r="E328" s="158" t="s">
        <v>258</v>
      </c>
      <c r="F328" s="158"/>
      <c r="G328" s="158"/>
      <c r="H328" s="212"/>
      <c r="I328" s="212"/>
      <c r="J328" s="212"/>
      <c r="K328" s="212"/>
      <c r="L328" s="212"/>
      <c r="M328" s="212"/>
      <c r="N328" s="151"/>
      <c r="O328" s="152"/>
    </row>
    <row r="329" spans="1:15" ht="30" x14ac:dyDescent="0.3">
      <c r="A329" s="221"/>
      <c r="B329" s="137"/>
      <c r="C329" s="137" t="s">
        <v>3934</v>
      </c>
      <c r="D329" s="157">
        <v>1</v>
      </c>
      <c r="E329" s="158" t="s">
        <v>258</v>
      </c>
      <c r="F329" s="158"/>
      <c r="G329" s="158"/>
      <c r="H329" s="212"/>
      <c r="I329" s="212"/>
      <c r="J329" s="212"/>
      <c r="K329" s="212"/>
      <c r="L329" s="212"/>
      <c r="M329" s="212"/>
      <c r="N329" s="151"/>
      <c r="O329" s="152"/>
    </row>
    <row r="330" spans="1:15" ht="30" x14ac:dyDescent="0.3">
      <c r="A330" s="221"/>
      <c r="B330" s="137"/>
      <c r="C330" s="137" t="s">
        <v>3935</v>
      </c>
      <c r="D330" s="157">
        <v>1</v>
      </c>
      <c r="E330" s="158" t="s">
        <v>258</v>
      </c>
      <c r="F330" s="158"/>
      <c r="G330" s="161"/>
      <c r="H330" s="212"/>
      <c r="I330" s="212"/>
      <c r="J330" s="212"/>
      <c r="K330" s="212"/>
      <c r="L330" s="212"/>
      <c r="M330" s="212"/>
      <c r="N330" s="151"/>
      <c r="O330" s="152"/>
    </row>
    <row r="331" spans="1:15" x14ac:dyDescent="0.3">
      <c r="A331" s="221" t="s">
        <v>65</v>
      </c>
      <c r="B331" s="1002" t="s">
        <v>6080</v>
      </c>
      <c r="C331" s="998"/>
      <c r="D331" s="998"/>
      <c r="E331" s="998"/>
      <c r="F331" s="998"/>
      <c r="G331" s="999"/>
      <c r="H331" s="212">
        <f>SUM(D332:D339)</f>
        <v>8</v>
      </c>
      <c r="I331" s="212">
        <f>COUNT(D332:D339)*2</f>
        <v>16</v>
      </c>
      <c r="J331" s="212"/>
      <c r="K331" s="212"/>
      <c r="L331" s="212"/>
      <c r="M331" s="212"/>
      <c r="N331" s="151"/>
      <c r="O331" s="152"/>
    </row>
    <row r="332" spans="1:15" ht="30" x14ac:dyDescent="0.3">
      <c r="A332" s="217" t="s">
        <v>561</v>
      </c>
      <c r="B332" s="137" t="s">
        <v>3936</v>
      </c>
      <c r="C332" s="175" t="s">
        <v>3937</v>
      </c>
      <c r="D332" s="157">
        <v>1</v>
      </c>
      <c r="E332" s="158" t="s">
        <v>258</v>
      </c>
      <c r="F332" s="137"/>
      <c r="G332" s="158"/>
      <c r="H332" s="212"/>
      <c r="I332" s="212"/>
      <c r="J332" s="212"/>
      <c r="K332" s="212"/>
      <c r="L332" s="212"/>
      <c r="M332" s="212"/>
      <c r="N332" s="151"/>
      <c r="O332" s="152"/>
    </row>
    <row r="333" spans="1:15" ht="30" x14ac:dyDescent="0.3">
      <c r="A333" s="217"/>
      <c r="B333" s="137"/>
      <c r="C333" s="137" t="s">
        <v>3938</v>
      </c>
      <c r="D333" s="157">
        <v>1</v>
      </c>
      <c r="E333" s="158" t="s">
        <v>576</v>
      </c>
      <c r="F333" s="137"/>
      <c r="G333" s="158"/>
      <c r="H333" s="212"/>
      <c r="I333" s="212"/>
      <c r="J333" s="212"/>
      <c r="K333" s="212"/>
      <c r="L333" s="212"/>
      <c r="M333" s="212"/>
      <c r="N333" s="151"/>
      <c r="O333" s="152"/>
    </row>
    <row r="334" spans="1:15" ht="45" x14ac:dyDescent="0.3">
      <c r="A334" s="217" t="s">
        <v>156</v>
      </c>
      <c r="B334" s="137"/>
      <c r="C334" s="137" t="s">
        <v>3939</v>
      </c>
      <c r="D334" s="157">
        <v>1</v>
      </c>
      <c r="E334" s="158" t="s">
        <v>736</v>
      </c>
      <c r="F334" s="137" t="s">
        <v>3940</v>
      </c>
      <c r="G334" s="158"/>
      <c r="H334" s="212"/>
      <c r="I334" s="212"/>
      <c r="J334" s="212"/>
      <c r="K334" s="212"/>
      <c r="L334" s="212"/>
      <c r="M334" s="212"/>
      <c r="N334" s="151"/>
      <c r="O334" s="152"/>
    </row>
    <row r="335" spans="1:15" x14ac:dyDescent="0.3">
      <c r="A335" s="217" t="s">
        <v>156</v>
      </c>
      <c r="B335" s="137"/>
      <c r="C335" s="137" t="s">
        <v>3941</v>
      </c>
      <c r="D335" s="157">
        <v>1</v>
      </c>
      <c r="E335" s="158" t="s">
        <v>736</v>
      </c>
      <c r="F335" s="158"/>
      <c r="G335" s="158"/>
      <c r="H335" s="212"/>
      <c r="I335" s="212"/>
      <c r="J335" s="212"/>
      <c r="K335" s="212"/>
      <c r="L335" s="212"/>
      <c r="M335" s="212"/>
      <c r="N335" s="151"/>
      <c r="O335" s="152"/>
    </row>
    <row r="336" spans="1:15" ht="30" x14ac:dyDescent="0.3">
      <c r="A336" s="217" t="s">
        <v>156</v>
      </c>
      <c r="B336" s="137"/>
      <c r="C336" s="137" t="s">
        <v>3942</v>
      </c>
      <c r="D336" s="157">
        <v>1</v>
      </c>
      <c r="E336" s="158" t="s">
        <v>258</v>
      </c>
      <c r="F336" s="158"/>
      <c r="G336" s="158"/>
      <c r="H336" s="212"/>
      <c r="I336" s="212"/>
      <c r="J336" s="212"/>
      <c r="K336" s="212"/>
      <c r="L336" s="212"/>
      <c r="M336" s="212"/>
      <c r="N336" s="151"/>
      <c r="O336" s="152"/>
    </row>
    <row r="337" spans="1:15" ht="30" x14ac:dyDescent="0.3">
      <c r="A337" s="217" t="s">
        <v>156</v>
      </c>
      <c r="B337" s="137"/>
      <c r="C337" s="137" t="s">
        <v>3943</v>
      </c>
      <c r="D337" s="157">
        <v>1</v>
      </c>
      <c r="E337" s="158" t="s">
        <v>576</v>
      </c>
      <c r="F337" s="158"/>
      <c r="G337" s="158"/>
      <c r="H337" s="212"/>
      <c r="I337" s="212"/>
      <c r="J337" s="212"/>
      <c r="K337" s="212"/>
      <c r="L337" s="212"/>
      <c r="M337" s="212"/>
      <c r="N337" s="151"/>
      <c r="O337" s="152"/>
    </row>
    <row r="338" spans="1:15" ht="45" x14ac:dyDescent="0.3">
      <c r="A338" s="217" t="s">
        <v>564</v>
      </c>
      <c r="B338" s="137" t="s">
        <v>3944</v>
      </c>
      <c r="C338" s="137" t="s">
        <v>3945</v>
      </c>
      <c r="D338" s="157">
        <v>1</v>
      </c>
      <c r="E338" s="158" t="s">
        <v>258</v>
      </c>
      <c r="F338" s="158"/>
      <c r="G338" s="158"/>
      <c r="H338" s="212"/>
      <c r="I338" s="212"/>
      <c r="J338" s="212"/>
      <c r="K338" s="212"/>
      <c r="L338" s="212"/>
      <c r="M338" s="212"/>
      <c r="N338" s="151"/>
      <c r="O338" s="152"/>
    </row>
    <row r="339" spans="1:15" ht="30" x14ac:dyDescent="0.3">
      <c r="A339" s="217" t="s">
        <v>156</v>
      </c>
      <c r="B339" s="137"/>
      <c r="C339" s="137" t="s">
        <v>3946</v>
      </c>
      <c r="D339" s="157">
        <v>1</v>
      </c>
      <c r="E339" s="158" t="s">
        <v>258</v>
      </c>
      <c r="F339" s="158"/>
      <c r="G339" s="158"/>
      <c r="H339" s="212"/>
      <c r="I339" s="212"/>
      <c r="J339" s="212"/>
      <c r="K339" s="212"/>
      <c r="L339" s="212"/>
      <c r="M339" s="212"/>
      <c r="N339" s="151"/>
      <c r="O339" s="152"/>
    </row>
    <row r="340" spans="1:15" x14ac:dyDescent="0.3">
      <c r="A340" s="217" t="s">
        <v>67</v>
      </c>
      <c r="B340" s="1002" t="s">
        <v>555</v>
      </c>
      <c r="C340" s="998"/>
      <c r="D340" s="998"/>
      <c r="E340" s="998"/>
      <c r="F340" s="998"/>
      <c r="G340" s="999"/>
      <c r="H340" s="212">
        <f>SUM(D341:D356)</f>
        <v>16</v>
      </c>
      <c r="I340" s="212">
        <f>COUNT(D341:D356)*2</f>
        <v>32</v>
      </c>
      <c r="J340" s="212"/>
      <c r="K340" s="212"/>
      <c r="L340" s="212"/>
      <c r="M340" s="212"/>
      <c r="N340" s="151"/>
      <c r="O340" s="152"/>
    </row>
    <row r="341" spans="1:15" ht="45" x14ac:dyDescent="0.3">
      <c r="A341" s="217" t="s">
        <v>3989</v>
      </c>
      <c r="B341" s="137" t="s">
        <v>3947</v>
      </c>
      <c r="C341" s="137" t="s">
        <v>3948</v>
      </c>
      <c r="D341" s="157">
        <v>1</v>
      </c>
      <c r="E341" s="158" t="s">
        <v>576</v>
      </c>
      <c r="F341" s="158"/>
      <c r="G341" s="158"/>
      <c r="H341" s="212"/>
      <c r="I341" s="212"/>
      <c r="J341" s="212"/>
      <c r="K341" s="212"/>
      <c r="L341" s="212"/>
      <c r="M341" s="212"/>
      <c r="N341" s="151"/>
      <c r="O341" s="152"/>
    </row>
    <row r="342" spans="1:15" ht="45" x14ac:dyDescent="0.3">
      <c r="A342" s="217" t="s">
        <v>156</v>
      </c>
      <c r="B342" s="137"/>
      <c r="C342" s="137" t="s">
        <v>3949</v>
      </c>
      <c r="D342" s="157">
        <v>1</v>
      </c>
      <c r="E342" s="158" t="s">
        <v>576</v>
      </c>
      <c r="F342" s="158"/>
      <c r="G342" s="158"/>
      <c r="H342" s="212"/>
      <c r="I342" s="212"/>
      <c r="J342" s="212"/>
      <c r="K342" s="212"/>
      <c r="L342" s="212"/>
      <c r="M342" s="212"/>
      <c r="N342" s="151"/>
      <c r="O342" s="152"/>
    </row>
    <row r="343" spans="1:15" ht="30" x14ac:dyDescent="0.3">
      <c r="A343" s="217" t="s">
        <v>156</v>
      </c>
      <c r="B343" s="137"/>
      <c r="C343" s="137" t="s">
        <v>3950</v>
      </c>
      <c r="D343" s="157">
        <v>1</v>
      </c>
      <c r="E343" s="158" t="s">
        <v>576</v>
      </c>
      <c r="F343" s="158"/>
      <c r="G343" s="158"/>
      <c r="H343" s="212"/>
      <c r="I343" s="212"/>
      <c r="J343" s="212"/>
      <c r="K343" s="212"/>
      <c r="L343" s="212"/>
      <c r="M343" s="212"/>
      <c r="N343" s="151"/>
      <c r="O343" s="152"/>
    </row>
    <row r="344" spans="1:15" x14ac:dyDescent="0.3">
      <c r="A344" s="217"/>
      <c r="B344" s="137"/>
      <c r="C344" s="137" t="s">
        <v>3951</v>
      </c>
      <c r="D344" s="157">
        <v>1</v>
      </c>
      <c r="E344" s="158" t="s">
        <v>576</v>
      </c>
      <c r="F344" s="158"/>
      <c r="G344" s="158"/>
      <c r="H344" s="212"/>
      <c r="I344" s="212"/>
      <c r="J344" s="212"/>
      <c r="K344" s="212"/>
      <c r="L344" s="212"/>
      <c r="M344" s="212"/>
      <c r="N344" s="151"/>
      <c r="O344" s="152"/>
    </row>
    <row r="345" spans="1:15" ht="60" x14ac:dyDescent="0.3">
      <c r="A345" s="217" t="s">
        <v>3995</v>
      </c>
      <c r="B345" s="137" t="s">
        <v>3953</v>
      </c>
      <c r="C345" s="137" t="s">
        <v>3954</v>
      </c>
      <c r="D345" s="157">
        <v>1</v>
      </c>
      <c r="E345" s="158" t="s">
        <v>576</v>
      </c>
      <c r="F345" s="158"/>
      <c r="G345" s="158"/>
      <c r="H345" s="212"/>
      <c r="I345" s="212"/>
      <c r="J345" s="212"/>
      <c r="K345" s="212"/>
      <c r="L345" s="212"/>
      <c r="M345" s="212"/>
      <c r="N345" s="151"/>
      <c r="O345" s="152"/>
    </row>
    <row r="346" spans="1:15" ht="30" x14ac:dyDescent="0.3">
      <c r="A346" s="217"/>
      <c r="B346" s="137"/>
      <c r="C346" s="137" t="s">
        <v>3955</v>
      </c>
      <c r="D346" s="157">
        <v>1</v>
      </c>
      <c r="E346" s="158"/>
      <c r="F346" s="158"/>
      <c r="G346" s="158"/>
      <c r="H346" s="212"/>
      <c r="I346" s="212"/>
      <c r="J346" s="212"/>
      <c r="K346" s="212"/>
      <c r="L346" s="212"/>
      <c r="M346" s="212"/>
      <c r="N346" s="151"/>
      <c r="O346" s="152"/>
    </row>
    <row r="347" spans="1:15" x14ac:dyDescent="0.3">
      <c r="A347" s="217"/>
      <c r="B347" s="137"/>
      <c r="C347" s="137" t="s">
        <v>3956</v>
      </c>
      <c r="D347" s="157">
        <v>1</v>
      </c>
      <c r="E347" s="158" t="s">
        <v>576</v>
      </c>
      <c r="F347" s="158"/>
      <c r="G347" s="158"/>
      <c r="H347" s="212"/>
      <c r="I347" s="212"/>
      <c r="J347" s="212"/>
      <c r="K347" s="212"/>
      <c r="L347" s="212"/>
      <c r="M347" s="212"/>
      <c r="N347" s="151"/>
      <c r="O347" s="152"/>
    </row>
    <row r="348" spans="1:15" ht="30" x14ac:dyDescent="0.3">
      <c r="A348" s="217"/>
      <c r="B348" s="137"/>
      <c r="C348" s="137" t="s">
        <v>3957</v>
      </c>
      <c r="D348" s="157">
        <v>1</v>
      </c>
      <c r="E348" s="158" t="s">
        <v>576</v>
      </c>
      <c r="F348" s="137" t="s">
        <v>3958</v>
      </c>
      <c r="G348" s="158"/>
      <c r="H348" s="212"/>
      <c r="I348" s="212"/>
      <c r="J348" s="212"/>
      <c r="K348" s="212"/>
      <c r="L348" s="212"/>
      <c r="M348" s="212"/>
      <c r="N348" s="151"/>
      <c r="O348" s="152"/>
    </row>
    <row r="349" spans="1:15" ht="30" x14ac:dyDescent="0.3">
      <c r="A349" s="217"/>
      <c r="B349" s="137"/>
      <c r="C349" s="137" t="s">
        <v>3959</v>
      </c>
      <c r="D349" s="157">
        <v>1</v>
      </c>
      <c r="E349" s="158" t="s">
        <v>576</v>
      </c>
      <c r="F349" s="158"/>
      <c r="G349" s="158"/>
      <c r="H349" s="212"/>
      <c r="I349" s="212"/>
      <c r="J349" s="212"/>
      <c r="K349" s="212"/>
      <c r="L349" s="212"/>
      <c r="M349" s="212"/>
      <c r="N349" s="151"/>
      <c r="O349" s="152"/>
    </row>
    <row r="350" spans="1:15" x14ac:dyDescent="0.3">
      <c r="A350" s="217"/>
      <c r="B350" s="137"/>
      <c r="C350" s="137" t="s">
        <v>3960</v>
      </c>
      <c r="D350" s="157">
        <v>1</v>
      </c>
      <c r="E350" s="158" t="s">
        <v>576</v>
      </c>
      <c r="F350" s="158"/>
      <c r="G350" s="158"/>
      <c r="H350" s="212"/>
      <c r="I350" s="212"/>
      <c r="J350" s="212"/>
      <c r="K350" s="212"/>
      <c r="L350" s="212"/>
      <c r="M350" s="212"/>
      <c r="N350" s="151"/>
      <c r="O350" s="152"/>
    </row>
    <row r="351" spans="1:15" x14ac:dyDescent="0.3">
      <c r="A351" s="217"/>
      <c r="B351" s="137"/>
      <c r="C351" s="137" t="s">
        <v>3961</v>
      </c>
      <c r="D351" s="157">
        <v>1</v>
      </c>
      <c r="E351" s="158" t="s">
        <v>576</v>
      </c>
      <c r="F351" s="158"/>
      <c r="G351" s="158"/>
      <c r="H351" s="212"/>
      <c r="I351" s="212"/>
      <c r="J351" s="212"/>
      <c r="K351" s="212"/>
      <c r="L351" s="212"/>
      <c r="M351" s="212"/>
      <c r="N351" s="151"/>
      <c r="O351" s="152"/>
    </row>
    <row r="352" spans="1:15" x14ac:dyDescent="0.3">
      <c r="A352" s="217"/>
      <c r="B352" s="137"/>
      <c r="C352" s="137" t="s">
        <v>3962</v>
      </c>
      <c r="D352" s="157">
        <v>1</v>
      </c>
      <c r="E352" s="158" t="s">
        <v>576</v>
      </c>
      <c r="F352" s="158"/>
      <c r="G352" s="158"/>
      <c r="H352" s="212"/>
      <c r="I352" s="212"/>
      <c r="J352" s="212"/>
      <c r="K352" s="212"/>
      <c r="L352" s="212"/>
      <c r="M352" s="212"/>
      <c r="N352" s="151"/>
      <c r="O352" s="152"/>
    </row>
    <row r="353" spans="1:15" x14ac:dyDescent="0.3">
      <c r="A353" s="217"/>
      <c r="B353" s="137"/>
      <c r="C353" s="137" t="s">
        <v>3963</v>
      </c>
      <c r="D353" s="157">
        <v>1</v>
      </c>
      <c r="E353" s="158" t="s">
        <v>576</v>
      </c>
      <c r="F353" s="158"/>
      <c r="G353" s="158"/>
      <c r="H353" s="212"/>
      <c r="I353" s="212"/>
      <c r="J353" s="212"/>
      <c r="K353" s="212"/>
      <c r="L353" s="212"/>
      <c r="M353" s="212"/>
      <c r="N353" s="151"/>
      <c r="O353" s="152"/>
    </row>
    <row r="354" spans="1:15" ht="30" x14ac:dyDescent="0.3">
      <c r="A354" s="217"/>
      <c r="B354" s="137"/>
      <c r="C354" s="137" t="s">
        <v>3964</v>
      </c>
      <c r="D354" s="157">
        <v>1</v>
      </c>
      <c r="E354" s="158" t="s">
        <v>576</v>
      </c>
      <c r="F354" s="158"/>
      <c r="G354" s="158"/>
      <c r="H354" s="212"/>
      <c r="I354" s="212"/>
      <c r="J354" s="212"/>
      <c r="K354" s="212"/>
      <c r="L354" s="212"/>
      <c r="M354" s="212"/>
      <c r="N354" s="151"/>
      <c r="O354" s="152"/>
    </row>
    <row r="355" spans="1:15" x14ac:dyDescent="0.3">
      <c r="A355" s="217"/>
      <c r="B355" s="137"/>
      <c r="C355" s="137" t="s">
        <v>3965</v>
      </c>
      <c r="D355" s="157">
        <v>1</v>
      </c>
      <c r="E355" s="158" t="s">
        <v>576</v>
      </c>
      <c r="F355" s="158"/>
      <c r="G355" s="158"/>
      <c r="H355" s="212"/>
      <c r="I355" s="212"/>
      <c r="J355" s="212"/>
      <c r="K355" s="212"/>
      <c r="L355" s="212"/>
      <c r="M355" s="212"/>
      <c r="N355" s="151"/>
      <c r="O355" s="152"/>
    </row>
    <row r="356" spans="1:15" x14ac:dyDescent="0.3">
      <c r="A356" s="217"/>
      <c r="B356" s="137"/>
      <c r="C356" s="137" t="s">
        <v>3966</v>
      </c>
      <c r="D356" s="157">
        <v>1</v>
      </c>
      <c r="E356" s="158" t="s">
        <v>576</v>
      </c>
      <c r="F356" s="158"/>
      <c r="G356" s="158"/>
      <c r="H356" s="212"/>
      <c r="I356" s="212"/>
      <c r="J356" s="212"/>
      <c r="K356" s="212"/>
      <c r="L356" s="212"/>
      <c r="M356" s="212"/>
      <c r="N356" s="151"/>
      <c r="O356" s="152"/>
    </row>
    <row r="357" spans="1:15" x14ac:dyDescent="0.3">
      <c r="A357" s="217" t="s">
        <v>4209</v>
      </c>
      <c r="B357" s="1002" t="s">
        <v>560</v>
      </c>
      <c r="C357" s="998"/>
      <c r="D357" s="998"/>
      <c r="E357" s="998"/>
      <c r="F357" s="998"/>
      <c r="G357" s="999"/>
      <c r="H357" s="212">
        <f>SUM(D358:D376)</f>
        <v>19</v>
      </c>
      <c r="I357" s="212">
        <f>COUNT(D358:D376)*2</f>
        <v>38</v>
      </c>
      <c r="J357" s="212"/>
      <c r="K357" s="212"/>
      <c r="L357" s="212"/>
      <c r="M357" s="212"/>
      <c r="N357" s="151"/>
      <c r="O357" s="152"/>
    </row>
    <row r="358" spans="1:15" ht="45" x14ac:dyDescent="0.3">
      <c r="A358" s="217" t="s">
        <v>5667</v>
      </c>
      <c r="B358" s="137" t="s">
        <v>562</v>
      </c>
      <c r="C358" s="137" t="s">
        <v>3967</v>
      </c>
      <c r="D358" s="157">
        <v>1</v>
      </c>
      <c r="E358" s="158" t="s">
        <v>576</v>
      </c>
      <c r="F358" s="158" t="s">
        <v>3968</v>
      </c>
      <c r="G358" s="158"/>
      <c r="H358" s="212"/>
      <c r="I358" s="212"/>
      <c r="J358" s="212"/>
      <c r="K358" s="212"/>
      <c r="L358" s="212"/>
      <c r="M358" s="212"/>
      <c r="N358" s="151"/>
      <c r="O358" s="152"/>
    </row>
    <row r="359" spans="1:15" ht="30" x14ac:dyDescent="0.3">
      <c r="A359" s="217"/>
      <c r="B359" s="137"/>
      <c r="C359" s="137" t="s">
        <v>3969</v>
      </c>
      <c r="D359" s="157">
        <v>1</v>
      </c>
      <c r="E359" s="158" t="s">
        <v>576</v>
      </c>
      <c r="F359" s="158" t="s">
        <v>3968</v>
      </c>
      <c r="G359" s="158"/>
      <c r="H359" s="212"/>
      <c r="I359" s="212"/>
      <c r="J359" s="212"/>
      <c r="K359" s="212"/>
      <c r="L359" s="212"/>
      <c r="M359" s="212"/>
      <c r="N359" s="151"/>
      <c r="O359" s="152"/>
    </row>
    <row r="360" spans="1:15" ht="30" x14ac:dyDescent="0.3">
      <c r="A360" s="217" t="s">
        <v>156</v>
      </c>
      <c r="B360" s="137"/>
      <c r="C360" s="137" t="s">
        <v>3970</v>
      </c>
      <c r="D360" s="157">
        <v>1</v>
      </c>
      <c r="E360" s="158" t="s">
        <v>576</v>
      </c>
      <c r="F360" s="158" t="s">
        <v>3968</v>
      </c>
      <c r="G360" s="158"/>
      <c r="H360" s="212"/>
      <c r="I360" s="212"/>
      <c r="J360" s="212"/>
      <c r="K360" s="212"/>
      <c r="L360" s="212"/>
      <c r="M360" s="212"/>
      <c r="N360" s="151"/>
      <c r="O360" s="152"/>
    </row>
    <row r="361" spans="1:15" ht="30" x14ac:dyDescent="0.3">
      <c r="A361" s="217" t="s">
        <v>156</v>
      </c>
      <c r="B361" s="137"/>
      <c r="C361" s="137" t="s">
        <v>3971</v>
      </c>
      <c r="D361" s="157">
        <v>1</v>
      </c>
      <c r="E361" s="158" t="s">
        <v>576</v>
      </c>
      <c r="F361" s="137" t="s">
        <v>3972</v>
      </c>
      <c r="G361" s="158"/>
      <c r="H361" s="212"/>
      <c r="I361" s="212"/>
      <c r="J361" s="212"/>
      <c r="K361" s="212"/>
      <c r="L361" s="212"/>
      <c r="M361" s="212"/>
      <c r="N361" s="151"/>
      <c r="O361" s="152"/>
    </row>
    <row r="362" spans="1:15" ht="30" x14ac:dyDescent="0.3">
      <c r="A362" s="217"/>
      <c r="B362" s="137"/>
      <c r="C362" s="137" t="s">
        <v>3973</v>
      </c>
      <c r="D362" s="157">
        <v>1</v>
      </c>
      <c r="E362" s="158" t="s">
        <v>576</v>
      </c>
      <c r="F362" s="158" t="s">
        <v>3968</v>
      </c>
      <c r="G362" s="158"/>
      <c r="H362" s="212"/>
      <c r="I362" s="212"/>
      <c r="J362" s="212"/>
      <c r="K362" s="212"/>
      <c r="L362" s="212"/>
      <c r="M362" s="212"/>
      <c r="N362" s="151"/>
      <c r="O362" s="152"/>
    </row>
    <row r="363" spans="1:15" ht="30" x14ac:dyDescent="0.3">
      <c r="A363" s="217"/>
      <c r="B363" s="137"/>
      <c r="C363" s="137" t="s">
        <v>3974</v>
      </c>
      <c r="D363" s="157">
        <v>1</v>
      </c>
      <c r="E363" s="158" t="s">
        <v>576</v>
      </c>
      <c r="F363" s="158" t="s">
        <v>3968</v>
      </c>
      <c r="G363" s="158"/>
      <c r="H363" s="212"/>
      <c r="I363" s="212"/>
      <c r="J363" s="212"/>
      <c r="K363" s="212"/>
      <c r="L363" s="212"/>
      <c r="M363" s="212"/>
      <c r="N363" s="151"/>
      <c r="O363" s="152"/>
    </row>
    <row r="364" spans="1:15" ht="30" x14ac:dyDescent="0.3">
      <c r="A364" s="217"/>
      <c r="B364" s="137"/>
      <c r="C364" s="137" t="s">
        <v>3975</v>
      </c>
      <c r="D364" s="157">
        <v>1</v>
      </c>
      <c r="E364" s="158" t="s">
        <v>576</v>
      </c>
      <c r="F364" s="158" t="s">
        <v>3968</v>
      </c>
      <c r="G364" s="158"/>
      <c r="H364" s="212"/>
      <c r="I364" s="212"/>
      <c r="J364" s="212"/>
      <c r="K364" s="212"/>
      <c r="L364" s="212"/>
      <c r="M364" s="212"/>
      <c r="N364" s="151"/>
      <c r="O364" s="152"/>
    </row>
    <row r="365" spans="1:15" ht="30" x14ac:dyDescent="0.3">
      <c r="A365" s="217"/>
      <c r="B365" s="137"/>
      <c r="C365" s="137" t="s">
        <v>3976</v>
      </c>
      <c r="D365" s="157">
        <v>1</v>
      </c>
      <c r="E365" s="158" t="s">
        <v>576</v>
      </c>
      <c r="F365" s="158" t="s">
        <v>3968</v>
      </c>
      <c r="G365" s="158"/>
      <c r="H365" s="212"/>
      <c r="I365" s="212"/>
      <c r="J365" s="212"/>
      <c r="K365" s="212"/>
      <c r="L365" s="212"/>
      <c r="M365" s="212"/>
      <c r="N365" s="151"/>
      <c r="O365" s="152"/>
    </row>
    <row r="366" spans="1:15" ht="30" x14ac:dyDescent="0.3">
      <c r="A366" s="217"/>
      <c r="B366" s="137"/>
      <c r="C366" s="137" t="s">
        <v>3977</v>
      </c>
      <c r="D366" s="157">
        <v>1</v>
      </c>
      <c r="E366" s="158" t="s">
        <v>576</v>
      </c>
      <c r="F366" s="137" t="s">
        <v>3978</v>
      </c>
      <c r="G366" s="158"/>
      <c r="H366" s="212"/>
      <c r="I366" s="212"/>
      <c r="J366" s="212"/>
      <c r="K366" s="212"/>
      <c r="L366" s="212"/>
      <c r="M366" s="212"/>
      <c r="N366" s="151"/>
      <c r="O366" s="152"/>
    </row>
    <row r="367" spans="1:15" ht="60" x14ac:dyDescent="0.3">
      <c r="A367" s="217" t="s">
        <v>5686</v>
      </c>
      <c r="B367" s="137" t="s">
        <v>565</v>
      </c>
      <c r="C367" s="137" t="s">
        <v>3979</v>
      </c>
      <c r="D367" s="157">
        <v>1</v>
      </c>
      <c r="E367" s="158" t="s">
        <v>258</v>
      </c>
      <c r="F367" s="158"/>
      <c r="G367" s="158"/>
      <c r="H367" s="212"/>
      <c r="I367" s="212"/>
      <c r="J367" s="212"/>
      <c r="K367" s="212"/>
      <c r="L367" s="212"/>
      <c r="M367" s="212"/>
      <c r="N367" s="151"/>
      <c r="O367" s="152"/>
    </row>
    <row r="368" spans="1:15" ht="30" x14ac:dyDescent="0.3">
      <c r="A368" s="217"/>
      <c r="B368" s="137"/>
      <c r="C368" s="137" t="s">
        <v>3980</v>
      </c>
      <c r="D368" s="157">
        <v>1</v>
      </c>
      <c r="E368" s="158" t="s">
        <v>258</v>
      </c>
      <c r="F368" s="158"/>
      <c r="G368" s="158"/>
      <c r="H368" s="212"/>
      <c r="I368" s="212"/>
      <c r="J368" s="212"/>
      <c r="K368" s="212"/>
      <c r="L368" s="212"/>
      <c r="M368" s="212"/>
      <c r="N368" s="151"/>
      <c r="O368" s="152"/>
    </row>
    <row r="369" spans="1:15" ht="30" x14ac:dyDescent="0.3">
      <c r="A369" s="217"/>
      <c r="B369" s="137"/>
      <c r="C369" s="137" t="s">
        <v>3981</v>
      </c>
      <c r="D369" s="157">
        <v>1</v>
      </c>
      <c r="E369" s="158" t="s">
        <v>258</v>
      </c>
      <c r="F369" s="158"/>
      <c r="G369" s="158"/>
      <c r="H369" s="212"/>
      <c r="I369" s="212"/>
      <c r="J369" s="212"/>
      <c r="K369" s="212"/>
      <c r="L369" s="212"/>
      <c r="M369" s="212"/>
      <c r="N369" s="151"/>
      <c r="O369" s="152"/>
    </row>
    <row r="370" spans="1:15" ht="30" x14ac:dyDescent="0.3">
      <c r="A370" s="217"/>
      <c r="B370" s="137"/>
      <c r="C370" s="137" t="s">
        <v>3982</v>
      </c>
      <c r="D370" s="157">
        <v>1</v>
      </c>
      <c r="E370" s="158" t="s">
        <v>258</v>
      </c>
      <c r="F370" s="158"/>
      <c r="G370" s="158"/>
      <c r="H370" s="212"/>
      <c r="I370" s="212"/>
      <c r="J370" s="212"/>
      <c r="K370" s="212"/>
      <c r="L370" s="212"/>
      <c r="M370" s="212"/>
      <c r="N370" s="151"/>
      <c r="O370" s="152"/>
    </row>
    <row r="371" spans="1:15" ht="30" x14ac:dyDescent="0.3">
      <c r="A371" s="217"/>
      <c r="B371" s="137"/>
      <c r="C371" s="137" t="s">
        <v>3983</v>
      </c>
      <c r="D371" s="157">
        <v>1</v>
      </c>
      <c r="E371" s="158" t="s">
        <v>258</v>
      </c>
      <c r="F371" s="158"/>
      <c r="G371" s="158"/>
      <c r="H371" s="212"/>
      <c r="I371" s="212"/>
      <c r="J371" s="212"/>
      <c r="K371" s="212"/>
      <c r="L371" s="212"/>
      <c r="M371" s="212"/>
      <c r="N371" s="151"/>
      <c r="O371" s="152"/>
    </row>
    <row r="372" spans="1:15" ht="30" x14ac:dyDescent="0.3">
      <c r="A372" s="217"/>
      <c r="B372" s="137"/>
      <c r="C372" s="137" t="s">
        <v>3984</v>
      </c>
      <c r="D372" s="157">
        <v>1</v>
      </c>
      <c r="E372" s="158" t="s">
        <v>258</v>
      </c>
      <c r="F372" s="158"/>
      <c r="G372" s="158"/>
      <c r="H372" s="212"/>
      <c r="I372" s="212"/>
      <c r="J372" s="212"/>
      <c r="K372" s="212"/>
      <c r="L372" s="212"/>
      <c r="M372" s="212"/>
      <c r="N372" s="151"/>
      <c r="O372" s="152"/>
    </row>
    <row r="373" spans="1:15" ht="30" x14ac:dyDescent="0.3">
      <c r="A373" s="217"/>
      <c r="B373" s="137"/>
      <c r="C373" s="137" t="s">
        <v>3985</v>
      </c>
      <c r="D373" s="157">
        <v>1</v>
      </c>
      <c r="E373" s="158" t="s">
        <v>258</v>
      </c>
      <c r="F373" s="158"/>
      <c r="G373" s="158"/>
      <c r="H373" s="212"/>
      <c r="I373" s="212"/>
      <c r="J373" s="212"/>
      <c r="K373" s="212"/>
      <c r="L373" s="212"/>
      <c r="M373" s="212"/>
      <c r="N373" s="151"/>
      <c r="O373" s="152"/>
    </row>
    <row r="374" spans="1:15" ht="60" x14ac:dyDescent="0.3">
      <c r="A374" s="217" t="s">
        <v>5669</v>
      </c>
      <c r="B374" s="137" t="s">
        <v>568</v>
      </c>
      <c r="C374" s="137" t="s">
        <v>3986</v>
      </c>
      <c r="D374" s="157">
        <v>1</v>
      </c>
      <c r="E374" s="158" t="s">
        <v>258</v>
      </c>
      <c r="F374" s="158"/>
      <c r="G374" s="158"/>
      <c r="H374" s="212"/>
      <c r="I374" s="212"/>
      <c r="J374" s="212"/>
      <c r="K374" s="212"/>
      <c r="L374" s="212"/>
      <c r="M374" s="212"/>
      <c r="N374" s="151"/>
      <c r="O374" s="152"/>
    </row>
    <row r="375" spans="1:15" x14ac:dyDescent="0.3">
      <c r="A375" s="217" t="s">
        <v>156</v>
      </c>
      <c r="B375" s="137"/>
      <c r="C375" s="137" t="s">
        <v>3987</v>
      </c>
      <c r="D375" s="157">
        <v>1</v>
      </c>
      <c r="E375" s="158" t="s">
        <v>228</v>
      </c>
      <c r="F375" s="158"/>
      <c r="G375" s="158"/>
      <c r="H375" s="212"/>
      <c r="I375" s="212"/>
      <c r="J375" s="212"/>
      <c r="K375" s="212"/>
      <c r="L375" s="212"/>
      <c r="M375" s="212"/>
      <c r="N375" s="151"/>
      <c r="O375" s="152"/>
    </row>
    <row r="376" spans="1:15" x14ac:dyDescent="0.3">
      <c r="A376" s="217" t="s">
        <v>156</v>
      </c>
      <c r="B376" s="137"/>
      <c r="C376" s="137" t="s">
        <v>3988</v>
      </c>
      <c r="D376" s="157">
        <v>1</v>
      </c>
      <c r="E376" s="158" t="s">
        <v>228</v>
      </c>
      <c r="F376" s="158"/>
      <c r="G376" s="158"/>
      <c r="H376" s="212"/>
      <c r="I376" s="212"/>
      <c r="J376" s="212"/>
      <c r="K376" s="212"/>
      <c r="L376" s="212"/>
      <c r="M376" s="212"/>
      <c r="N376" s="151"/>
      <c r="O376" s="152"/>
    </row>
    <row r="377" spans="1:15" x14ac:dyDescent="0.3">
      <c r="A377" s="217" t="s">
        <v>5630</v>
      </c>
      <c r="B377" s="1002" t="s">
        <v>3500</v>
      </c>
      <c r="C377" s="998"/>
      <c r="D377" s="998"/>
      <c r="E377" s="998"/>
      <c r="F377" s="998"/>
      <c r="G377" s="999"/>
      <c r="H377" s="212">
        <f>SUM(D378:D384)</f>
        <v>7</v>
      </c>
      <c r="I377" s="212">
        <f>COUNT(D378:D384)*2</f>
        <v>14</v>
      </c>
      <c r="J377" s="212"/>
      <c r="K377" s="212"/>
      <c r="L377" s="212"/>
      <c r="M377" s="212"/>
      <c r="N377" s="151"/>
      <c r="O377" s="152"/>
    </row>
    <row r="378" spans="1:15" ht="45" x14ac:dyDescent="0.3">
      <c r="A378" s="217" t="s">
        <v>5687</v>
      </c>
      <c r="B378" s="137" t="s">
        <v>3502</v>
      </c>
      <c r="C378" s="137" t="s">
        <v>3990</v>
      </c>
      <c r="D378" s="157">
        <v>1</v>
      </c>
      <c r="E378" s="158" t="s">
        <v>576</v>
      </c>
      <c r="F378" s="158"/>
      <c r="G378" s="158"/>
      <c r="H378" s="212"/>
      <c r="I378" s="212"/>
      <c r="J378" s="212"/>
      <c r="K378" s="212"/>
      <c r="L378" s="212"/>
      <c r="M378" s="212"/>
      <c r="N378" s="151"/>
      <c r="O378" s="152"/>
    </row>
    <row r="379" spans="1:15" ht="30" x14ac:dyDescent="0.3">
      <c r="A379" s="217" t="s">
        <v>156</v>
      </c>
      <c r="B379" s="137"/>
      <c r="C379" s="137" t="s">
        <v>3991</v>
      </c>
      <c r="D379" s="157">
        <v>1</v>
      </c>
      <c r="E379" s="158" t="s">
        <v>576</v>
      </c>
      <c r="F379" s="158"/>
      <c r="G379" s="158"/>
      <c r="H379" s="212"/>
      <c r="I379" s="212"/>
      <c r="J379" s="212"/>
      <c r="K379" s="212"/>
      <c r="L379" s="212"/>
      <c r="M379" s="212"/>
      <c r="N379" s="151"/>
      <c r="O379" s="152"/>
    </row>
    <row r="380" spans="1:15" ht="45" x14ac:dyDescent="0.3">
      <c r="A380" s="217"/>
      <c r="B380" s="137"/>
      <c r="C380" s="137" t="s">
        <v>3992</v>
      </c>
      <c r="D380" s="157">
        <v>1</v>
      </c>
      <c r="E380" s="158" t="s">
        <v>576</v>
      </c>
      <c r="F380" s="137" t="s">
        <v>3993</v>
      </c>
      <c r="G380" s="158"/>
      <c r="H380" s="212"/>
      <c r="I380" s="212"/>
      <c r="J380" s="212"/>
      <c r="K380" s="212"/>
      <c r="L380" s="212"/>
      <c r="M380" s="212"/>
      <c r="N380" s="151"/>
      <c r="O380" s="152"/>
    </row>
    <row r="381" spans="1:15" ht="30" x14ac:dyDescent="0.3">
      <c r="A381" s="217" t="s">
        <v>156</v>
      </c>
      <c r="B381" s="137"/>
      <c r="C381" s="137" t="s">
        <v>3994</v>
      </c>
      <c r="D381" s="157">
        <v>1</v>
      </c>
      <c r="E381" s="158" t="s">
        <v>576</v>
      </c>
      <c r="F381" s="158"/>
      <c r="G381" s="158"/>
      <c r="H381" s="212"/>
      <c r="I381" s="212"/>
      <c r="J381" s="212"/>
      <c r="K381" s="212"/>
      <c r="L381" s="212"/>
      <c r="M381" s="212"/>
      <c r="N381" s="151"/>
      <c r="O381" s="152"/>
    </row>
    <row r="382" spans="1:15" ht="45" x14ac:dyDescent="0.3">
      <c r="A382" s="217" t="s">
        <v>5688</v>
      </c>
      <c r="B382" s="137" t="s">
        <v>3996</v>
      </c>
      <c r="C382" s="137" t="s">
        <v>3997</v>
      </c>
      <c r="D382" s="157">
        <v>1</v>
      </c>
      <c r="E382" s="158" t="s">
        <v>576</v>
      </c>
      <c r="F382" s="158"/>
      <c r="G382" s="158"/>
      <c r="H382" s="212"/>
      <c r="I382" s="212"/>
      <c r="J382" s="212"/>
      <c r="K382" s="212"/>
      <c r="L382" s="212"/>
      <c r="M382" s="212"/>
      <c r="N382" s="151"/>
      <c r="O382" s="152"/>
    </row>
    <row r="383" spans="1:15" ht="30" x14ac:dyDescent="0.3">
      <c r="A383" s="217"/>
      <c r="B383" s="137"/>
      <c r="C383" s="146" t="s">
        <v>3998</v>
      </c>
      <c r="D383" s="157">
        <v>1</v>
      </c>
      <c r="E383" s="158" t="s">
        <v>258</v>
      </c>
      <c r="F383" s="158"/>
      <c r="G383" s="158"/>
      <c r="H383" s="212"/>
      <c r="I383" s="212"/>
      <c r="J383" s="212"/>
      <c r="K383" s="212"/>
      <c r="L383" s="212"/>
      <c r="M383" s="212"/>
      <c r="N383" s="151"/>
      <c r="O383" s="152"/>
    </row>
    <row r="384" spans="1:15" ht="30" x14ac:dyDescent="0.3">
      <c r="A384" s="217"/>
      <c r="B384" s="137"/>
      <c r="C384" s="137" t="s">
        <v>3999</v>
      </c>
      <c r="D384" s="157">
        <v>1</v>
      </c>
      <c r="E384" s="158" t="s">
        <v>576</v>
      </c>
      <c r="F384" s="158"/>
      <c r="G384" s="158"/>
      <c r="H384" s="212"/>
      <c r="I384" s="212"/>
      <c r="J384" s="212"/>
      <c r="K384" s="212"/>
      <c r="L384" s="212"/>
      <c r="M384" s="212"/>
      <c r="N384" s="151"/>
      <c r="O384" s="152"/>
    </row>
    <row r="385" spans="1:15" x14ac:dyDescent="0.3">
      <c r="A385" s="218"/>
      <c r="B385" s="1003" t="s">
        <v>570</v>
      </c>
      <c r="C385" s="1004"/>
      <c r="D385" s="1004"/>
      <c r="E385" s="1004"/>
      <c r="F385" s="1004"/>
      <c r="G385" s="1005"/>
      <c r="H385" s="212">
        <f>H386+H390+H398+H404+H407+H412+H414+H420+H423+H426</f>
        <v>33</v>
      </c>
      <c r="I385" s="212">
        <f>I386+I390+I398+I404+I407+I412+I414+I420+I423+I426</f>
        <v>66</v>
      </c>
      <c r="J385" s="212"/>
      <c r="K385" s="212"/>
      <c r="L385" s="212"/>
      <c r="M385" s="212"/>
      <c r="N385" s="151"/>
      <c r="O385" s="152"/>
    </row>
    <row r="386" spans="1:15" x14ac:dyDescent="0.3">
      <c r="A386" s="217" t="s">
        <v>70</v>
      </c>
      <c r="B386" s="1002" t="s">
        <v>71</v>
      </c>
      <c r="C386" s="998"/>
      <c r="D386" s="998"/>
      <c r="E386" s="998"/>
      <c r="F386" s="998"/>
      <c r="G386" s="999"/>
      <c r="H386" s="212">
        <f>SUM(D387:D389)</f>
        <v>3</v>
      </c>
      <c r="I386" s="212">
        <f>COUNT(D387:D389)*2</f>
        <v>6</v>
      </c>
      <c r="J386" s="212"/>
      <c r="K386" s="212"/>
      <c r="L386" s="212"/>
      <c r="M386" s="212"/>
      <c r="N386" s="151"/>
      <c r="O386" s="152"/>
    </row>
    <row r="387" spans="1:15" ht="45" x14ac:dyDescent="0.3">
      <c r="A387" s="217" t="s">
        <v>1381</v>
      </c>
      <c r="B387" s="137" t="s">
        <v>580</v>
      </c>
      <c r="C387" s="137" t="s">
        <v>4000</v>
      </c>
      <c r="D387" s="157">
        <v>1</v>
      </c>
      <c r="E387" s="158" t="s">
        <v>258</v>
      </c>
      <c r="F387" s="158"/>
      <c r="G387" s="158"/>
      <c r="H387" s="212"/>
      <c r="I387" s="212"/>
      <c r="J387" s="212"/>
      <c r="K387" s="212"/>
      <c r="L387" s="212"/>
      <c r="M387" s="212"/>
      <c r="N387" s="151"/>
      <c r="O387" s="152"/>
    </row>
    <row r="388" spans="1:15" ht="60" x14ac:dyDescent="0.3">
      <c r="A388" s="217" t="s">
        <v>1792</v>
      </c>
      <c r="B388" s="137" t="s">
        <v>590</v>
      </c>
      <c r="C388" s="137" t="s">
        <v>4001</v>
      </c>
      <c r="D388" s="157">
        <v>1</v>
      </c>
      <c r="E388" s="158" t="s">
        <v>1433</v>
      </c>
      <c r="F388" s="158"/>
      <c r="G388" s="158"/>
      <c r="H388" s="212"/>
      <c r="I388" s="212"/>
      <c r="J388" s="212"/>
      <c r="K388" s="212"/>
      <c r="L388" s="212"/>
      <c r="M388" s="212"/>
      <c r="N388" s="151"/>
      <c r="O388" s="152"/>
    </row>
    <row r="389" spans="1:15" ht="60" x14ac:dyDescent="0.3">
      <c r="A389" s="217"/>
      <c r="B389" s="137"/>
      <c r="C389" s="137" t="s">
        <v>4002</v>
      </c>
      <c r="D389" s="157">
        <v>1</v>
      </c>
      <c r="E389" s="158" t="s">
        <v>258</v>
      </c>
      <c r="F389" s="158"/>
      <c r="G389" s="158"/>
      <c r="H389" s="212"/>
      <c r="I389" s="212"/>
      <c r="J389" s="212"/>
      <c r="K389" s="212"/>
      <c r="L389" s="212"/>
      <c r="M389" s="212"/>
      <c r="N389" s="151"/>
      <c r="O389" s="152"/>
    </row>
    <row r="390" spans="1:15" x14ac:dyDescent="0.3">
      <c r="A390" s="217" t="s">
        <v>74</v>
      </c>
      <c r="B390" s="1002" t="s">
        <v>603</v>
      </c>
      <c r="C390" s="998"/>
      <c r="D390" s="998"/>
      <c r="E390" s="998"/>
      <c r="F390" s="998"/>
      <c r="G390" s="999"/>
      <c r="H390" s="212">
        <f>SUM(D391:D397)</f>
        <v>7</v>
      </c>
      <c r="I390" s="212">
        <f>COUNT(D391:D397)*2</f>
        <v>14</v>
      </c>
      <c r="J390" s="212"/>
      <c r="K390" s="212"/>
      <c r="L390" s="212"/>
      <c r="M390" s="212"/>
      <c r="N390" s="151"/>
      <c r="O390" s="152"/>
    </row>
    <row r="391" spans="1:15" ht="60" x14ac:dyDescent="0.3">
      <c r="A391" s="217" t="s">
        <v>604</v>
      </c>
      <c r="B391" s="137" t="s">
        <v>605</v>
      </c>
      <c r="C391" s="137" t="s">
        <v>4003</v>
      </c>
      <c r="D391" s="157">
        <v>1</v>
      </c>
      <c r="E391" s="158" t="s">
        <v>258</v>
      </c>
      <c r="F391" s="158"/>
      <c r="G391" s="158"/>
      <c r="H391" s="212"/>
      <c r="I391" s="212"/>
      <c r="J391" s="212"/>
      <c r="K391" s="212"/>
      <c r="L391" s="212"/>
      <c r="M391" s="212"/>
      <c r="N391" s="151"/>
      <c r="O391" s="152"/>
    </row>
    <row r="392" spans="1:15" ht="30" x14ac:dyDescent="0.3">
      <c r="A392" s="218" t="s">
        <v>156</v>
      </c>
      <c r="B392" s="137"/>
      <c r="C392" s="137" t="s">
        <v>4004</v>
      </c>
      <c r="D392" s="157">
        <v>1</v>
      </c>
      <c r="E392" s="158" t="s">
        <v>258</v>
      </c>
      <c r="F392" s="158"/>
      <c r="G392" s="158"/>
      <c r="H392" s="212"/>
      <c r="I392" s="212"/>
      <c r="J392" s="212"/>
      <c r="K392" s="212"/>
      <c r="L392" s="212"/>
      <c r="M392" s="212"/>
      <c r="N392" s="151"/>
      <c r="O392" s="152"/>
    </row>
    <row r="393" spans="1:15" ht="75" x14ac:dyDescent="0.3">
      <c r="A393" s="217" t="s">
        <v>609</v>
      </c>
      <c r="B393" s="137" t="s">
        <v>610</v>
      </c>
      <c r="C393" s="137" t="s">
        <v>4005</v>
      </c>
      <c r="D393" s="157">
        <v>1</v>
      </c>
      <c r="E393" s="158" t="s">
        <v>258</v>
      </c>
      <c r="F393" s="158"/>
      <c r="G393" s="158"/>
      <c r="H393" s="212"/>
      <c r="I393" s="212"/>
      <c r="J393" s="212"/>
      <c r="K393" s="212"/>
      <c r="L393" s="212"/>
      <c r="M393" s="212"/>
      <c r="N393" s="151"/>
      <c r="O393" s="152"/>
    </row>
    <row r="394" spans="1:15" ht="30" x14ac:dyDescent="0.3">
      <c r="A394" s="218" t="s">
        <v>156</v>
      </c>
      <c r="B394" s="137"/>
      <c r="C394" s="137" t="s">
        <v>4006</v>
      </c>
      <c r="D394" s="157">
        <v>1</v>
      </c>
      <c r="E394" s="158" t="s">
        <v>258</v>
      </c>
      <c r="F394" s="158"/>
      <c r="G394" s="158"/>
      <c r="H394" s="212"/>
      <c r="I394" s="212"/>
      <c r="J394" s="212"/>
      <c r="K394" s="212"/>
      <c r="L394" s="212"/>
      <c r="M394" s="212"/>
      <c r="N394" s="151"/>
      <c r="O394" s="152"/>
    </row>
    <row r="395" spans="1:15" ht="30" x14ac:dyDescent="0.3">
      <c r="A395" s="218" t="s">
        <v>156</v>
      </c>
      <c r="B395" s="137"/>
      <c r="C395" s="137" t="s">
        <v>4007</v>
      </c>
      <c r="D395" s="157">
        <v>1</v>
      </c>
      <c r="E395" s="158" t="s">
        <v>258</v>
      </c>
      <c r="F395" s="158"/>
      <c r="G395" s="158"/>
      <c r="H395" s="212"/>
      <c r="I395" s="212"/>
      <c r="J395" s="212"/>
      <c r="K395" s="212"/>
      <c r="L395" s="212"/>
      <c r="M395" s="212"/>
      <c r="N395" s="151"/>
      <c r="O395" s="152"/>
    </row>
    <row r="396" spans="1:15" ht="30" x14ac:dyDescent="0.3">
      <c r="A396" s="218" t="s">
        <v>156</v>
      </c>
      <c r="B396" s="158"/>
      <c r="C396" s="175" t="s">
        <v>4008</v>
      </c>
      <c r="D396" s="157">
        <v>1</v>
      </c>
      <c r="E396" s="158" t="s">
        <v>258</v>
      </c>
      <c r="F396" s="166"/>
      <c r="G396" s="158"/>
      <c r="H396" s="212"/>
      <c r="I396" s="212"/>
      <c r="J396" s="212"/>
      <c r="K396" s="212"/>
      <c r="L396" s="212"/>
      <c r="M396" s="212"/>
      <c r="N396" s="151"/>
      <c r="O396" s="152"/>
    </row>
    <row r="397" spans="1:15" ht="45" x14ac:dyDescent="0.3">
      <c r="A397" s="218"/>
      <c r="B397" s="158"/>
      <c r="C397" s="137" t="s">
        <v>4009</v>
      </c>
      <c r="D397" s="157">
        <v>1</v>
      </c>
      <c r="E397" s="158" t="s">
        <v>245</v>
      </c>
      <c r="F397" s="137"/>
      <c r="G397" s="158"/>
      <c r="H397" s="212"/>
      <c r="I397" s="212"/>
      <c r="J397" s="212"/>
      <c r="K397" s="212"/>
      <c r="L397" s="212"/>
      <c r="M397" s="212"/>
      <c r="N397" s="151"/>
      <c r="O397" s="152"/>
    </row>
    <row r="398" spans="1:15" x14ac:dyDescent="0.3">
      <c r="A398" s="217" t="s">
        <v>76</v>
      </c>
      <c r="B398" s="1002" t="s">
        <v>77</v>
      </c>
      <c r="C398" s="998"/>
      <c r="D398" s="998"/>
      <c r="E398" s="998"/>
      <c r="F398" s="998"/>
      <c r="G398" s="999"/>
      <c r="H398" s="212">
        <f>SUM(D399:D403)</f>
        <v>5</v>
      </c>
      <c r="I398" s="212">
        <f>COUNT(D399:D403)*2</f>
        <v>10</v>
      </c>
      <c r="J398" s="212"/>
      <c r="K398" s="212"/>
      <c r="L398" s="212"/>
      <c r="M398" s="212"/>
      <c r="N398" s="151"/>
      <c r="O398" s="152"/>
    </row>
    <row r="399" spans="1:15" ht="45" x14ac:dyDescent="0.3">
      <c r="A399" s="217" t="s">
        <v>1804</v>
      </c>
      <c r="B399" s="137" t="s">
        <v>622</v>
      </c>
      <c r="C399" s="137" t="s">
        <v>4010</v>
      </c>
      <c r="D399" s="157">
        <v>1</v>
      </c>
      <c r="E399" s="158" t="s">
        <v>258</v>
      </c>
      <c r="F399" s="158"/>
      <c r="G399" s="158"/>
      <c r="H399" s="212"/>
      <c r="I399" s="212"/>
      <c r="J399" s="212"/>
      <c r="K399" s="212"/>
      <c r="L399" s="212"/>
      <c r="M399" s="212"/>
      <c r="N399" s="151"/>
      <c r="O399" s="152"/>
    </row>
    <row r="400" spans="1:15" ht="60" x14ac:dyDescent="0.3">
      <c r="A400" s="217" t="s">
        <v>625</v>
      </c>
      <c r="B400" s="137" t="s">
        <v>626</v>
      </c>
      <c r="C400" s="137" t="s">
        <v>4011</v>
      </c>
      <c r="D400" s="157">
        <v>1</v>
      </c>
      <c r="E400" s="158" t="s">
        <v>258</v>
      </c>
      <c r="F400" s="158"/>
      <c r="G400" s="158"/>
      <c r="H400" s="212"/>
      <c r="I400" s="212"/>
      <c r="J400" s="212"/>
      <c r="K400" s="212"/>
      <c r="L400" s="212"/>
      <c r="M400" s="212"/>
      <c r="N400" s="151"/>
      <c r="O400" s="152"/>
    </row>
    <row r="401" spans="1:15" ht="45" x14ac:dyDescent="0.3">
      <c r="A401" s="217" t="s">
        <v>1807</v>
      </c>
      <c r="B401" s="137" t="s">
        <v>632</v>
      </c>
      <c r="C401" s="137" t="s">
        <v>4012</v>
      </c>
      <c r="D401" s="157">
        <v>1</v>
      </c>
      <c r="E401" s="158" t="s">
        <v>258</v>
      </c>
      <c r="F401" s="158"/>
      <c r="G401" s="158"/>
      <c r="H401" s="212"/>
      <c r="I401" s="212"/>
      <c r="J401" s="212"/>
      <c r="K401" s="212"/>
      <c r="L401" s="212"/>
      <c r="M401" s="212"/>
      <c r="N401" s="151"/>
      <c r="O401" s="152"/>
    </row>
    <row r="402" spans="1:15" ht="30" x14ac:dyDescent="0.3">
      <c r="A402" s="217" t="s">
        <v>2079</v>
      </c>
      <c r="B402" s="137" t="s">
        <v>636</v>
      </c>
      <c r="C402" s="137" t="s">
        <v>4013</v>
      </c>
      <c r="D402" s="157">
        <v>1</v>
      </c>
      <c r="E402" s="158" t="s">
        <v>258</v>
      </c>
      <c r="F402" s="158"/>
      <c r="G402" s="158"/>
      <c r="H402" s="212"/>
      <c r="I402" s="212"/>
      <c r="J402" s="212"/>
      <c r="K402" s="212"/>
      <c r="L402" s="212"/>
      <c r="M402" s="212"/>
      <c r="N402" s="151"/>
      <c r="O402" s="152"/>
    </row>
    <row r="403" spans="1:15" ht="30" x14ac:dyDescent="0.3">
      <c r="A403" s="217" t="s">
        <v>1810</v>
      </c>
      <c r="B403" s="137" t="s">
        <v>640</v>
      </c>
      <c r="C403" s="137" t="s">
        <v>4014</v>
      </c>
      <c r="D403" s="157">
        <v>1</v>
      </c>
      <c r="E403" s="158" t="s">
        <v>258</v>
      </c>
      <c r="F403" s="158"/>
      <c r="G403" s="158"/>
      <c r="H403" s="212"/>
      <c r="I403" s="212"/>
      <c r="J403" s="212"/>
      <c r="K403" s="212"/>
      <c r="L403" s="212"/>
      <c r="M403" s="212"/>
      <c r="N403" s="151"/>
      <c r="O403" s="152"/>
    </row>
    <row r="404" spans="1:15" x14ac:dyDescent="0.3">
      <c r="A404" s="217" t="s">
        <v>78</v>
      </c>
      <c r="B404" s="1002" t="s">
        <v>647</v>
      </c>
      <c r="C404" s="998"/>
      <c r="D404" s="998"/>
      <c r="E404" s="998"/>
      <c r="F404" s="998"/>
      <c r="G404" s="999"/>
      <c r="H404" s="212">
        <f>SUM(D405:D406)</f>
        <v>2</v>
      </c>
      <c r="I404" s="212">
        <f>COUNT(D405:D406)*2</f>
        <v>4</v>
      </c>
      <c r="J404" s="212"/>
      <c r="K404" s="212"/>
      <c r="L404" s="212"/>
      <c r="M404" s="212"/>
      <c r="N404" s="151"/>
      <c r="O404" s="152"/>
    </row>
    <row r="405" spans="1:15" ht="45" x14ac:dyDescent="0.3">
      <c r="A405" s="217" t="s">
        <v>1813</v>
      </c>
      <c r="B405" s="137" t="s">
        <v>649</v>
      </c>
      <c r="C405" s="137" t="s">
        <v>4015</v>
      </c>
      <c r="D405" s="157">
        <v>1</v>
      </c>
      <c r="E405" s="158" t="s">
        <v>256</v>
      </c>
      <c r="F405" s="158"/>
      <c r="G405" s="158"/>
      <c r="H405" s="212"/>
      <c r="I405" s="212"/>
      <c r="J405" s="212"/>
      <c r="K405" s="212"/>
      <c r="L405" s="212"/>
      <c r="M405" s="212"/>
      <c r="N405" s="151"/>
      <c r="O405" s="152"/>
    </row>
    <row r="406" spans="1:15" ht="45" x14ac:dyDescent="0.3">
      <c r="A406" s="217" t="s">
        <v>1391</v>
      </c>
      <c r="B406" s="137" t="s">
        <v>653</v>
      </c>
      <c r="C406" s="137" t="s">
        <v>4016</v>
      </c>
      <c r="D406" s="157">
        <v>1</v>
      </c>
      <c r="E406" s="158" t="s">
        <v>256</v>
      </c>
      <c r="F406" s="158"/>
      <c r="G406" s="158"/>
      <c r="H406" s="212"/>
      <c r="I406" s="212"/>
      <c r="J406" s="212"/>
      <c r="K406" s="212"/>
      <c r="L406" s="212"/>
      <c r="M406" s="212"/>
      <c r="N406" s="151"/>
      <c r="O406" s="152"/>
    </row>
    <row r="407" spans="1:15" x14ac:dyDescent="0.3">
      <c r="A407" s="217" t="s">
        <v>80</v>
      </c>
      <c r="B407" s="1002" t="s">
        <v>5647</v>
      </c>
      <c r="C407" s="998"/>
      <c r="D407" s="998"/>
      <c r="E407" s="998"/>
      <c r="F407" s="998"/>
      <c r="G407" s="999"/>
      <c r="H407" s="212">
        <f>SUM(D408:D411)</f>
        <v>4</v>
      </c>
      <c r="I407" s="212">
        <f>COUNT(D408:D411)*2</f>
        <v>8</v>
      </c>
      <c r="J407" s="212"/>
      <c r="K407" s="212"/>
      <c r="L407" s="212"/>
      <c r="M407" s="212"/>
      <c r="N407" s="151"/>
      <c r="O407" s="152"/>
    </row>
    <row r="408" spans="1:15" ht="30" x14ac:dyDescent="0.3">
      <c r="A408" s="217" t="s">
        <v>658</v>
      </c>
      <c r="B408" s="137" t="s">
        <v>659</v>
      </c>
      <c r="C408" s="175" t="s">
        <v>4017</v>
      </c>
      <c r="D408" s="157">
        <v>1</v>
      </c>
      <c r="E408" s="158" t="s">
        <v>576</v>
      </c>
      <c r="F408" s="166"/>
      <c r="G408" s="158"/>
      <c r="H408" s="212"/>
      <c r="I408" s="212"/>
      <c r="J408" s="212"/>
      <c r="K408" s="212"/>
      <c r="L408" s="212"/>
      <c r="M408" s="212"/>
      <c r="N408" s="151"/>
      <c r="O408" s="152"/>
    </row>
    <row r="409" spans="1:15" ht="30" x14ac:dyDescent="0.3">
      <c r="A409" s="217" t="s">
        <v>1396</v>
      </c>
      <c r="B409" s="137" t="s">
        <v>662</v>
      </c>
      <c r="C409" s="137" t="s">
        <v>4018</v>
      </c>
      <c r="D409" s="157">
        <v>1</v>
      </c>
      <c r="E409" s="158" t="s">
        <v>400</v>
      </c>
      <c r="F409" s="158"/>
      <c r="G409" s="158"/>
      <c r="H409" s="212"/>
      <c r="I409" s="212"/>
      <c r="J409" s="212"/>
      <c r="K409" s="212"/>
      <c r="L409" s="212"/>
      <c r="M409" s="212"/>
      <c r="N409" s="151"/>
      <c r="O409" s="152"/>
    </row>
    <row r="410" spans="1:15" ht="30" x14ac:dyDescent="0.3">
      <c r="A410" s="217"/>
      <c r="B410" s="137"/>
      <c r="C410" s="137" t="s">
        <v>4019</v>
      </c>
      <c r="D410" s="157">
        <v>1</v>
      </c>
      <c r="E410" s="158" t="s">
        <v>576</v>
      </c>
      <c r="F410" s="158"/>
      <c r="G410" s="158"/>
      <c r="H410" s="212"/>
      <c r="I410" s="212"/>
      <c r="J410" s="212"/>
      <c r="K410" s="212"/>
      <c r="L410" s="212"/>
      <c r="M410" s="212"/>
      <c r="N410" s="151"/>
      <c r="O410" s="152"/>
    </row>
    <row r="411" spans="1:15" x14ac:dyDescent="0.3">
      <c r="A411" s="217"/>
      <c r="B411" s="137"/>
      <c r="C411" s="137" t="s">
        <v>4020</v>
      </c>
      <c r="D411" s="157">
        <v>1</v>
      </c>
      <c r="E411" s="158" t="s">
        <v>400</v>
      </c>
      <c r="F411" s="158"/>
      <c r="G411" s="158"/>
      <c r="H411" s="212"/>
      <c r="I411" s="212"/>
      <c r="J411" s="212"/>
      <c r="K411" s="212"/>
      <c r="L411" s="212"/>
      <c r="M411" s="212"/>
      <c r="N411" s="151"/>
      <c r="O411" s="152"/>
    </row>
    <row r="412" spans="1:15" x14ac:dyDescent="0.3">
      <c r="A412" s="217" t="s">
        <v>81</v>
      </c>
      <c r="B412" s="1002" t="s">
        <v>667</v>
      </c>
      <c r="C412" s="998"/>
      <c r="D412" s="998"/>
      <c r="E412" s="998"/>
      <c r="F412" s="998"/>
      <c r="G412" s="999"/>
      <c r="H412" s="212">
        <f>SUM(D413)</f>
        <v>1</v>
      </c>
      <c r="I412" s="212">
        <f>COUNT(D413)*2</f>
        <v>2</v>
      </c>
      <c r="J412" s="212"/>
      <c r="K412" s="212"/>
      <c r="L412" s="212"/>
      <c r="M412" s="212"/>
      <c r="N412" s="151"/>
      <c r="O412" s="152"/>
    </row>
    <row r="413" spans="1:15" ht="45" x14ac:dyDescent="0.3">
      <c r="A413" s="217" t="s">
        <v>1402</v>
      </c>
      <c r="B413" s="137" t="s">
        <v>681</v>
      </c>
      <c r="C413" s="137" t="s">
        <v>4021</v>
      </c>
      <c r="D413" s="157">
        <v>1</v>
      </c>
      <c r="E413" s="158" t="s">
        <v>258</v>
      </c>
      <c r="F413" s="158"/>
      <c r="G413" s="158"/>
      <c r="H413" s="212"/>
      <c r="I413" s="212"/>
      <c r="J413" s="212"/>
      <c r="K413" s="212"/>
      <c r="L413" s="212"/>
      <c r="M413" s="212"/>
      <c r="N413" s="151"/>
      <c r="O413" s="152"/>
    </row>
    <row r="414" spans="1:15" x14ac:dyDescent="0.3">
      <c r="A414" s="217" t="s">
        <v>83</v>
      </c>
      <c r="B414" s="1002" t="s">
        <v>697</v>
      </c>
      <c r="C414" s="998"/>
      <c r="D414" s="998"/>
      <c r="E414" s="998"/>
      <c r="F414" s="998"/>
      <c r="G414" s="999"/>
      <c r="H414" s="212">
        <f>SUM(D415:D419)</f>
        <v>5</v>
      </c>
      <c r="I414" s="212">
        <f>COUNT(D415:D419)*2</f>
        <v>10</v>
      </c>
      <c r="J414" s="212"/>
      <c r="K414" s="212"/>
      <c r="L414" s="212"/>
      <c r="M414" s="212"/>
      <c r="N414" s="151"/>
      <c r="O414" s="152"/>
    </row>
    <row r="415" spans="1:15" ht="45" x14ac:dyDescent="0.3">
      <c r="A415" s="217" t="s">
        <v>1414</v>
      </c>
      <c r="B415" s="137" t="s">
        <v>724</v>
      </c>
      <c r="C415" s="137" t="s">
        <v>4022</v>
      </c>
      <c r="D415" s="157">
        <v>1</v>
      </c>
      <c r="E415" s="158" t="s">
        <v>576</v>
      </c>
      <c r="F415" s="158"/>
      <c r="G415" s="158"/>
      <c r="H415" s="212"/>
      <c r="I415" s="212"/>
      <c r="J415" s="212"/>
      <c r="K415" s="212"/>
      <c r="L415" s="212"/>
      <c r="M415" s="212"/>
      <c r="N415" s="151"/>
      <c r="O415" s="152"/>
    </row>
    <row r="416" spans="1:15" ht="30" x14ac:dyDescent="0.3">
      <c r="A416" s="217"/>
      <c r="B416" s="137"/>
      <c r="C416" s="137" t="s">
        <v>4023</v>
      </c>
      <c r="D416" s="157">
        <v>1</v>
      </c>
      <c r="E416" s="158" t="s">
        <v>576</v>
      </c>
      <c r="F416" s="158"/>
      <c r="G416" s="158"/>
      <c r="H416" s="212"/>
      <c r="I416" s="212"/>
      <c r="J416" s="212"/>
      <c r="K416" s="212"/>
      <c r="L416" s="212"/>
      <c r="M416" s="212"/>
      <c r="N416" s="151"/>
      <c r="O416" s="152"/>
    </row>
    <row r="417" spans="1:15" ht="30" x14ac:dyDescent="0.3">
      <c r="A417" s="217"/>
      <c r="B417" s="137"/>
      <c r="C417" s="137" t="s">
        <v>4024</v>
      </c>
      <c r="D417" s="157">
        <v>1</v>
      </c>
      <c r="E417" s="158" t="s">
        <v>576</v>
      </c>
      <c r="F417" s="158"/>
      <c r="G417" s="158"/>
      <c r="H417" s="212"/>
      <c r="I417" s="212"/>
      <c r="J417" s="212"/>
      <c r="K417" s="212"/>
      <c r="L417" s="212"/>
      <c r="M417" s="212"/>
      <c r="N417" s="151"/>
      <c r="O417" s="152"/>
    </row>
    <row r="418" spans="1:15" ht="30" x14ac:dyDescent="0.3">
      <c r="A418" s="217"/>
      <c r="B418" s="137"/>
      <c r="C418" s="137" t="s">
        <v>4025</v>
      </c>
      <c r="D418" s="157">
        <v>1</v>
      </c>
      <c r="E418" s="158" t="s">
        <v>576</v>
      </c>
      <c r="F418" s="158"/>
      <c r="G418" s="158"/>
      <c r="H418" s="212"/>
      <c r="I418" s="212"/>
      <c r="J418" s="212"/>
      <c r="K418" s="212"/>
      <c r="L418" s="212"/>
      <c r="M418" s="212"/>
      <c r="N418" s="151"/>
      <c r="O418" s="152"/>
    </row>
    <row r="419" spans="1:15" x14ac:dyDescent="0.3">
      <c r="A419" s="217"/>
      <c r="B419" s="137"/>
      <c r="C419" s="137" t="s">
        <v>4026</v>
      </c>
      <c r="D419" s="157">
        <v>1</v>
      </c>
      <c r="E419" s="158" t="s">
        <v>576</v>
      </c>
      <c r="F419" s="158"/>
      <c r="G419" s="158"/>
      <c r="H419" s="212"/>
      <c r="I419" s="212"/>
      <c r="J419" s="212"/>
      <c r="K419" s="212"/>
      <c r="L419" s="212"/>
      <c r="M419" s="212"/>
      <c r="N419" s="151"/>
      <c r="O419" s="152"/>
    </row>
    <row r="420" spans="1:15" x14ac:dyDescent="0.3">
      <c r="A420" s="217" t="s">
        <v>89</v>
      </c>
      <c r="B420" s="1002" t="s">
        <v>88</v>
      </c>
      <c r="C420" s="998"/>
      <c r="D420" s="998"/>
      <c r="E420" s="998"/>
      <c r="F420" s="998"/>
      <c r="G420" s="999"/>
      <c r="H420" s="212">
        <f>SUM(D421:D422)</f>
        <v>2</v>
      </c>
      <c r="I420" s="212">
        <f>COUNT(D421:D422)*2</f>
        <v>4</v>
      </c>
      <c r="J420" s="212"/>
      <c r="K420" s="212"/>
      <c r="L420" s="212"/>
      <c r="M420" s="212"/>
      <c r="N420" s="151"/>
      <c r="O420" s="152"/>
    </row>
    <row r="421" spans="1:15" ht="30" x14ac:dyDescent="0.3">
      <c r="A421" s="217" t="s">
        <v>786</v>
      </c>
      <c r="B421" s="137" t="s">
        <v>758</v>
      </c>
      <c r="C421" s="137" t="s">
        <v>4027</v>
      </c>
      <c r="D421" s="157">
        <v>1</v>
      </c>
      <c r="E421" s="158" t="s">
        <v>576</v>
      </c>
      <c r="F421" s="146" t="s">
        <v>3644</v>
      </c>
      <c r="G421" s="158"/>
      <c r="H421" s="212"/>
      <c r="I421" s="212"/>
      <c r="J421" s="212"/>
      <c r="K421" s="212"/>
      <c r="L421" s="212"/>
      <c r="M421" s="212"/>
      <c r="N421" s="151"/>
      <c r="O421" s="152"/>
    </row>
    <row r="422" spans="1:15" ht="30" x14ac:dyDescent="0.3">
      <c r="A422" s="217" t="s">
        <v>156</v>
      </c>
      <c r="B422" s="137"/>
      <c r="C422" s="137" t="s">
        <v>4028</v>
      </c>
      <c r="D422" s="157">
        <v>1</v>
      </c>
      <c r="E422" s="158" t="s">
        <v>576</v>
      </c>
      <c r="F422" s="146" t="s">
        <v>3645</v>
      </c>
      <c r="G422" s="158"/>
      <c r="H422" s="212"/>
      <c r="I422" s="212"/>
      <c r="J422" s="212"/>
      <c r="K422" s="212"/>
      <c r="L422" s="212"/>
      <c r="M422" s="212"/>
      <c r="N422" s="151"/>
      <c r="O422" s="152"/>
    </row>
    <row r="423" spans="1:15" x14ac:dyDescent="0.3">
      <c r="A423" s="217" t="s">
        <v>99</v>
      </c>
      <c r="B423" s="1002" t="s">
        <v>6131</v>
      </c>
      <c r="C423" s="998"/>
      <c r="D423" s="998"/>
      <c r="E423" s="998"/>
      <c r="F423" s="998"/>
      <c r="G423" s="999"/>
      <c r="H423" s="212">
        <f>SUM(D424:D425)</f>
        <v>2</v>
      </c>
      <c r="I423" s="212">
        <f>COUNT(D424:D425)*2</f>
        <v>4</v>
      </c>
      <c r="J423" s="212"/>
      <c r="K423" s="212"/>
      <c r="L423" s="212"/>
      <c r="M423" s="212"/>
      <c r="N423" s="151"/>
      <c r="O423" s="152"/>
    </row>
    <row r="424" spans="1:15" ht="45" x14ac:dyDescent="0.3">
      <c r="A424" s="217" t="s">
        <v>5689</v>
      </c>
      <c r="B424" s="137" t="s">
        <v>797</v>
      </c>
      <c r="C424" s="137" t="s">
        <v>4029</v>
      </c>
      <c r="D424" s="157">
        <v>1</v>
      </c>
      <c r="E424" s="158" t="s">
        <v>400</v>
      </c>
      <c r="F424" s="158"/>
      <c r="G424" s="158"/>
      <c r="H424" s="212"/>
      <c r="I424" s="212"/>
      <c r="J424" s="212"/>
      <c r="K424" s="212"/>
      <c r="L424" s="212"/>
      <c r="M424" s="212"/>
      <c r="N424" s="151"/>
      <c r="O424" s="152"/>
    </row>
    <row r="425" spans="1:15" ht="45" x14ac:dyDescent="0.3">
      <c r="A425" s="217" t="s">
        <v>1443</v>
      </c>
      <c r="B425" s="137" t="s">
        <v>808</v>
      </c>
      <c r="C425" s="137" t="s">
        <v>4030</v>
      </c>
      <c r="D425" s="157">
        <v>1</v>
      </c>
      <c r="E425" s="158" t="s">
        <v>400</v>
      </c>
      <c r="F425" s="158"/>
      <c r="G425" s="158"/>
      <c r="H425" s="212"/>
      <c r="I425" s="212"/>
      <c r="J425" s="212"/>
      <c r="K425" s="212"/>
      <c r="L425" s="212"/>
      <c r="M425" s="212"/>
      <c r="N425" s="151"/>
      <c r="O425" s="152"/>
    </row>
    <row r="426" spans="1:15" x14ac:dyDescent="0.3">
      <c r="A426" s="217" t="s">
        <v>107</v>
      </c>
      <c r="B426" s="1002" t="s">
        <v>106</v>
      </c>
      <c r="C426" s="998"/>
      <c r="D426" s="998"/>
      <c r="E426" s="998"/>
      <c r="F426" s="998"/>
      <c r="G426" s="999"/>
      <c r="H426" s="212">
        <f>SUM(D427:D428)</f>
        <v>2</v>
      </c>
      <c r="I426" s="212">
        <f>COUNT(D427:D428)*2</f>
        <v>4</v>
      </c>
      <c r="J426" s="212"/>
      <c r="K426" s="212"/>
      <c r="L426" s="212"/>
      <c r="M426" s="212"/>
      <c r="N426" s="151"/>
      <c r="O426" s="152"/>
    </row>
    <row r="427" spans="1:15" ht="45" x14ac:dyDescent="0.3">
      <c r="A427" s="217" t="s">
        <v>1489</v>
      </c>
      <c r="B427" s="137" t="s">
        <v>1466</v>
      </c>
      <c r="C427" s="137" t="s">
        <v>4031</v>
      </c>
      <c r="D427" s="157">
        <v>1</v>
      </c>
      <c r="E427" s="158" t="s">
        <v>400</v>
      </c>
      <c r="F427" s="158"/>
      <c r="G427" s="158"/>
      <c r="H427" s="212"/>
      <c r="I427" s="212"/>
      <c r="J427" s="212"/>
      <c r="K427" s="212"/>
      <c r="L427" s="212"/>
      <c r="M427" s="212"/>
      <c r="N427" s="151"/>
      <c r="O427" s="152"/>
    </row>
    <row r="428" spans="1:15" ht="30" x14ac:dyDescent="0.3">
      <c r="A428" s="217"/>
      <c r="B428" s="137"/>
      <c r="C428" s="175" t="s">
        <v>4032</v>
      </c>
      <c r="D428" s="157">
        <v>1</v>
      </c>
      <c r="E428" s="158" t="s">
        <v>400</v>
      </c>
      <c r="F428" s="158"/>
      <c r="G428" s="158"/>
      <c r="H428" s="212"/>
      <c r="I428" s="212"/>
      <c r="J428" s="212"/>
      <c r="K428" s="212"/>
      <c r="L428" s="212"/>
      <c r="M428" s="212"/>
      <c r="N428" s="151"/>
      <c r="O428" s="152"/>
    </row>
    <row r="429" spans="1:15" x14ac:dyDescent="0.3">
      <c r="A429" s="222"/>
      <c r="B429" s="1003" t="s">
        <v>813</v>
      </c>
      <c r="C429" s="1004"/>
      <c r="D429" s="1004"/>
      <c r="E429" s="1004"/>
      <c r="F429" s="1004"/>
      <c r="G429" s="1005"/>
      <c r="H429" s="212">
        <f t="shared" ref="H429:I429" si="1">H430+H454+H458+H465+H468+H471</f>
        <v>55</v>
      </c>
      <c r="I429" s="212">
        <f t="shared" si="1"/>
        <v>110</v>
      </c>
      <c r="J429" s="212"/>
      <c r="K429" s="212"/>
      <c r="L429" s="212"/>
      <c r="M429" s="212"/>
      <c r="N429" s="151"/>
      <c r="O429" s="152"/>
    </row>
    <row r="430" spans="1:15" x14ac:dyDescent="0.3">
      <c r="A430" s="217" t="s">
        <v>114</v>
      </c>
      <c r="B430" s="1002" t="s">
        <v>4033</v>
      </c>
      <c r="C430" s="998"/>
      <c r="D430" s="998"/>
      <c r="E430" s="998"/>
      <c r="F430" s="998"/>
      <c r="G430" s="999"/>
      <c r="H430" s="212">
        <f>SUM(D431:D453)</f>
        <v>23</v>
      </c>
      <c r="I430" s="212">
        <f>COUNT(D431:D453)*2</f>
        <v>46</v>
      </c>
      <c r="J430" s="212"/>
      <c r="K430" s="212"/>
      <c r="L430" s="212"/>
      <c r="M430" s="212"/>
      <c r="N430" s="151"/>
      <c r="O430" s="152"/>
    </row>
    <row r="431" spans="1:15" ht="30" x14ac:dyDescent="0.3">
      <c r="A431" s="223" t="s">
        <v>4034</v>
      </c>
      <c r="B431" s="141" t="s">
        <v>4035</v>
      </c>
      <c r="C431" s="137" t="s">
        <v>4036</v>
      </c>
      <c r="D431" s="199">
        <v>1</v>
      </c>
      <c r="E431" s="159" t="s">
        <v>400</v>
      </c>
      <c r="F431" s="159"/>
      <c r="G431" s="159"/>
      <c r="H431" s="212"/>
      <c r="I431" s="212"/>
      <c r="J431" s="212"/>
      <c r="K431" s="212"/>
      <c r="L431" s="212"/>
      <c r="M431" s="212"/>
      <c r="N431" s="151"/>
      <c r="O431" s="152"/>
    </row>
    <row r="432" spans="1:15" x14ac:dyDescent="0.3">
      <c r="A432" s="223"/>
      <c r="B432" s="141"/>
      <c r="C432" s="137" t="s">
        <v>4037</v>
      </c>
      <c r="D432" s="199">
        <v>1</v>
      </c>
      <c r="E432" s="159" t="s">
        <v>400</v>
      </c>
      <c r="F432" s="159"/>
      <c r="G432" s="159"/>
      <c r="H432" s="212"/>
      <c r="I432" s="212"/>
      <c r="J432" s="212"/>
      <c r="K432" s="212"/>
      <c r="L432" s="212"/>
      <c r="M432" s="212"/>
      <c r="N432" s="151"/>
      <c r="O432" s="152"/>
    </row>
    <row r="433" spans="1:15" ht="30" x14ac:dyDescent="0.3">
      <c r="A433" s="223" t="s">
        <v>156</v>
      </c>
      <c r="B433" s="141"/>
      <c r="C433" s="137" t="s">
        <v>4038</v>
      </c>
      <c r="D433" s="199">
        <v>1</v>
      </c>
      <c r="E433" s="159" t="s">
        <v>400</v>
      </c>
      <c r="F433" s="159"/>
      <c r="G433" s="159"/>
      <c r="H433" s="212"/>
      <c r="I433" s="212"/>
      <c r="J433" s="212"/>
      <c r="K433" s="212"/>
      <c r="L433" s="212"/>
      <c r="M433" s="212"/>
      <c r="N433" s="151"/>
      <c r="O433" s="152"/>
    </row>
    <row r="434" spans="1:15" x14ac:dyDescent="0.3">
      <c r="A434" s="223"/>
      <c r="B434" s="141"/>
      <c r="C434" s="137" t="s">
        <v>4039</v>
      </c>
      <c r="D434" s="199">
        <v>1</v>
      </c>
      <c r="E434" s="159" t="s">
        <v>400</v>
      </c>
      <c r="F434" s="159"/>
      <c r="G434" s="159"/>
      <c r="H434" s="212"/>
      <c r="I434" s="212"/>
      <c r="J434" s="212"/>
      <c r="K434" s="212"/>
      <c r="L434" s="212"/>
      <c r="M434" s="212"/>
      <c r="N434" s="151"/>
      <c r="O434" s="152"/>
    </row>
    <row r="435" spans="1:15" ht="30" x14ac:dyDescent="0.3">
      <c r="A435" s="223"/>
      <c r="B435" s="141"/>
      <c r="C435" s="137" t="s">
        <v>4040</v>
      </c>
      <c r="D435" s="199">
        <v>1</v>
      </c>
      <c r="E435" s="159" t="s">
        <v>400</v>
      </c>
      <c r="F435" s="159"/>
      <c r="G435" s="159"/>
      <c r="H435" s="212"/>
      <c r="I435" s="212"/>
      <c r="J435" s="212"/>
      <c r="K435" s="212"/>
      <c r="L435" s="212"/>
      <c r="M435" s="212"/>
      <c r="N435" s="151"/>
      <c r="O435" s="152"/>
    </row>
    <row r="436" spans="1:15" ht="60" x14ac:dyDescent="0.3">
      <c r="A436" s="223" t="s">
        <v>4041</v>
      </c>
      <c r="B436" s="141" t="s">
        <v>2552</v>
      </c>
      <c r="C436" s="137" t="s">
        <v>4042</v>
      </c>
      <c r="D436" s="199">
        <v>1</v>
      </c>
      <c r="E436" s="159" t="s">
        <v>400</v>
      </c>
      <c r="F436" s="159"/>
      <c r="G436" s="159"/>
      <c r="H436" s="212"/>
      <c r="I436" s="212"/>
      <c r="J436" s="212"/>
      <c r="K436" s="212"/>
      <c r="L436" s="212"/>
      <c r="M436" s="212"/>
      <c r="N436" s="151"/>
      <c r="O436" s="152"/>
    </row>
    <row r="437" spans="1:15" ht="30" x14ac:dyDescent="0.3">
      <c r="A437" s="223"/>
      <c r="B437" s="141"/>
      <c r="C437" s="137" t="s">
        <v>4043</v>
      </c>
      <c r="D437" s="199">
        <v>1</v>
      </c>
      <c r="E437" s="159" t="s">
        <v>400</v>
      </c>
      <c r="F437" s="159"/>
      <c r="G437" s="159"/>
      <c r="H437" s="212"/>
      <c r="I437" s="212"/>
      <c r="J437" s="212"/>
      <c r="K437" s="212"/>
      <c r="L437" s="212"/>
      <c r="M437" s="212"/>
      <c r="N437" s="151"/>
      <c r="O437" s="152"/>
    </row>
    <row r="438" spans="1:15" ht="30" x14ac:dyDescent="0.3">
      <c r="A438" s="223"/>
      <c r="B438" s="141"/>
      <c r="C438" s="137" t="s">
        <v>4044</v>
      </c>
      <c r="D438" s="199">
        <v>1</v>
      </c>
      <c r="E438" s="159" t="s">
        <v>400</v>
      </c>
      <c r="F438" s="159"/>
      <c r="G438" s="159"/>
      <c r="H438" s="212"/>
      <c r="I438" s="212"/>
      <c r="J438" s="212"/>
      <c r="K438" s="212"/>
      <c r="L438" s="212"/>
      <c r="M438" s="212"/>
      <c r="N438" s="151"/>
      <c r="O438" s="152"/>
    </row>
    <row r="439" spans="1:15" ht="30" x14ac:dyDescent="0.3">
      <c r="A439" s="223"/>
      <c r="B439" s="141"/>
      <c r="C439" s="137" t="s">
        <v>4045</v>
      </c>
      <c r="D439" s="199">
        <v>1</v>
      </c>
      <c r="E439" s="159" t="s">
        <v>400</v>
      </c>
      <c r="F439" s="159"/>
      <c r="G439" s="159"/>
      <c r="H439" s="212"/>
      <c r="I439" s="212"/>
      <c r="J439" s="212"/>
      <c r="K439" s="212"/>
      <c r="L439" s="212"/>
      <c r="M439" s="212"/>
      <c r="N439" s="151"/>
      <c r="O439" s="152"/>
    </row>
    <row r="440" spans="1:15" ht="30" x14ac:dyDescent="0.3">
      <c r="A440" s="223" t="s">
        <v>2165</v>
      </c>
      <c r="B440" s="141" t="s">
        <v>2553</v>
      </c>
      <c r="C440" s="137" t="s">
        <v>4046</v>
      </c>
      <c r="D440" s="199">
        <v>1</v>
      </c>
      <c r="E440" s="159" t="s">
        <v>400</v>
      </c>
      <c r="F440" s="159"/>
      <c r="G440" s="159"/>
      <c r="H440" s="212"/>
      <c r="I440" s="212"/>
      <c r="J440" s="212"/>
      <c r="K440" s="212"/>
      <c r="L440" s="212"/>
      <c r="M440" s="212"/>
      <c r="N440" s="151"/>
      <c r="O440" s="152"/>
    </row>
    <row r="441" spans="1:15" ht="45" x14ac:dyDescent="0.3">
      <c r="A441" s="223"/>
      <c r="B441" s="141"/>
      <c r="C441" s="137" t="s">
        <v>4047</v>
      </c>
      <c r="D441" s="199">
        <v>1</v>
      </c>
      <c r="E441" s="159" t="s">
        <v>400</v>
      </c>
      <c r="F441" s="159"/>
      <c r="G441" s="159"/>
      <c r="H441" s="212"/>
      <c r="I441" s="212"/>
      <c r="J441" s="212"/>
      <c r="K441" s="212"/>
      <c r="L441" s="212"/>
      <c r="M441" s="212"/>
      <c r="N441" s="151"/>
      <c r="O441" s="152"/>
    </row>
    <row r="442" spans="1:15" x14ac:dyDescent="0.3">
      <c r="A442" s="223"/>
      <c r="B442" s="141"/>
      <c r="C442" s="137" t="s">
        <v>4048</v>
      </c>
      <c r="D442" s="199">
        <v>1</v>
      </c>
      <c r="E442" s="159" t="s">
        <v>400</v>
      </c>
      <c r="F442" s="159"/>
      <c r="G442" s="159"/>
      <c r="H442" s="212"/>
      <c r="I442" s="212"/>
      <c r="J442" s="212"/>
      <c r="K442" s="212"/>
      <c r="L442" s="212"/>
      <c r="M442" s="212"/>
      <c r="N442" s="151"/>
      <c r="O442" s="152"/>
    </row>
    <row r="443" spans="1:15" ht="30" x14ac:dyDescent="0.3">
      <c r="A443" s="223"/>
      <c r="B443" s="141"/>
      <c r="C443" s="137" t="s">
        <v>4045</v>
      </c>
      <c r="D443" s="199">
        <v>1</v>
      </c>
      <c r="E443" s="159" t="s">
        <v>400</v>
      </c>
      <c r="F443" s="159"/>
      <c r="G443" s="159"/>
      <c r="H443" s="212"/>
      <c r="I443" s="212"/>
      <c r="J443" s="212"/>
      <c r="K443" s="212"/>
      <c r="L443" s="212"/>
      <c r="M443" s="212"/>
      <c r="N443" s="151"/>
      <c r="O443" s="152"/>
    </row>
    <row r="444" spans="1:15" ht="45" x14ac:dyDescent="0.3">
      <c r="A444" s="223" t="s">
        <v>816</v>
      </c>
      <c r="B444" s="141" t="s">
        <v>3188</v>
      </c>
      <c r="C444" s="137" t="s">
        <v>4049</v>
      </c>
      <c r="D444" s="199">
        <v>1</v>
      </c>
      <c r="E444" s="159" t="s">
        <v>400</v>
      </c>
      <c r="F444" s="159"/>
      <c r="G444" s="137"/>
      <c r="H444" s="212"/>
      <c r="I444" s="212"/>
      <c r="J444" s="212"/>
      <c r="K444" s="212"/>
      <c r="L444" s="212"/>
      <c r="M444" s="212"/>
      <c r="N444" s="151"/>
      <c r="O444" s="152"/>
    </row>
    <row r="445" spans="1:15" x14ac:dyDescent="0.3">
      <c r="A445" s="223" t="s">
        <v>156</v>
      </c>
      <c r="B445" s="141"/>
      <c r="C445" s="137" t="s">
        <v>4050</v>
      </c>
      <c r="D445" s="199">
        <v>1</v>
      </c>
      <c r="E445" s="159" t="s">
        <v>400</v>
      </c>
      <c r="F445" s="159"/>
      <c r="G445" s="137"/>
      <c r="H445" s="212"/>
      <c r="I445" s="212"/>
      <c r="J445" s="212"/>
      <c r="K445" s="212"/>
      <c r="L445" s="212"/>
      <c r="M445" s="212"/>
      <c r="N445" s="151"/>
      <c r="O445" s="152"/>
    </row>
    <row r="446" spans="1:15" ht="60" x14ac:dyDescent="0.3">
      <c r="A446" s="223" t="s">
        <v>821</v>
      </c>
      <c r="B446" s="141" t="s">
        <v>4051</v>
      </c>
      <c r="C446" s="137" t="s">
        <v>4052</v>
      </c>
      <c r="D446" s="199">
        <v>1</v>
      </c>
      <c r="E446" s="159" t="s">
        <v>400</v>
      </c>
      <c r="F446" s="159" t="s">
        <v>4053</v>
      </c>
      <c r="G446" s="159"/>
      <c r="H446" s="212"/>
      <c r="I446" s="212"/>
      <c r="J446" s="212"/>
      <c r="K446" s="212"/>
      <c r="L446" s="212"/>
      <c r="M446" s="212"/>
      <c r="N446" s="151"/>
      <c r="O446" s="152"/>
    </row>
    <row r="447" spans="1:15" ht="45" x14ac:dyDescent="0.3">
      <c r="A447" s="223" t="s">
        <v>156</v>
      </c>
      <c r="B447" s="141"/>
      <c r="C447" s="137" t="s">
        <v>4054</v>
      </c>
      <c r="D447" s="199">
        <v>1</v>
      </c>
      <c r="E447" s="159" t="s">
        <v>400</v>
      </c>
      <c r="F447" s="159"/>
      <c r="G447" s="159"/>
      <c r="H447" s="212"/>
      <c r="I447" s="212"/>
      <c r="J447" s="212"/>
      <c r="K447" s="212"/>
      <c r="L447" s="212"/>
      <c r="M447" s="212"/>
      <c r="N447" s="151"/>
      <c r="O447" s="152"/>
    </row>
    <row r="448" spans="1:15" ht="30" x14ac:dyDescent="0.3">
      <c r="A448" s="223" t="s">
        <v>4055</v>
      </c>
      <c r="B448" s="137" t="s">
        <v>826</v>
      </c>
      <c r="C448" s="137" t="s">
        <v>4056</v>
      </c>
      <c r="D448" s="199">
        <v>1</v>
      </c>
      <c r="E448" s="159" t="s">
        <v>400</v>
      </c>
      <c r="F448" s="159"/>
      <c r="G448" s="159"/>
      <c r="H448" s="212"/>
      <c r="I448" s="212"/>
      <c r="J448" s="212"/>
      <c r="K448" s="212"/>
      <c r="L448" s="212"/>
      <c r="M448" s="212"/>
      <c r="N448" s="151"/>
      <c r="O448" s="152"/>
    </row>
    <row r="449" spans="1:15" ht="30" x14ac:dyDescent="0.3">
      <c r="A449" s="223"/>
      <c r="B449" s="137"/>
      <c r="C449" s="137" t="s">
        <v>4057</v>
      </c>
      <c r="D449" s="200">
        <v>1</v>
      </c>
      <c r="E449" s="159" t="s">
        <v>400</v>
      </c>
      <c r="F449" s="159"/>
      <c r="G449" s="159"/>
      <c r="H449" s="212"/>
      <c r="I449" s="212"/>
      <c r="J449" s="212"/>
      <c r="K449" s="212"/>
      <c r="L449" s="212"/>
      <c r="M449" s="212"/>
      <c r="N449" s="151"/>
      <c r="O449" s="152"/>
    </row>
    <row r="450" spans="1:15" ht="60" x14ac:dyDescent="0.3">
      <c r="A450" s="223"/>
      <c r="B450" s="137"/>
      <c r="C450" s="137" t="s">
        <v>4058</v>
      </c>
      <c r="D450" s="200">
        <v>1</v>
      </c>
      <c r="E450" s="159" t="s">
        <v>400</v>
      </c>
      <c r="F450" s="159"/>
      <c r="G450" s="159"/>
      <c r="H450" s="212"/>
      <c r="I450" s="212"/>
      <c r="J450" s="212"/>
      <c r="K450" s="212"/>
      <c r="L450" s="212"/>
      <c r="M450" s="212"/>
      <c r="N450" s="151"/>
      <c r="O450" s="152"/>
    </row>
    <row r="451" spans="1:15" ht="30" x14ac:dyDescent="0.3">
      <c r="A451" s="223"/>
      <c r="B451" s="137"/>
      <c r="C451" s="137" t="s">
        <v>4059</v>
      </c>
      <c r="D451" s="200">
        <v>1</v>
      </c>
      <c r="E451" s="159" t="s">
        <v>400</v>
      </c>
      <c r="F451" s="159"/>
      <c r="G451" s="159"/>
      <c r="H451" s="212"/>
      <c r="I451" s="212"/>
      <c r="J451" s="212"/>
      <c r="K451" s="212"/>
      <c r="L451" s="212"/>
      <c r="M451" s="212"/>
      <c r="N451" s="151"/>
      <c r="O451" s="152"/>
    </row>
    <row r="452" spans="1:15" ht="45" x14ac:dyDescent="0.3">
      <c r="A452" s="223"/>
      <c r="B452" s="137"/>
      <c r="C452" s="137" t="s">
        <v>4060</v>
      </c>
      <c r="D452" s="200">
        <v>1</v>
      </c>
      <c r="E452" s="159" t="s">
        <v>400</v>
      </c>
      <c r="F452" s="159"/>
      <c r="G452" s="159"/>
      <c r="H452" s="212"/>
      <c r="I452" s="212"/>
      <c r="J452" s="212"/>
      <c r="K452" s="212"/>
      <c r="L452" s="212"/>
      <c r="M452" s="212"/>
      <c r="N452" s="151"/>
      <c r="O452" s="152"/>
    </row>
    <row r="453" spans="1:15" ht="30" x14ac:dyDescent="0.3">
      <c r="A453" s="223"/>
      <c r="B453" s="137"/>
      <c r="C453" s="137" t="s">
        <v>4061</v>
      </c>
      <c r="D453" s="200">
        <v>1</v>
      </c>
      <c r="E453" s="159" t="s">
        <v>400</v>
      </c>
      <c r="F453" s="159"/>
      <c r="G453" s="159"/>
      <c r="H453" s="212"/>
      <c r="I453" s="212"/>
      <c r="J453" s="212"/>
      <c r="K453" s="212"/>
      <c r="L453" s="212"/>
      <c r="M453" s="212"/>
      <c r="N453" s="151"/>
      <c r="O453" s="152"/>
    </row>
    <row r="454" spans="1:15" x14ac:dyDescent="0.3">
      <c r="A454" s="223" t="s">
        <v>116</v>
      </c>
      <c r="B454" s="1002" t="s">
        <v>829</v>
      </c>
      <c r="C454" s="998"/>
      <c r="D454" s="998"/>
      <c r="E454" s="998"/>
      <c r="F454" s="998"/>
      <c r="G454" s="999"/>
      <c r="H454" s="212">
        <f>SUM(D455:D457)</f>
        <v>3</v>
      </c>
      <c r="I454" s="212">
        <f>COUNT(D455:D457)*2</f>
        <v>6</v>
      </c>
      <c r="J454" s="212"/>
      <c r="K454" s="212"/>
      <c r="L454" s="212"/>
      <c r="M454" s="212"/>
      <c r="N454" s="151"/>
      <c r="O454" s="152"/>
    </row>
    <row r="455" spans="1:15" ht="45" x14ac:dyDescent="0.3">
      <c r="A455" s="223" t="s">
        <v>1603</v>
      </c>
      <c r="B455" s="137" t="s">
        <v>831</v>
      </c>
      <c r="C455" s="146" t="s">
        <v>4062</v>
      </c>
      <c r="D455" s="157">
        <v>1</v>
      </c>
      <c r="E455" s="159" t="s">
        <v>400</v>
      </c>
      <c r="F455" s="159"/>
      <c r="G455" s="159"/>
      <c r="H455" s="212"/>
      <c r="I455" s="212"/>
      <c r="J455" s="212"/>
      <c r="K455" s="212"/>
      <c r="L455" s="212"/>
      <c r="M455" s="212"/>
      <c r="N455" s="151"/>
      <c r="O455" s="152"/>
    </row>
    <row r="456" spans="1:15" ht="30" x14ac:dyDescent="0.3">
      <c r="A456" s="223" t="s">
        <v>1607</v>
      </c>
      <c r="B456" s="137" t="s">
        <v>842</v>
      </c>
      <c r="C456" s="146" t="s">
        <v>4063</v>
      </c>
      <c r="D456" s="157">
        <v>1</v>
      </c>
      <c r="E456" s="159" t="s">
        <v>400</v>
      </c>
      <c r="F456" s="159"/>
      <c r="G456" s="159"/>
      <c r="H456" s="212"/>
      <c r="I456" s="212"/>
      <c r="J456" s="212"/>
      <c r="K456" s="212"/>
      <c r="L456" s="212"/>
      <c r="M456" s="212"/>
      <c r="N456" s="151"/>
      <c r="O456" s="152"/>
    </row>
    <row r="457" spans="1:15" ht="45" x14ac:dyDescent="0.3">
      <c r="A457" s="223" t="s">
        <v>1609</v>
      </c>
      <c r="B457" s="137" t="s">
        <v>847</v>
      </c>
      <c r="C457" s="146" t="s">
        <v>4064</v>
      </c>
      <c r="D457" s="157">
        <v>1</v>
      </c>
      <c r="E457" s="159" t="s">
        <v>400</v>
      </c>
      <c r="F457" s="159"/>
      <c r="G457" s="159"/>
      <c r="H457" s="212"/>
      <c r="I457" s="212"/>
      <c r="J457" s="212"/>
      <c r="K457" s="212"/>
      <c r="L457" s="212"/>
      <c r="M457" s="212"/>
      <c r="N457" s="151"/>
      <c r="O457" s="152"/>
    </row>
    <row r="458" spans="1:15" x14ac:dyDescent="0.3">
      <c r="A458" s="223" t="s">
        <v>118</v>
      </c>
      <c r="B458" s="1002" t="s">
        <v>852</v>
      </c>
      <c r="C458" s="998"/>
      <c r="D458" s="998"/>
      <c r="E458" s="998"/>
      <c r="F458" s="998"/>
      <c r="G458" s="999"/>
      <c r="H458" s="212">
        <f>SUM(D459:D464)</f>
        <v>6</v>
      </c>
      <c r="I458" s="212">
        <f>COUNT(D459:D464)*2</f>
        <v>12</v>
      </c>
      <c r="J458" s="212"/>
      <c r="K458" s="212"/>
      <c r="L458" s="212"/>
      <c r="M458" s="212"/>
      <c r="N458" s="151"/>
      <c r="O458" s="152"/>
    </row>
    <row r="459" spans="1:15" ht="45" x14ac:dyDescent="0.3">
      <c r="A459" s="223" t="s">
        <v>1610</v>
      </c>
      <c r="B459" s="146" t="s">
        <v>3340</v>
      </c>
      <c r="C459" s="146" t="s">
        <v>4065</v>
      </c>
      <c r="D459" s="157">
        <v>1</v>
      </c>
      <c r="E459" s="159" t="s">
        <v>256</v>
      </c>
      <c r="F459" s="159"/>
      <c r="G459" s="159"/>
      <c r="H459" s="212"/>
      <c r="I459" s="212"/>
      <c r="J459" s="212"/>
      <c r="K459" s="212"/>
      <c r="L459" s="212"/>
      <c r="M459" s="212"/>
      <c r="N459" s="151"/>
      <c r="O459" s="152"/>
    </row>
    <row r="460" spans="1:15" x14ac:dyDescent="0.3">
      <c r="A460" s="223"/>
      <c r="B460" s="146"/>
      <c r="C460" s="146" t="s">
        <v>4066</v>
      </c>
      <c r="D460" s="157">
        <v>1</v>
      </c>
      <c r="E460" s="159" t="s">
        <v>256</v>
      </c>
      <c r="F460" s="159"/>
      <c r="G460" s="159"/>
      <c r="H460" s="212"/>
      <c r="I460" s="212"/>
      <c r="J460" s="212"/>
      <c r="K460" s="212"/>
      <c r="L460" s="212"/>
      <c r="M460" s="212"/>
      <c r="N460" s="151"/>
      <c r="O460" s="152"/>
    </row>
    <row r="461" spans="1:15" x14ac:dyDescent="0.3">
      <c r="A461" s="223"/>
      <c r="B461" s="146"/>
      <c r="C461" s="146" t="s">
        <v>4067</v>
      </c>
      <c r="D461" s="157">
        <v>1</v>
      </c>
      <c r="E461" s="159" t="s">
        <v>256</v>
      </c>
      <c r="F461" s="159"/>
      <c r="G461" s="159"/>
      <c r="H461" s="212"/>
      <c r="I461" s="212"/>
      <c r="J461" s="212"/>
      <c r="K461" s="212"/>
      <c r="L461" s="212"/>
      <c r="M461" s="212"/>
      <c r="N461" s="151"/>
      <c r="O461" s="152"/>
    </row>
    <row r="462" spans="1:15" x14ac:dyDescent="0.3">
      <c r="A462" s="223"/>
      <c r="B462" s="146"/>
      <c r="C462" s="146" t="s">
        <v>4068</v>
      </c>
      <c r="D462" s="157">
        <v>1</v>
      </c>
      <c r="E462" s="159" t="s">
        <v>256</v>
      </c>
      <c r="F462" s="159"/>
      <c r="G462" s="159"/>
      <c r="H462" s="212"/>
      <c r="I462" s="212"/>
      <c r="J462" s="212"/>
      <c r="K462" s="212"/>
      <c r="L462" s="212"/>
      <c r="M462" s="212"/>
      <c r="N462" s="151"/>
      <c r="O462" s="152"/>
    </row>
    <row r="463" spans="1:15" ht="30" x14ac:dyDescent="0.3">
      <c r="A463" s="223"/>
      <c r="B463" s="146"/>
      <c r="C463" s="146" t="s">
        <v>4069</v>
      </c>
      <c r="D463" s="157">
        <v>1</v>
      </c>
      <c r="E463" s="159" t="s">
        <v>400</v>
      </c>
      <c r="F463" s="159"/>
      <c r="G463" s="159"/>
      <c r="H463" s="212"/>
      <c r="I463" s="212"/>
      <c r="J463" s="212"/>
      <c r="K463" s="212"/>
      <c r="L463" s="212"/>
      <c r="M463" s="212"/>
      <c r="N463" s="151"/>
      <c r="O463" s="152"/>
    </row>
    <row r="464" spans="1:15" ht="45" x14ac:dyDescent="0.3">
      <c r="A464" s="223" t="s">
        <v>1611</v>
      </c>
      <c r="B464" s="137" t="s">
        <v>859</v>
      </c>
      <c r="C464" s="146" t="s">
        <v>4070</v>
      </c>
      <c r="D464" s="157">
        <v>1</v>
      </c>
      <c r="E464" s="159" t="s">
        <v>400</v>
      </c>
      <c r="F464" s="159"/>
      <c r="G464" s="159"/>
      <c r="H464" s="212"/>
      <c r="I464" s="212"/>
      <c r="J464" s="212"/>
      <c r="K464" s="212"/>
      <c r="L464" s="212"/>
      <c r="M464" s="212"/>
      <c r="N464" s="151"/>
      <c r="O464" s="152"/>
    </row>
    <row r="465" spans="1:15" x14ac:dyDescent="0.3">
      <c r="A465" s="223" t="s">
        <v>119</v>
      </c>
      <c r="B465" s="1002" t="s">
        <v>3343</v>
      </c>
      <c r="C465" s="998"/>
      <c r="D465" s="998"/>
      <c r="E465" s="998"/>
      <c r="F465" s="998"/>
      <c r="G465" s="999"/>
      <c r="H465" s="212">
        <f>SUM(D466:D467)</f>
        <v>2</v>
      </c>
      <c r="I465" s="212">
        <f>COUNT(D466:D467)*2</f>
        <v>4</v>
      </c>
      <c r="J465" s="212"/>
      <c r="K465" s="212"/>
      <c r="L465" s="212"/>
      <c r="M465" s="212"/>
      <c r="N465" s="151"/>
      <c r="O465" s="152"/>
    </row>
    <row r="466" spans="1:15" ht="75" x14ac:dyDescent="0.3">
      <c r="A466" s="223" t="s">
        <v>1612</v>
      </c>
      <c r="B466" s="146" t="s">
        <v>865</v>
      </c>
      <c r="C466" s="146" t="s">
        <v>4071</v>
      </c>
      <c r="D466" s="157">
        <v>1</v>
      </c>
      <c r="E466" s="159" t="s">
        <v>400</v>
      </c>
      <c r="F466" s="146" t="s">
        <v>4072</v>
      </c>
      <c r="G466" s="159"/>
      <c r="H466" s="212"/>
      <c r="I466" s="212"/>
      <c r="J466" s="212"/>
      <c r="K466" s="212"/>
      <c r="L466" s="212"/>
      <c r="M466" s="212"/>
      <c r="N466" s="151"/>
      <c r="O466" s="152"/>
    </row>
    <row r="467" spans="1:15" ht="30" x14ac:dyDescent="0.3">
      <c r="A467" s="223"/>
      <c r="B467" s="146"/>
      <c r="C467" s="146" t="s">
        <v>4073</v>
      </c>
      <c r="D467" s="157">
        <v>1</v>
      </c>
      <c r="E467" s="159" t="s">
        <v>400</v>
      </c>
      <c r="F467" s="159"/>
      <c r="G467" s="159"/>
      <c r="H467" s="212"/>
      <c r="I467" s="212"/>
      <c r="J467" s="212"/>
      <c r="K467" s="212"/>
      <c r="L467" s="212"/>
      <c r="M467" s="212"/>
      <c r="N467" s="151"/>
      <c r="O467" s="152"/>
    </row>
    <row r="468" spans="1:15" x14ac:dyDescent="0.3">
      <c r="A468" s="223" t="s">
        <v>121</v>
      </c>
      <c r="B468" s="1002" t="s">
        <v>887</v>
      </c>
      <c r="C468" s="998"/>
      <c r="D468" s="998"/>
      <c r="E468" s="998"/>
      <c r="F468" s="998"/>
      <c r="G468" s="999"/>
      <c r="H468" s="212">
        <f>SUM(D469:D470)</f>
        <v>2</v>
      </c>
      <c r="I468" s="212">
        <f>COUNT(D469:D470)*2</f>
        <v>4</v>
      </c>
      <c r="J468" s="212"/>
      <c r="K468" s="212"/>
      <c r="L468" s="212"/>
      <c r="M468" s="212"/>
      <c r="N468" s="151"/>
      <c r="O468" s="152"/>
    </row>
    <row r="469" spans="1:15" ht="60" x14ac:dyDescent="0.3">
      <c r="A469" s="223" t="s">
        <v>1623</v>
      </c>
      <c r="B469" s="146" t="s">
        <v>892</v>
      </c>
      <c r="C469" s="146" t="s">
        <v>4074</v>
      </c>
      <c r="D469" s="157">
        <v>1</v>
      </c>
      <c r="E469" s="159" t="s">
        <v>400</v>
      </c>
      <c r="F469" s="159"/>
      <c r="G469" s="159"/>
      <c r="H469" s="212"/>
      <c r="I469" s="212"/>
      <c r="J469" s="212"/>
      <c r="K469" s="212"/>
      <c r="L469" s="212"/>
      <c r="M469" s="212"/>
      <c r="N469" s="151"/>
      <c r="O469" s="152"/>
    </row>
    <row r="470" spans="1:15" ht="30" x14ac:dyDescent="0.3">
      <c r="A470" s="223" t="s">
        <v>1891</v>
      </c>
      <c r="B470" s="137" t="s">
        <v>907</v>
      </c>
      <c r="C470" s="146" t="s">
        <v>4075</v>
      </c>
      <c r="D470" s="157">
        <v>1</v>
      </c>
      <c r="E470" s="159" t="s">
        <v>400</v>
      </c>
      <c r="F470" s="159"/>
      <c r="G470" s="159"/>
      <c r="H470" s="212"/>
      <c r="I470" s="212"/>
      <c r="J470" s="212"/>
      <c r="K470" s="212"/>
      <c r="L470" s="212"/>
      <c r="M470" s="212"/>
      <c r="N470" s="151"/>
      <c r="O470" s="152"/>
    </row>
    <row r="471" spans="1:15" x14ac:dyDescent="0.3">
      <c r="A471" s="217" t="s">
        <v>123</v>
      </c>
      <c r="B471" s="1002" t="s">
        <v>911</v>
      </c>
      <c r="C471" s="998"/>
      <c r="D471" s="998"/>
      <c r="E471" s="998"/>
      <c r="F471" s="998"/>
      <c r="G471" s="999"/>
      <c r="H471" s="212">
        <f>SUM(D472:D490)</f>
        <v>19</v>
      </c>
      <c r="I471" s="212">
        <f>COUNT(D472:D490)*2</f>
        <v>38</v>
      </c>
      <c r="J471" s="212"/>
      <c r="K471" s="212"/>
      <c r="L471" s="212"/>
      <c r="M471" s="212"/>
      <c r="N471" s="151"/>
      <c r="O471" s="152"/>
    </row>
    <row r="472" spans="1:15" ht="75" x14ac:dyDescent="0.3">
      <c r="A472" s="223" t="s">
        <v>1630</v>
      </c>
      <c r="B472" s="646" t="s">
        <v>1894</v>
      </c>
      <c r="C472" s="146" t="s">
        <v>4076</v>
      </c>
      <c r="D472" s="157">
        <v>1</v>
      </c>
      <c r="E472" s="159" t="s">
        <v>400</v>
      </c>
      <c r="F472" s="159"/>
      <c r="G472" s="159"/>
      <c r="H472" s="212"/>
      <c r="I472" s="212"/>
      <c r="J472" s="212"/>
      <c r="K472" s="212"/>
      <c r="L472" s="212"/>
      <c r="M472" s="212"/>
      <c r="N472" s="151"/>
      <c r="O472" s="152"/>
    </row>
    <row r="473" spans="1:15" ht="45" x14ac:dyDescent="0.3">
      <c r="A473" s="223"/>
      <c r="B473" s="146"/>
      <c r="C473" s="146" t="s">
        <v>4077</v>
      </c>
      <c r="D473" s="157">
        <v>1</v>
      </c>
      <c r="E473" s="159" t="s">
        <v>400</v>
      </c>
      <c r="F473" s="159"/>
      <c r="G473" s="159"/>
      <c r="H473" s="212"/>
      <c r="I473" s="212"/>
      <c r="J473" s="212"/>
      <c r="K473" s="212"/>
      <c r="L473" s="212"/>
      <c r="M473" s="212"/>
      <c r="N473" s="151"/>
      <c r="O473" s="152"/>
    </row>
    <row r="474" spans="1:15" ht="30" x14ac:dyDescent="0.3">
      <c r="A474" s="223" t="s">
        <v>1631</v>
      </c>
      <c r="B474" s="146" t="s">
        <v>919</v>
      </c>
      <c r="C474" s="146" t="s">
        <v>4078</v>
      </c>
      <c r="D474" s="157">
        <v>1</v>
      </c>
      <c r="E474" s="159" t="s">
        <v>400</v>
      </c>
      <c r="F474" s="159"/>
      <c r="G474" s="159"/>
      <c r="H474" s="212"/>
      <c r="I474" s="212"/>
      <c r="J474" s="212"/>
      <c r="K474" s="212"/>
      <c r="L474" s="212"/>
      <c r="M474" s="212"/>
      <c r="N474" s="151"/>
      <c r="O474" s="152"/>
    </row>
    <row r="475" spans="1:15" ht="30" x14ac:dyDescent="0.3">
      <c r="A475" s="223"/>
      <c r="B475" s="146"/>
      <c r="C475" s="146" t="s">
        <v>4079</v>
      </c>
      <c r="D475" s="157">
        <v>1</v>
      </c>
      <c r="E475" s="159" t="s">
        <v>400</v>
      </c>
      <c r="F475" s="159"/>
      <c r="G475" s="159"/>
      <c r="H475" s="212"/>
      <c r="I475" s="212"/>
      <c r="J475" s="212"/>
      <c r="K475" s="212"/>
      <c r="L475" s="212"/>
      <c r="M475" s="212"/>
      <c r="N475" s="151"/>
      <c r="O475" s="152"/>
    </row>
    <row r="476" spans="1:15" ht="30" x14ac:dyDescent="0.3">
      <c r="A476" s="223"/>
      <c r="B476" s="146"/>
      <c r="C476" s="146" t="s">
        <v>4080</v>
      </c>
      <c r="D476" s="157">
        <v>1</v>
      </c>
      <c r="E476" s="159" t="s">
        <v>400</v>
      </c>
      <c r="F476" s="159"/>
      <c r="G476" s="159"/>
      <c r="H476" s="212"/>
      <c r="I476" s="212"/>
      <c r="J476" s="212"/>
      <c r="K476" s="212"/>
      <c r="L476" s="212"/>
      <c r="M476" s="212"/>
      <c r="N476" s="151"/>
      <c r="O476" s="152"/>
    </row>
    <row r="477" spans="1:15" ht="45" x14ac:dyDescent="0.3">
      <c r="A477" s="223" t="s">
        <v>931</v>
      </c>
      <c r="B477" s="146" t="s">
        <v>932</v>
      </c>
      <c r="C477" s="137" t="s">
        <v>4081</v>
      </c>
      <c r="D477" s="196">
        <v>1</v>
      </c>
      <c r="E477" s="173" t="s">
        <v>198</v>
      </c>
      <c r="F477" s="166"/>
      <c r="G477" s="173"/>
      <c r="H477" s="212"/>
      <c r="I477" s="212"/>
      <c r="J477" s="212"/>
      <c r="K477" s="212"/>
      <c r="L477" s="212"/>
      <c r="M477" s="212"/>
      <c r="N477" s="151"/>
      <c r="O477" s="152"/>
    </row>
    <row r="478" spans="1:15" ht="30" x14ac:dyDescent="0.3">
      <c r="A478" s="223"/>
      <c r="B478" s="147"/>
      <c r="C478" s="156" t="s">
        <v>4082</v>
      </c>
      <c r="D478" s="157">
        <v>1</v>
      </c>
      <c r="E478" s="173" t="s">
        <v>198</v>
      </c>
      <c r="F478" s="158"/>
      <c r="G478" s="159"/>
      <c r="H478" s="212"/>
      <c r="I478" s="212"/>
      <c r="J478" s="212"/>
      <c r="K478" s="212"/>
      <c r="L478" s="212"/>
      <c r="M478" s="212"/>
      <c r="N478" s="151"/>
      <c r="O478" s="152"/>
    </row>
    <row r="479" spans="1:15" ht="30" x14ac:dyDescent="0.3">
      <c r="A479" s="223"/>
      <c r="B479" s="166"/>
      <c r="C479" s="156" t="s">
        <v>4083</v>
      </c>
      <c r="D479" s="157">
        <v>1</v>
      </c>
      <c r="E479" s="159" t="s">
        <v>576</v>
      </c>
      <c r="F479" s="146"/>
      <c r="G479" s="159"/>
      <c r="H479" s="212"/>
      <c r="I479" s="212"/>
      <c r="J479" s="212"/>
      <c r="K479" s="212"/>
      <c r="L479" s="212"/>
      <c r="M479" s="212"/>
      <c r="N479" s="151"/>
      <c r="O479" s="152"/>
    </row>
    <row r="480" spans="1:15" x14ac:dyDescent="0.3">
      <c r="A480" s="223"/>
      <c r="B480" s="147"/>
      <c r="C480" s="156" t="s">
        <v>4084</v>
      </c>
      <c r="D480" s="157">
        <v>1</v>
      </c>
      <c r="E480" s="159" t="s">
        <v>228</v>
      </c>
      <c r="F480" s="146"/>
      <c r="G480" s="159"/>
      <c r="H480" s="212"/>
      <c r="I480" s="212"/>
      <c r="J480" s="212"/>
      <c r="K480" s="212"/>
      <c r="L480" s="212"/>
      <c r="M480" s="212"/>
      <c r="N480" s="151"/>
      <c r="O480" s="152"/>
    </row>
    <row r="481" spans="1:15" ht="45" x14ac:dyDescent="0.3">
      <c r="A481" s="223"/>
      <c r="B481" s="147"/>
      <c r="C481" s="156" t="s">
        <v>4085</v>
      </c>
      <c r="D481" s="157">
        <v>1</v>
      </c>
      <c r="E481" s="159" t="s">
        <v>228</v>
      </c>
      <c r="F481" s="146"/>
      <c r="G481" s="159"/>
      <c r="H481" s="212"/>
      <c r="I481" s="212"/>
      <c r="J481" s="212"/>
      <c r="K481" s="212"/>
      <c r="L481" s="212"/>
      <c r="M481" s="212"/>
      <c r="N481" s="151"/>
      <c r="O481" s="152"/>
    </row>
    <row r="482" spans="1:15" ht="30" x14ac:dyDescent="0.3">
      <c r="A482" s="223"/>
      <c r="B482" s="147"/>
      <c r="C482" s="156" t="s">
        <v>4086</v>
      </c>
      <c r="D482" s="157">
        <v>1</v>
      </c>
      <c r="E482" s="159" t="s">
        <v>228</v>
      </c>
      <c r="F482" s="146"/>
      <c r="G482" s="159"/>
      <c r="H482" s="212"/>
      <c r="I482" s="212"/>
      <c r="J482" s="212"/>
      <c r="K482" s="212"/>
      <c r="L482" s="212"/>
      <c r="M482" s="212"/>
      <c r="N482" s="151"/>
      <c r="O482" s="152"/>
    </row>
    <row r="483" spans="1:15" ht="30" x14ac:dyDescent="0.3">
      <c r="A483" s="223"/>
      <c r="B483" s="147"/>
      <c r="C483" s="156" t="s">
        <v>4087</v>
      </c>
      <c r="D483" s="157">
        <v>1</v>
      </c>
      <c r="E483" s="159" t="s">
        <v>228</v>
      </c>
      <c r="F483" s="146"/>
      <c r="G483" s="159"/>
      <c r="H483" s="212"/>
      <c r="I483" s="212"/>
      <c r="J483" s="212"/>
      <c r="K483" s="212"/>
      <c r="L483" s="212"/>
      <c r="M483" s="212"/>
      <c r="N483" s="151"/>
      <c r="O483" s="152"/>
    </row>
    <row r="484" spans="1:15" ht="30" x14ac:dyDescent="0.3">
      <c r="A484" s="223"/>
      <c r="B484" s="146"/>
      <c r="C484" s="156" t="s">
        <v>4088</v>
      </c>
      <c r="D484" s="157">
        <v>1</v>
      </c>
      <c r="E484" s="159" t="s">
        <v>576</v>
      </c>
      <c r="F484" s="146"/>
      <c r="G484" s="159"/>
      <c r="H484" s="212"/>
      <c r="I484" s="212"/>
      <c r="J484" s="212"/>
      <c r="K484" s="212"/>
      <c r="L484" s="212"/>
      <c r="M484" s="212"/>
      <c r="N484" s="151"/>
      <c r="O484" s="152"/>
    </row>
    <row r="485" spans="1:15" ht="30" x14ac:dyDescent="0.3">
      <c r="A485" s="223"/>
      <c r="B485" s="146"/>
      <c r="C485" s="156" t="s">
        <v>4089</v>
      </c>
      <c r="D485" s="157">
        <v>1</v>
      </c>
      <c r="E485" s="159" t="s">
        <v>2577</v>
      </c>
      <c r="F485" s="146" t="s">
        <v>4090</v>
      </c>
      <c r="G485" s="159"/>
      <c r="H485" s="212"/>
      <c r="I485" s="212"/>
      <c r="J485" s="212"/>
      <c r="K485" s="212"/>
      <c r="L485" s="212"/>
      <c r="M485" s="212"/>
      <c r="N485" s="151"/>
      <c r="O485" s="152"/>
    </row>
    <row r="486" spans="1:15" ht="30" x14ac:dyDescent="0.3">
      <c r="A486" s="223"/>
      <c r="B486" s="146"/>
      <c r="C486" s="156" t="s">
        <v>4091</v>
      </c>
      <c r="D486" s="157">
        <v>1</v>
      </c>
      <c r="E486" s="159" t="s">
        <v>2577</v>
      </c>
      <c r="F486" s="146" t="s">
        <v>4092</v>
      </c>
      <c r="G486" s="159"/>
      <c r="H486" s="212"/>
      <c r="I486" s="212"/>
      <c r="J486" s="212"/>
      <c r="K486" s="212"/>
      <c r="L486" s="212"/>
      <c r="M486" s="212"/>
      <c r="N486" s="151"/>
      <c r="O486" s="152"/>
    </row>
    <row r="487" spans="1:15" ht="30" x14ac:dyDescent="0.3">
      <c r="A487" s="223"/>
      <c r="B487" s="146"/>
      <c r="C487" s="156" t="s">
        <v>4093</v>
      </c>
      <c r="D487" s="157">
        <v>1</v>
      </c>
      <c r="E487" s="159" t="s">
        <v>2577</v>
      </c>
      <c r="F487" s="146" t="s">
        <v>4094</v>
      </c>
      <c r="G487" s="159"/>
      <c r="H487" s="212"/>
      <c r="I487" s="212"/>
      <c r="J487" s="212"/>
      <c r="K487" s="212"/>
      <c r="L487" s="212"/>
      <c r="M487" s="212"/>
      <c r="N487" s="151"/>
      <c r="O487" s="152"/>
    </row>
    <row r="488" spans="1:15" ht="30" x14ac:dyDescent="0.3">
      <c r="A488" s="223"/>
      <c r="B488" s="146"/>
      <c r="C488" s="156" t="s">
        <v>4095</v>
      </c>
      <c r="D488" s="157">
        <v>1</v>
      </c>
      <c r="E488" s="159" t="s">
        <v>2577</v>
      </c>
      <c r="F488" s="146" t="s">
        <v>4096</v>
      </c>
      <c r="G488" s="159"/>
      <c r="H488" s="212"/>
      <c r="I488" s="212"/>
      <c r="J488" s="212"/>
      <c r="K488" s="212"/>
      <c r="L488" s="212"/>
      <c r="M488" s="212"/>
      <c r="N488" s="151"/>
      <c r="O488" s="152"/>
    </row>
    <row r="489" spans="1:15" ht="30" x14ac:dyDescent="0.3">
      <c r="A489" s="223"/>
      <c r="B489" s="146"/>
      <c r="C489" s="137" t="s">
        <v>4097</v>
      </c>
      <c r="D489" s="157">
        <v>1</v>
      </c>
      <c r="E489" s="158" t="s">
        <v>576</v>
      </c>
      <c r="F489" s="158"/>
      <c r="G489" s="159"/>
      <c r="H489" s="212"/>
      <c r="I489" s="212"/>
      <c r="J489" s="212"/>
      <c r="K489" s="212"/>
      <c r="L489" s="212"/>
      <c r="M489" s="212"/>
      <c r="N489" s="151"/>
      <c r="O489" s="152"/>
    </row>
    <row r="490" spans="1:15" ht="30" x14ac:dyDescent="0.3">
      <c r="A490" s="223"/>
      <c r="B490" s="146"/>
      <c r="C490" s="137" t="s">
        <v>4098</v>
      </c>
      <c r="D490" s="157">
        <v>1</v>
      </c>
      <c r="E490" s="158" t="s">
        <v>2577</v>
      </c>
      <c r="F490" s="158"/>
      <c r="G490" s="159"/>
      <c r="H490" s="212"/>
      <c r="I490" s="212"/>
      <c r="J490" s="212"/>
      <c r="K490" s="212"/>
      <c r="L490" s="212"/>
      <c r="M490" s="212"/>
      <c r="N490" s="151"/>
      <c r="O490" s="152"/>
    </row>
    <row r="491" spans="1:15" x14ac:dyDescent="0.3">
      <c r="A491" s="218"/>
      <c r="B491" s="1003" t="s">
        <v>1637</v>
      </c>
      <c r="C491" s="1004"/>
      <c r="D491" s="1004"/>
      <c r="E491" s="1004"/>
      <c r="F491" s="1004"/>
      <c r="G491" s="1005"/>
      <c r="H491" s="212">
        <f>H492+H508+H522+H530+H541+H565+H573+H579+H586+H545</f>
        <v>98</v>
      </c>
      <c r="I491" s="212">
        <f>I492+I508+I522+I530+I541+I565+I573+I579+I586+I545</f>
        <v>196</v>
      </c>
      <c r="J491" s="212"/>
      <c r="K491" s="212"/>
      <c r="L491" s="212"/>
      <c r="M491" s="212"/>
      <c r="N491" s="151"/>
      <c r="O491" s="152"/>
    </row>
    <row r="492" spans="1:15" x14ac:dyDescent="0.3">
      <c r="A492" s="217" t="s">
        <v>126</v>
      </c>
      <c r="B492" s="1002" t="s">
        <v>127</v>
      </c>
      <c r="C492" s="998"/>
      <c r="D492" s="998"/>
      <c r="E492" s="998"/>
      <c r="F492" s="998"/>
      <c r="G492" s="999"/>
      <c r="H492" s="212">
        <f>SUM(D493:D507)</f>
        <v>15</v>
      </c>
      <c r="I492" s="212">
        <f>COUNT(D493:D507)*2</f>
        <v>30</v>
      </c>
      <c r="J492" s="212"/>
      <c r="K492" s="212"/>
      <c r="L492" s="212"/>
      <c r="M492" s="212"/>
      <c r="N492" s="151"/>
      <c r="O492" s="152"/>
    </row>
    <row r="493" spans="1:15" ht="30" x14ac:dyDescent="0.3">
      <c r="A493" s="217" t="s">
        <v>1638</v>
      </c>
      <c r="B493" s="137" t="s">
        <v>1639</v>
      </c>
      <c r="C493" s="137" t="s">
        <v>4099</v>
      </c>
      <c r="D493" s="157">
        <v>1</v>
      </c>
      <c r="E493" s="158" t="s">
        <v>400</v>
      </c>
      <c r="F493" s="137" t="s">
        <v>4100</v>
      </c>
      <c r="G493" s="158"/>
      <c r="H493" s="212"/>
      <c r="I493" s="212"/>
      <c r="J493" s="212"/>
      <c r="K493" s="212"/>
      <c r="L493" s="212"/>
      <c r="M493" s="212"/>
      <c r="N493" s="151"/>
      <c r="O493" s="152"/>
    </row>
    <row r="494" spans="1:15" ht="45" x14ac:dyDescent="0.3">
      <c r="A494" s="217" t="s">
        <v>156</v>
      </c>
      <c r="B494" s="137"/>
      <c r="C494" s="156" t="s">
        <v>4101</v>
      </c>
      <c r="D494" s="160">
        <v>1</v>
      </c>
      <c r="E494" s="158" t="s">
        <v>400</v>
      </c>
      <c r="F494" s="158" t="s">
        <v>4102</v>
      </c>
      <c r="G494" s="158"/>
      <c r="H494" s="212"/>
      <c r="I494" s="212"/>
      <c r="J494" s="212"/>
      <c r="K494" s="212"/>
      <c r="L494" s="212"/>
      <c r="M494" s="212"/>
      <c r="N494" s="151"/>
      <c r="O494" s="152"/>
    </row>
    <row r="495" spans="1:15" ht="30" x14ac:dyDescent="0.3">
      <c r="A495" s="217"/>
      <c r="B495" s="137"/>
      <c r="C495" s="156" t="s">
        <v>4103</v>
      </c>
      <c r="D495" s="160">
        <v>1</v>
      </c>
      <c r="E495" s="158" t="s">
        <v>400</v>
      </c>
      <c r="F495" s="158"/>
      <c r="G495" s="158"/>
      <c r="H495" s="212"/>
      <c r="I495" s="212"/>
      <c r="J495" s="212"/>
      <c r="K495" s="212"/>
      <c r="L495" s="212"/>
      <c r="M495" s="212"/>
      <c r="N495" s="151"/>
      <c r="O495" s="152"/>
    </row>
    <row r="496" spans="1:15" ht="30" x14ac:dyDescent="0.3">
      <c r="A496" s="217" t="s">
        <v>4104</v>
      </c>
      <c r="B496" s="137" t="s">
        <v>4105</v>
      </c>
      <c r="C496" s="137" t="s">
        <v>4106</v>
      </c>
      <c r="D496" s="157">
        <v>1</v>
      </c>
      <c r="E496" s="158" t="s">
        <v>400</v>
      </c>
      <c r="F496" s="158"/>
      <c r="G496" s="158"/>
      <c r="H496" s="212"/>
      <c r="I496" s="212"/>
      <c r="J496" s="212"/>
      <c r="K496" s="212"/>
      <c r="L496" s="212"/>
      <c r="M496" s="212"/>
      <c r="N496" s="151"/>
      <c r="O496" s="152"/>
    </row>
    <row r="497" spans="1:15" x14ac:dyDescent="0.3">
      <c r="A497" s="217"/>
      <c r="B497" s="137"/>
      <c r="C497" s="137" t="s">
        <v>4107</v>
      </c>
      <c r="D497" s="157">
        <v>1</v>
      </c>
      <c r="E497" s="158" t="s">
        <v>576</v>
      </c>
      <c r="F497" s="158"/>
      <c r="G497" s="158"/>
      <c r="H497" s="212"/>
      <c r="I497" s="212"/>
      <c r="J497" s="212"/>
      <c r="K497" s="212"/>
      <c r="L497" s="212"/>
      <c r="M497" s="212"/>
      <c r="N497" s="151"/>
      <c r="O497" s="152"/>
    </row>
    <row r="498" spans="1:15" ht="30" x14ac:dyDescent="0.3">
      <c r="A498" s="217"/>
      <c r="B498" s="137" t="s">
        <v>4108</v>
      </c>
      <c r="C498" s="137" t="s">
        <v>4109</v>
      </c>
      <c r="D498" s="157">
        <v>1</v>
      </c>
      <c r="E498" s="158" t="s">
        <v>400</v>
      </c>
      <c r="F498" s="137" t="s">
        <v>4110</v>
      </c>
      <c r="G498" s="158"/>
      <c r="H498" s="212"/>
      <c r="I498" s="212"/>
      <c r="J498" s="212"/>
      <c r="K498" s="212"/>
      <c r="L498" s="212"/>
      <c r="M498" s="212"/>
      <c r="N498" s="151"/>
      <c r="O498" s="152"/>
    </row>
    <row r="499" spans="1:15" ht="30" x14ac:dyDescent="0.3">
      <c r="A499" s="217"/>
      <c r="B499" s="137"/>
      <c r="C499" s="137" t="s">
        <v>4111</v>
      </c>
      <c r="D499" s="157">
        <v>1</v>
      </c>
      <c r="E499" s="158" t="s">
        <v>400</v>
      </c>
      <c r="F499" s="137" t="s">
        <v>4110</v>
      </c>
      <c r="G499" s="158"/>
      <c r="H499" s="212"/>
      <c r="I499" s="212"/>
      <c r="J499" s="212"/>
      <c r="K499" s="212"/>
      <c r="L499" s="212"/>
      <c r="M499" s="212"/>
      <c r="N499" s="151"/>
      <c r="O499" s="152"/>
    </row>
    <row r="500" spans="1:15" ht="30" x14ac:dyDescent="0.3">
      <c r="A500" s="217"/>
      <c r="B500" s="137"/>
      <c r="C500" s="137" t="s">
        <v>4112</v>
      </c>
      <c r="D500" s="157">
        <v>1</v>
      </c>
      <c r="E500" s="158" t="s">
        <v>400</v>
      </c>
      <c r="F500" s="137" t="s">
        <v>4110</v>
      </c>
      <c r="G500" s="158"/>
      <c r="H500" s="212"/>
      <c r="I500" s="212"/>
      <c r="J500" s="212"/>
      <c r="K500" s="212"/>
      <c r="L500" s="212"/>
      <c r="M500" s="212"/>
      <c r="N500" s="151"/>
      <c r="O500" s="152"/>
    </row>
    <row r="501" spans="1:15" ht="30" x14ac:dyDescent="0.3">
      <c r="A501" s="217"/>
      <c r="B501" s="137"/>
      <c r="C501" s="137" t="s">
        <v>4113</v>
      </c>
      <c r="D501" s="157">
        <v>1</v>
      </c>
      <c r="E501" s="158" t="s">
        <v>400</v>
      </c>
      <c r="F501" s="137" t="s">
        <v>4110</v>
      </c>
      <c r="G501" s="158"/>
      <c r="H501" s="212"/>
      <c r="I501" s="212"/>
      <c r="J501" s="212"/>
      <c r="K501" s="212"/>
      <c r="L501" s="212"/>
      <c r="M501" s="212"/>
      <c r="N501" s="151"/>
      <c r="O501" s="152"/>
    </row>
    <row r="502" spans="1:15" ht="30" x14ac:dyDescent="0.3">
      <c r="A502" s="217"/>
      <c r="B502" s="137"/>
      <c r="C502" s="137" t="s">
        <v>4114</v>
      </c>
      <c r="D502" s="157">
        <v>1</v>
      </c>
      <c r="E502" s="158" t="s">
        <v>400</v>
      </c>
      <c r="F502" s="137" t="s">
        <v>4110</v>
      </c>
      <c r="G502" s="158"/>
      <c r="H502" s="212"/>
      <c r="I502" s="212"/>
      <c r="J502" s="212"/>
      <c r="K502" s="212"/>
      <c r="L502" s="212"/>
      <c r="M502" s="212"/>
      <c r="N502" s="151"/>
      <c r="O502" s="152"/>
    </row>
    <row r="503" spans="1:15" ht="45" x14ac:dyDescent="0.3">
      <c r="A503" s="217"/>
      <c r="B503" s="137"/>
      <c r="C503" s="137" t="s">
        <v>4115</v>
      </c>
      <c r="D503" s="157">
        <v>1</v>
      </c>
      <c r="E503" s="158" t="s">
        <v>400</v>
      </c>
      <c r="F503" s="166"/>
      <c r="G503" s="158"/>
      <c r="H503" s="212"/>
      <c r="I503" s="212"/>
      <c r="J503" s="212"/>
      <c r="K503" s="212"/>
      <c r="L503" s="212"/>
      <c r="M503" s="212"/>
      <c r="N503" s="151"/>
      <c r="O503" s="152"/>
    </row>
    <row r="504" spans="1:15" ht="45" x14ac:dyDescent="0.3">
      <c r="A504" s="217"/>
      <c r="B504" s="137"/>
      <c r="C504" s="137" t="s">
        <v>4116</v>
      </c>
      <c r="D504" s="157">
        <v>1</v>
      </c>
      <c r="E504" s="158" t="s">
        <v>400</v>
      </c>
      <c r="F504" s="137"/>
      <c r="G504" s="158"/>
      <c r="H504" s="212"/>
      <c r="I504" s="212"/>
      <c r="J504" s="212"/>
      <c r="K504" s="212"/>
      <c r="L504" s="212"/>
      <c r="M504" s="212"/>
      <c r="N504" s="151"/>
      <c r="O504" s="152"/>
    </row>
    <row r="505" spans="1:15" ht="30" x14ac:dyDescent="0.3">
      <c r="A505" s="217"/>
      <c r="B505" s="137"/>
      <c r="C505" s="137" t="s">
        <v>4117</v>
      </c>
      <c r="D505" s="157">
        <v>1</v>
      </c>
      <c r="E505" s="158" t="s">
        <v>400</v>
      </c>
      <c r="F505" s="137" t="s">
        <v>4118</v>
      </c>
      <c r="G505" s="158"/>
      <c r="H505" s="212"/>
      <c r="I505" s="212"/>
      <c r="J505" s="212"/>
      <c r="K505" s="212"/>
      <c r="L505" s="212"/>
      <c r="M505" s="212"/>
      <c r="N505" s="151"/>
      <c r="O505" s="152"/>
    </row>
    <row r="506" spans="1:15" ht="30" x14ac:dyDescent="0.3">
      <c r="A506" s="217"/>
      <c r="B506" s="137"/>
      <c r="C506" s="137" t="s">
        <v>4119</v>
      </c>
      <c r="D506" s="157">
        <v>1</v>
      </c>
      <c r="E506" s="158" t="s">
        <v>400</v>
      </c>
      <c r="F506" s="137"/>
      <c r="G506" s="158"/>
      <c r="H506" s="212"/>
      <c r="I506" s="212"/>
      <c r="J506" s="212"/>
      <c r="K506" s="212"/>
      <c r="L506" s="212"/>
      <c r="M506" s="212"/>
      <c r="N506" s="151"/>
      <c r="O506" s="152"/>
    </row>
    <row r="507" spans="1:15" ht="45" x14ac:dyDescent="0.3">
      <c r="A507" s="217"/>
      <c r="B507" s="137"/>
      <c r="C507" s="137" t="s">
        <v>4120</v>
      </c>
      <c r="D507" s="157">
        <v>1</v>
      </c>
      <c r="E507" s="158" t="s">
        <v>400</v>
      </c>
      <c r="F507" s="137"/>
      <c r="G507" s="158"/>
      <c r="H507" s="212"/>
      <c r="I507" s="212"/>
      <c r="J507" s="212"/>
      <c r="K507" s="212"/>
      <c r="L507" s="212"/>
      <c r="M507" s="212"/>
      <c r="N507" s="151"/>
      <c r="O507" s="152"/>
    </row>
    <row r="508" spans="1:15" x14ac:dyDescent="0.3">
      <c r="A508" s="217" t="s">
        <v>128</v>
      </c>
      <c r="B508" s="1002" t="s">
        <v>1642</v>
      </c>
      <c r="C508" s="998"/>
      <c r="D508" s="998"/>
      <c r="E508" s="998"/>
      <c r="F508" s="998"/>
      <c r="G508" s="999"/>
      <c r="H508" s="212">
        <f>SUM(D509:D521)</f>
        <v>13</v>
      </c>
      <c r="I508" s="212">
        <f>COUNT(D509:D521)*2</f>
        <v>26</v>
      </c>
      <c r="J508" s="212"/>
      <c r="K508" s="212"/>
      <c r="L508" s="212"/>
      <c r="M508" s="212"/>
      <c r="N508" s="151"/>
      <c r="O508" s="152"/>
    </row>
    <row r="509" spans="1:15" ht="30" x14ac:dyDescent="0.3">
      <c r="A509" s="217" t="s">
        <v>4121</v>
      </c>
      <c r="B509" s="146" t="s">
        <v>1644</v>
      </c>
      <c r="C509" s="137" t="s">
        <v>4122</v>
      </c>
      <c r="D509" s="157">
        <v>1</v>
      </c>
      <c r="E509" s="158" t="s">
        <v>400</v>
      </c>
      <c r="F509" s="158"/>
      <c r="G509" s="158"/>
      <c r="H509" s="212"/>
      <c r="I509" s="212"/>
      <c r="J509" s="212"/>
      <c r="K509" s="212"/>
      <c r="L509" s="212"/>
      <c r="M509" s="212"/>
      <c r="N509" s="151"/>
      <c r="O509" s="152"/>
    </row>
    <row r="510" spans="1:15" ht="30" x14ac:dyDescent="0.3">
      <c r="A510" s="217" t="s">
        <v>156</v>
      </c>
      <c r="B510" s="146"/>
      <c r="C510" s="137" t="s">
        <v>4123</v>
      </c>
      <c r="D510" s="157">
        <v>1</v>
      </c>
      <c r="E510" s="158" t="s">
        <v>576</v>
      </c>
      <c r="F510" s="158"/>
      <c r="G510" s="158"/>
      <c r="H510" s="212"/>
      <c r="I510" s="212"/>
      <c r="J510" s="212"/>
      <c r="K510" s="212"/>
      <c r="L510" s="212"/>
      <c r="M510" s="212"/>
      <c r="N510" s="151"/>
      <c r="O510" s="152"/>
    </row>
    <row r="511" spans="1:15" ht="30" x14ac:dyDescent="0.3">
      <c r="A511" s="217"/>
      <c r="B511" s="146"/>
      <c r="C511" s="137" t="s">
        <v>4124</v>
      </c>
      <c r="D511" s="157">
        <v>1</v>
      </c>
      <c r="E511" s="158" t="s">
        <v>576</v>
      </c>
      <c r="F511" s="158"/>
      <c r="G511" s="158"/>
      <c r="H511" s="212"/>
      <c r="I511" s="212"/>
      <c r="J511" s="212"/>
      <c r="K511" s="212"/>
      <c r="L511" s="212"/>
      <c r="M511" s="212"/>
      <c r="N511" s="151"/>
      <c r="O511" s="152"/>
    </row>
    <row r="512" spans="1:15" ht="30" x14ac:dyDescent="0.3">
      <c r="A512" s="217"/>
      <c r="B512" s="146"/>
      <c r="C512" s="137" t="s">
        <v>4125</v>
      </c>
      <c r="D512" s="157">
        <v>1</v>
      </c>
      <c r="E512" s="158" t="s">
        <v>576</v>
      </c>
      <c r="F512" s="158"/>
      <c r="G512" s="158"/>
      <c r="H512" s="212"/>
      <c r="I512" s="212"/>
      <c r="J512" s="212"/>
      <c r="K512" s="212"/>
      <c r="L512" s="212"/>
      <c r="M512" s="212"/>
      <c r="N512" s="151"/>
      <c r="O512" s="152"/>
    </row>
    <row r="513" spans="1:15" ht="30" x14ac:dyDescent="0.3">
      <c r="A513" s="217" t="s">
        <v>4126</v>
      </c>
      <c r="B513" s="146" t="s">
        <v>4127</v>
      </c>
      <c r="C513" s="137" t="s">
        <v>4128</v>
      </c>
      <c r="D513" s="157">
        <v>1</v>
      </c>
      <c r="E513" s="158" t="s">
        <v>576</v>
      </c>
      <c r="F513" s="158"/>
      <c r="G513" s="158"/>
      <c r="H513" s="212"/>
      <c r="I513" s="212"/>
      <c r="J513" s="212"/>
      <c r="K513" s="212"/>
      <c r="L513" s="212"/>
      <c r="M513" s="212"/>
      <c r="N513" s="151"/>
      <c r="O513" s="152"/>
    </row>
    <row r="514" spans="1:15" ht="30" x14ac:dyDescent="0.3">
      <c r="A514" s="217"/>
      <c r="B514" s="146"/>
      <c r="C514" s="137" t="s">
        <v>4129</v>
      </c>
      <c r="D514" s="157">
        <v>1</v>
      </c>
      <c r="E514" s="158" t="s">
        <v>576</v>
      </c>
      <c r="F514" s="137" t="s">
        <v>4130</v>
      </c>
      <c r="G514" s="158"/>
      <c r="H514" s="212"/>
      <c r="I514" s="212"/>
      <c r="J514" s="212"/>
      <c r="K514" s="212"/>
      <c r="L514" s="212"/>
      <c r="M514" s="212"/>
      <c r="N514" s="151"/>
      <c r="O514" s="152"/>
    </row>
    <row r="515" spans="1:15" ht="30" x14ac:dyDescent="0.3">
      <c r="A515" s="217"/>
      <c r="B515" s="146"/>
      <c r="C515" s="137" t="s">
        <v>4131</v>
      </c>
      <c r="D515" s="157">
        <v>1</v>
      </c>
      <c r="E515" s="158" t="s">
        <v>576</v>
      </c>
      <c r="F515" s="158"/>
      <c r="G515" s="158"/>
      <c r="H515" s="212"/>
      <c r="I515" s="212"/>
      <c r="J515" s="212"/>
      <c r="K515" s="212"/>
      <c r="L515" s="212"/>
      <c r="M515" s="212"/>
      <c r="N515" s="151"/>
      <c r="O515" s="152"/>
    </row>
    <row r="516" spans="1:15" ht="45" x14ac:dyDescent="0.3">
      <c r="A516" s="217"/>
      <c r="B516" s="146"/>
      <c r="C516" s="137" t="s">
        <v>4132</v>
      </c>
      <c r="D516" s="157">
        <v>1</v>
      </c>
      <c r="E516" s="158" t="s">
        <v>258</v>
      </c>
      <c r="F516" s="158"/>
      <c r="G516" s="158"/>
      <c r="H516" s="212"/>
      <c r="I516" s="212"/>
      <c r="J516" s="212"/>
      <c r="K516" s="212"/>
      <c r="L516" s="212"/>
      <c r="M516" s="212"/>
      <c r="N516" s="151"/>
      <c r="O516" s="152"/>
    </row>
    <row r="517" spans="1:15" ht="30" x14ac:dyDescent="0.3">
      <c r="A517" s="217"/>
      <c r="B517" s="146"/>
      <c r="C517" s="137" t="s">
        <v>4133</v>
      </c>
      <c r="D517" s="157">
        <v>1</v>
      </c>
      <c r="E517" s="158" t="s">
        <v>576</v>
      </c>
      <c r="F517" s="158"/>
      <c r="G517" s="158"/>
      <c r="H517" s="212"/>
      <c r="I517" s="212"/>
      <c r="J517" s="212"/>
      <c r="K517" s="212"/>
      <c r="L517" s="212"/>
      <c r="M517" s="212"/>
      <c r="N517" s="151"/>
      <c r="O517" s="152"/>
    </row>
    <row r="518" spans="1:15" ht="30" x14ac:dyDescent="0.3">
      <c r="A518" s="217"/>
      <c r="B518" s="146"/>
      <c r="C518" s="137" t="s">
        <v>4134</v>
      </c>
      <c r="D518" s="157">
        <v>1</v>
      </c>
      <c r="E518" s="158" t="s">
        <v>576</v>
      </c>
      <c r="F518" s="158"/>
      <c r="G518" s="158"/>
      <c r="H518" s="212"/>
      <c r="I518" s="212"/>
      <c r="J518" s="212"/>
      <c r="K518" s="212"/>
      <c r="L518" s="212"/>
      <c r="M518" s="212"/>
      <c r="N518" s="151"/>
      <c r="O518" s="152"/>
    </row>
    <row r="519" spans="1:15" ht="45" x14ac:dyDescent="0.3">
      <c r="A519" s="217" t="s">
        <v>4135</v>
      </c>
      <c r="B519" s="146" t="s">
        <v>4136</v>
      </c>
      <c r="C519" s="137" t="s">
        <v>4137</v>
      </c>
      <c r="D519" s="157">
        <v>1</v>
      </c>
      <c r="E519" s="158" t="s">
        <v>258</v>
      </c>
      <c r="F519" s="158"/>
      <c r="G519" s="158"/>
      <c r="H519" s="212"/>
      <c r="I519" s="212"/>
      <c r="J519" s="212"/>
      <c r="K519" s="212"/>
      <c r="L519" s="212"/>
      <c r="M519" s="212"/>
      <c r="N519" s="151"/>
      <c r="O519" s="152"/>
    </row>
    <row r="520" spans="1:15" ht="30" x14ac:dyDescent="0.3">
      <c r="A520" s="217"/>
      <c r="B520" s="192"/>
      <c r="C520" s="175" t="s">
        <v>4138</v>
      </c>
      <c r="D520" s="196">
        <v>1</v>
      </c>
      <c r="E520" s="158" t="s">
        <v>258</v>
      </c>
      <c r="F520" s="176"/>
      <c r="G520" s="176"/>
      <c r="H520" s="212"/>
      <c r="I520" s="212"/>
      <c r="J520" s="212"/>
      <c r="K520" s="212"/>
      <c r="L520" s="212"/>
      <c r="M520" s="212"/>
      <c r="N520" s="151"/>
      <c r="O520" s="152"/>
    </row>
    <row r="521" spans="1:15" ht="30" x14ac:dyDescent="0.3">
      <c r="A521" s="217"/>
      <c r="B521" s="146"/>
      <c r="C521" s="137" t="s">
        <v>4139</v>
      </c>
      <c r="D521" s="157">
        <v>1</v>
      </c>
      <c r="E521" s="158" t="s">
        <v>258</v>
      </c>
      <c r="F521" s="158"/>
      <c r="G521" s="158"/>
      <c r="H521" s="212"/>
      <c r="I521" s="212"/>
      <c r="J521" s="212"/>
      <c r="K521" s="212"/>
      <c r="L521" s="212"/>
      <c r="M521" s="212"/>
      <c r="N521" s="151"/>
      <c r="O521" s="152"/>
    </row>
    <row r="522" spans="1:15" x14ac:dyDescent="0.3">
      <c r="A522" s="217" t="s">
        <v>130</v>
      </c>
      <c r="B522" s="1002" t="s">
        <v>938</v>
      </c>
      <c r="C522" s="998"/>
      <c r="D522" s="998"/>
      <c r="E522" s="998"/>
      <c r="F522" s="998"/>
      <c r="G522" s="999"/>
      <c r="H522" s="212">
        <f>SUM(D523:D529)</f>
        <v>7</v>
      </c>
      <c r="I522" s="212">
        <f>COUNT(D523:D529)*2</f>
        <v>14</v>
      </c>
      <c r="J522" s="212"/>
      <c r="K522" s="212"/>
      <c r="L522" s="212"/>
      <c r="M522" s="212"/>
      <c r="N522" s="151"/>
      <c r="O522" s="152"/>
    </row>
    <row r="523" spans="1:15" ht="45" x14ac:dyDescent="0.3">
      <c r="A523" s="217" t="s">
        <v>939</v>
      </c>
      <c r="B523" s="146" t="s">
        <v>940</v>
      </c>
      <c r="C523" s="137" t="s">
        <v>4140</v>
      </c>
      <c r="D523" s="157">
        <v>1</v>
      </c>
      <c r="E523" s="158" t="s">
        <v>400</v>
      </c>
      <c r="F523" s="158"/>
      <c r="G523" s="158"/>
      <c r="H523" s="212"/>
      <c r="I523" s="212"/>
      <c r="J523" s="212"/>
      <c r="K523" s="212"/>
      <c r="L523" s="212"/>
      <c r="M523" s="212"/>
      <c r="N523" s="151"/>
      <c r="O523" s="152"/>
    </row>
    <row r="524" spans="1:15" ht="45" x14ac:dyDescent="0.3">
      <c r="A524" s="217" t="s">
        <v>943</v>
      </c>
      <c r="B524" s="146" t="s">
        <v>944</v>
      </c>
      <c r="C524" s="137" t="s">
        <v>4141</v>
      </c>
      <c r="D524" s="157">
        <v>1</v>
      </c>
      <c r="E524" s="158" t="s">
        <v>400</v>
      </c>
      <c r="F524" s="137" t="s">
        <v>6455</v>
      </c>
      <c r="G524" s="158"/>
      <c r="H524" s="212"/>
      <c r="I524" s="212"/>
      <c r="J524" s="212"/>
      <c r="K524" s="212"/>
      <c r="L524" s="212"/>
      <c r="M524" s="212"/>
      <c r="N524" s="151"/>
      <c r="O524" s="152"/>
    </row>
    <row r="525" spans="1:15" ht="45" x14ac:dyDescent="0.3">
      <c r="A525" s="217" t="s">
        <v>946</v>
      </c>
      <c r="B525" s="137" t="s">
        <v>947</v>
      </c>
      <c r="C525" s="192" t="s">
        <v>6132</v>
      </c>
      <c r="D525" s="196">
        <v>1</v>
      </c>
      <c r="E525" s="176" t="s">
        <v>258</v>
      </c>
      <c r="F525" s="137" t="s">
        <v>6143</v>
      </c>
      <c r="G525" s="158"/>
      <c r="H525" s="212"/>
      <c r="I525" s="212"/>
      <c r="J525" s="212"/>
      <c r="K525" s="212"/>
      <c r="L525" s="212"/>
      <c r="M525" s="212"/>
      <c r="N525" s="151"/>
      <c r="O525" s="152"/>
    </row>
    <row r="526" spans="1:15" ht="30" x14ac:dyDescent="0.3">
      <c r="A526" s="217"/>
      <c r="B526" s="191"/>
      <c r="C526" s="29" t="s">
        <v>6133</v>
      </c>
      <c r="D526" s="280">
        <v>1</v>
      </c>
      <c r="E526" s="589" t="s">
        <v>400</v>
      </c>
      <c r="F526" s="198" t="s">
        <v>6144</v>
      </c>
      <c r="G526" s="167"/>
      <c r="H526" s="212"/>
      <c r="I526" s="212"/>
      <c r="J526" s="212"/>
      <c r="K526" s="212"/>
      <c r="L526" s="212"/>
      <c r="M526" s="212"/>
      <c r="N526" s="151"/>
      <c r="O526" s="152"/>
    </row>
    <row r="527" spans="1:15" ht="30" x14ac:dyDescent="0.3">
      <c r="A527" s="217"/>
      <c r="B527" s="191"/>
      <c r="C527" s="29" t="s">
        <v>6134</v>
      </c>
      <c r="D527" s="280">
        <v>1</v>
      </c>
      <c r="E527" s="589" t="s">
        <v>576</v>
      </c>
      <c r="F527" s="198" t="s">
        <v>6145</v>
      </c>
      <c r="G527" s="167"/>
      <c r="H527" s="212"/>
      <c r="I527" s="212"/>
      <c r="J527" s="212"/>
      <c r="K527" s="212"/>
      <c r="L527" s="212"/>
      <c r="M527" s="212"/>
      <c r="N527" s="151"/>
      <c r="O527" s="152"/>
    </row>
    <row r="528" spans="1:15" ht="45" x14ac:dyDescent="0.3">
      <c r="A528" s="217" t="s">
        <v>6135</v>
      </c>
      <c r="B528" s="191" t="s">
        <v>6137</v>
      </c>
      <c r="C528" s="29" t="s">
        <v>6138</v>
      </c>
      <c r="D528" s="280">
        <v>1</v>
      </c>
      <c r="E528" s="589" t="s">
        <v>576</v>
      </c>
      <c r="F528" s="198" t="s">
        <v>6139</v>
      </c>
      <c r="G528" s="167"/>
      <c r="H528" s="212"/>
      <c r="I528" s="212"/>
      <c r="J528" s="212"/>
      <c r="K528" s="212"/>
      <c r="L528" s="212"/>
      <c r="M528" s="212"/>
      <c r="N528" s="151"/>
      <c r="O528" s="152"/>
    </row>
    <row r="529" spans="1:15" ht="45" x14ac:dyDescent="0.3">
      <c r="A529" s="217" t="s">
        <v>6136</v>
      </c>
      <c r="B529" s="191" t="s">
        <v>6140</v>
      </c>
      <c r="C529" s="29" t="s">
        <v>6141</v>
      </c>
      <c r="D529" s="280">
        <v>1</v>
      </c>
      <c r="E529" s="589" t="s">
        <v>400</v>
      </c>
      <c r="F529" s="198" t="s">
        <v>6142</v>
      </c>
      <c r="G529" s="167"/>
      <c r="H529" s="212"/>
      <c r="I529" s="212"/>
      <c r="J529" s="212"/>
      <c r="K529" s="212"/>
      <c r="L529" s="212"/>
      <c r="M529" s="212"/>
      <c r="N529" s="151"/>
      <c r="O529" s="152"/>
    </row>
    <row r="530" spans="1:15" x14ac:dyDescent="0.3">
      <c r="A530" s="217" t="s">
        <v>132</v>
      </c>
      <c r="B530" s="1002" t="s">
        <v>951</v>
      </c>
      <c r="C530" s="1118"/>
      <c r="D530" s="1118"/>
      <c r="E530" s="1118"/>
      <c r="F530" s="998"/>
      <c r="G530" s="999"/>
      <c r="H530" s="212">
        <f>SUM(D531:D540)</f>
        <v>10</v>
      </c>
      <c r="I530" s="212">
        <f>COUNT(D531:D540)*2</f>
        <v>20</v>
      </c>
      <c r="J530" s="212"/>
      <c r="K530" s="212"/>
      <c r="L530" s="212"/>
      <c r="M530" s="212"/>
      <c r="N530" s="151"/>
      <c r="O530" s="152"/>
    </row>
    <row r="531" spans="1:15" ht="45" x14ac:dyDescent="0.3">
      <c r="A531" s="217" t="s">
        <v>952</v>
      </c>
      <c r="B531" s="146" t="s">
        <v>953</v>
      </c>
      <c r="C531" s="137" t="s">
        <v>4142</v>
      </c>
      <c r="D531" s="157">
        <v>1</v>
      </c>
      <c r="E531" s="158" t="s">
        <v>576</v>
      </c>
      <c r="F531" s="158"/>
      <c r="G531" s="158"/>
      <c r="H531" s="212"/>
      <c r="I531" s="212"/>
      <c r="J531" s="212"/>
      <c r="K531" s="212"/>
      <c r="L531" s="212"/>
      <c r="M531" s="212"/>
      <c r="N531" s="151"/>
      <c r="O531" s="152"/>
    </row>
    <row r="532" spans="1:15" ht="30" x14ac:dyDescent="0.3">
      <c r="A532" s="218" t="s">
        <v>156</v>
      </c>
      <c r="B532" s="146"/>
      <c r="C532" s="137" t="s">
        <v>4143</v>
      </c>
      <c r="D532" s="157">
        <v>1</v>
      </c>
      <c r="E532" s="158" t="s">
        <v>576</v>
      </c>
      <c r="F532" s="158"/>
      <c r="G532" s="158"/>
      <c r="H532" s="212"/>
      <c r="I532" s="212"/>
      <c r="J532" s="212"/>
      <c r="K532" s="212"/>
      <c r="L532" s="212"/>
      <c r="M532" s="212"/>
      <c r="N532" s="151"/>
      <c r="O532" s="152"/>
    </row>
    <row r="533" spans="1:15" ht="30" x14ac:dyDescent="0.3">
      <c r="A533" s="218" t="s">
        <v>156</v>
      </c>
      <c r="B533" s="146"/>
      <c r="C533" s="146" t="s">
        <v>4144</v>
      </c>
      <c r="D533" s="157">
        <v>1</v>
      </c>
      <c r="E533" s="158" t="s">
        <v>576</v>
      </c>
      <c r="F533" s="158"/>
      <c r="G533" s="158"/>
      <c r="H533" s="212"/>
      <c r="I533" s="212"/>
      <c r="J533" s="212"/>
      <c r="K533" s="212"/>
      <c r="L533" s="212"/>
      <c r="M533" s="212"/>
      <c r="N533" s="151"/>
      <c r="O533" s="152"/>
    </row>
    <row r="534" spans="1:15" ht="45" x14ac:dyDescent="0.3">
      <c r="A534" s="217" t="s">
        <v>956</v>
      </c>
      <c r="B534" s="146" t="s">
        <v>957</v>
      </c>
      <c r="C534" s="146" t="s">
        <v>4145</v>
      </c>
      <c r="D534" s="157">
        <v>1</v>
      </c>
      <c r="E534" s="158" t="s">
        <v>576</v>
      </c>
      <c r="F534" s="158"/>
      <c r="G534" s="158"/>
      <c r="H534" s="212"/>
      <c r="I534" s="212"/>
      <c r="J534" s="212"/>
      <c r="K534" s="212"/>
      <c r="L534" s="212"/>
      <c r="M534" s="212"/>
      <c r="N534" s="151"/>
      <c r="O534" s="152"/>
    </row>
    <row r="535" spans="1:15" ht="30" x14ac:dyDescent="0.3">
      <c r="A535" s="217"/>
      <c r="B535" s="146"/>
      <c r="C535" s="146" t="s">
        <v>4146</v>
      </c>
      <c r="D535" s="157">
        <v>1</v>
      </c>
      <c r="E535" s="158" t="s">
        <v>576</v>
      </c>
      <c r="F535" s="158"/>
      <c r="G535" s="158"/>
      <c r="H535" s="212"/>
      <c r="I535" s="212"/>
      <c r="J535" s="212"/>
      <c r="K535" s="212"/>
      <c r="L535" s="212"/>
      <c r="M535" s="212"/>
      <c r="N535" s="151"/>
      <c r="O535" s="152"/>
    </row>
    <row r="536" spans="1:15" ht="30" x14ac:dyDescent="0.3">
      <c r="A536" s="217"/>
      <c r="B536" s="146"/>
      <c r="C536" s="146" t="s">
        <v>4147</v>
      </c>
      <c r="D536" s="157">
        <v>1</v>
      </c>
      <c r="E536" s="158" t="s">
        <v>576</v>
      </c>
      <c r="F536" s="158"/>
      <c r="G536" s="158"/>
      <c r="H536" s="212"/>
      <c r="I536" s="212"/>
      <c r="J536" s="212"/>
      <c r="K536" s="212"/>
      <c r="L536" s="212"/>
      <c r="M536" s="212"/>
      <c r="N536" s="151"/>
      <c r="O536" s="152"/>
    </row>
    <row r="537" spans="1:15" ht="30" x14ac:dyDescent="0.3">
      <c r="A537" s="217"/>
      <c r="B537" s="146"/>
      <c r="C537" s="146" t="s">
        <v>4148</v>
      </c>
      <c r="D537" s="157">
        <v>1</v>
      </c>
      <c r="E537" s="158" t="s">
        <v>576</v>
      </c>
      <c r="F537" s="158"/>
      <c r="G537" s="158"/>
      <c r="H537" s="212"/>
      <c r="I537" s="212"/>
      <c r="J537" s="212"/>
      <c r="K537" s="212"/>
      <c r="L537" s="212"/>
      <c r="M537" s="212"/>
      <c r="N537" s="151"/>
      <c r="O537" s="152"/>
    </row>
    <row r="538" spans="1:15" ht="45" x14ac:dyDescent="0.3">
      <c r="A538" s="217"/>
      <c r="B538" s="146"/>
      <c r="C538" s="146" t="s">
        <v>4149</v>
      </c>
      <c r="D538" s="157">
        <v>1</v>
      </c>
      <c r="E538" s="158" t="s">
        <v>576</v>
      </c>
      <c r="F538" s="158"/>
      <c r="G538" s="158"/>
      <c r="H538" s="212"/>
      <c r="I538" s="212"/>
      <c r="J538" s="212"/>
      <c r="K538" s="212"/>
      <c r="L538" s="212"/>
      <c r="M538" s="212"/>
      <c r="N538" s="151"/>
      <c r="O538" s="152"/>
    </row>
    <row r="539" spans="1:15" ht="30" x14ac:dyDescent="0.3">
      <c r="A539" s="217"/>
      <c r="B539" s="146"/>
      <c r="C539" s="146" t="s">
        <v>4150</v>
      </c>
      <c r="D539" s="157">
        <v>1</v>
      </c>
      <c r="E539" s="158" t="s">
        <v>576</v>
      </c>
      <c r="F539" s="158"/>
      <c r="G539" s="158"/>
      <c r="H539" s="212"/>
      <c r="I539" s="212"/>
      <c r="J539" s="212"/>
      <c r="K539" s="212"/>
      <c r="L539" s="212"/>
      <c r="M539" s="212"/>
      <c r="N539" s="151"/>
      <c r="O539" s="152"/>
    </row>
    <row r="540" spans="1:15" ht="45" x14ac:dyDescent="0.3">
      <c r="A540" s="217" t="s">
        <v>970</v>
      </c>
      <c r="B540" s="146" t="s">
        <v>971</v>
      </c>
      <c r="C540" s="146" t="s">
        <v>4151</v>
      </c>
      <c r="D540" s="157">
        <v>1</v>
      </c>
      <c r="E540" s="158" t="s">
        <v>400</v>
      </c>
      <c r="F540" s="137" t="s">
        <v>4152</v>
      </c>
      <c r="G540" s="158"/>
      <c r="H540" s="212"/>
      <c r="I540" s="212"/>
      <c r="J540" s="212"/>
      <c r="K540" s="212"/>
      <c r="L540" s="212"/>
      <c r="M540" s="212"/>
      <c r="N540" s="151"/>
      <c r="O540" s="152"/>
    </row>
    <row r="541" spans="1:15" x14ac:dyDescent="0.3">
      <c r="A541" s="56" t="s">
        <v>134</v>
      </c>
      <c r="B541" s="929" t="s">
        <v>5658</v>
      </c>
      <c r="C541" s="929"/>
      <c r="D541" s="929"/>
      <c r="E541" s="929"/>
      <c r="F541" s="929"/>
      <c r="G541" s="929"/>
      <c r="H541" s="212">
        <f>SUM(D542:D544)</f>
        <v>3</v>
      </c>
      <c r="I541" s="212">
        <f>COUNT(D542:D544)*2</f>
        <v>6</v>
      </c>
      <c r="J541" s="212"/>
      <c r="K541" s="212"/>
      <c r="L541" s="212"/>
      <c r="M541" s="212"/>
      <c r="N541" s="151"/>
      <c r="O541" s="152"/>
    </row>
    <row r="542" spans="1:15" ht="30" x14ac:dyDescent="0.3">
      <c r="A542" s="56" t="s">
        <v>1667</v>
      </c>
      <c r="B542" s="57" t="s">
        <v>5659</v>
      </c>
      <c r="C542" s="148" t="s">
        <v>4648</v>
      </c>
      <c r="D542" s="164">
        <v>1</v>
      </c>
      <c r="E542" s="149" t="s">
        <v>400</v>
      </c>
      <c r="F542" s="37"/>
      <c r="G542" s="114"/>
      <c r="H542" s="212"/>
      <c r="I542" s="212"/>
      <c r="J542" s="212"/>
      <c r="K542" s="212"/>
      <c r="L542" s="212"/>
      <c r="M542" s="212"/>
      <c r="N542" s="151"/>
      <c r="O542" s="152"/>
    </row>
    <row r="543" spans="1:15" ht="60" x14ac:dyDescent="0.3">
      <c r="A543" s="56" t="s">
        <v>1670</v>
      </c>
      <c r="B543" s="57" t="s">
        <v>5639</v>
      </c>
      <c r="C543" s="148" t="s">
        <v>4651</v>
      </c>
      <c r="D543" s="164">
        <v>1</v>
      </c>
      <c r="E543" s="149" t="s">
        <v>400</v>
      </c>
      <c r="F543" s="37"/>
      <c r="G543" s="114"/>
      <c r="H543" s="212"/>
      <c r="I543" s="212"/>
      <c r="J543" s="212"/>
      <c r="K543" s="212"/>
      <c r="L543" s="212"/>
      <c r="M543" s="212"/>
      <c r="N543" s="151"/>
      <c r="O543" s="152"/>
    </row>
    <row r="544" spans="1:15" ht="30" x14ac:dyDescent="0.3">
      <c r="A544" s="56" t="s">
        <v>1673</v>
      </c>
      <c r="B544" s="57" t="s">
        <v>5602</v>
      </c>
      <c r="C544" s="150" t="s">
        <v>6054</v>
      </c>
      <c r="D544" s="164">
        <v>1</v>
      </c>
      <c r="E544" s="149" t="s">
        <v>400</v>
      </c>
      <c r="F544" s="37"/>
      <c r="G544" s="114"/>
      <c r="H544" s="212"/>
      <c r="I544" s="212"/>
      <c r="J544" s="212"/>
      <c r="K544" s="212"/>
      <c r="L544" s="212"/>
      <c r="M544" s="212"/>
      <c r="N544" s="151"/>
      <c r="O544" s="152"/>
    </row>
    <row r="545" spans="1:15" x14ac:dyDescent="0.3">
      <c r="A545" s="594" t="s">
        <v>136</v>
      </c>
      <c r="B545" s="1120" t="s">
        <v>6456</v>
      </c>
      <c r="C545" s="1121"/>
      <c r="D545" s="1121"/>
      <c r="E545" s="1121"/>
      <c r="F545" s="1121"/>
      <c r="G545" s="867"/>
      <c r="H545" s="212">
        <f>SUM(D546:D564)</f>
        <v>19</v>
      </c>
      <c r="I545" s="212">
        <f>COUNT(D546:D564)*2</f>
        <v>38</v>
      </c>
      <c r="J545" s="212"/>
      <c r="K545" s="212"/>
      <c r="L545" s="212"/>
      <c r="M545" s="212"/>
      <c r="N545" s="151"/>
      <c r="O545" s="152"/>
    </row>
    <row r="546" spans="1:15" ht="43.5" x14ac:dyDescent="0.3">
      <c r="A546" s="595" t="s">
        <v>4656</v>
      </c>
      <c r="B546" s="596" t="s">
        <v>1668</v>
      </c>
      <c r="C546" s="597" t="s">
        <v>1669</v>
      </c>
      <c r="D546" s="598">
        <v>1</v>
      </c>
      <c r="E546" s="598" t="s">
        <v>258</v>
      </c>
      <c r="F546" s="597" t="s">
        <v>6462</v>
      </c>
      <c r="G546" s="599"/>
      <c r="H546" s="212"/>
      <c r="I546" s="212"/>
      <c r="J546" s="212"/>
      <c r="K546" s="212"/>
      <c r="L546" s="212"/>
      <c r="M546" s="212"/>
      <c r="N546" s="151"/>
      <c r="O546" s="152"/>
    </row>
    <row r="547" spans="1:15" ht="15.5" x14ac:dyDescent="0.3">
      <c r="A547" s="595"/>
      <c r="B547" s="596"/>
      <c r="C547" s="597" t="s">
        <v>6491</v>
      </c>
      <c r="D547" s="598">
        <v>1</v>
      </c>
      <c r="E547" s="598" t="s">
        <v>258</v>
      </c>
      <c r="F547" s="597"/>
      <c r="G547" s="599"/>
      <c r="H547" s="212"/>
      <c r="I547" s="212"/>
      <c r="J547" s="212"/>
      <c r="K547" s="212"/>
      <c r="L547" s="212"/>
      <c r="M547" s="212"/>
      <c r="N547" s="151"/>
      <c r="O547" s="152"/>
    </row>
    <row r="548" spans="1:15" ht="15.5" x14ac:dyDescent="0.3">
      <c r="A548" s="595"/>
      <c r="B548" s="596"/>
      <c r="C548" s="597" t="s">
        <v>6492</v>
      </c>
      <c r="D548" s="598">
        <v>1</v>
      </c>
      <c r="E548" s="598" t="s">
        <v>258</v>
      </c>
      <c r="F548" s="597"/>
      <c r="G548" s="599"/>
      <c r="H548" s="212"/>
      <c r="I548" s="212"/>
      <c r="J548" s="212"/>
      <c r="K548" s="212"/>
      <c r="L548" s="212"/>
      <c r="M548" s="212"/>
      <c r="N548" s="151"/>
      <c r="O548" s="152"/>
    </row>
    <row r="549" spans="1:15" ht="29" x14ac:dyDescent="0.3">
      <c r="A549" s="595"/>
      <c r="B549" s="596"/>
      <c r="C549" s="597" t="s">
        <v>6493</v>
      </c>
      <c r="D549" s="598">
        <v>1</v>
      </c>
      <c r="E549" s="598" t="s">
        <v>258</v>
      </c>
      <c r="F549" s="597"/>
      <c r="G549" s="599"/>
      <c r="H549" s="212"/>
      <c r="I549" s="212"/>
      <c r="J549" s="212"/>
      <c r="K549" s="212"/>
      <c r="L549" s="212"/>
      <c r="M549" s="212"/>
      <c r="N549" s="151"/>
      <c r="O549" s="152"/>
    </row>
    <row r="550" spans="1:15" ht="15.5" x14ac:dyDescent="0.3">
      <c r="A550" s="595"/>
      <c r="B550" s="596"/>
      <c r="C550" s="597" t="s">
        <v>6494</v>
      </c>
      <c r="D550" s="598">
        <v>1</v>
      </c>
      <c r="E550" s="598" t="s">
        <v>258</v>
      </c>
      <c r="F550" s="597"/>
      <c r="G550" s="599"/>
      <c r="H550" s="212"/>
      <c r="I550" s="212"/>
      <c r="J550" s="212"/>
      <c r="K550" s="212"/>
      <c r="L550" s="212"/>
      <c r="M550" s="212"/>
      <c r="N550" s="151"/>
      <c r="O550" s="152"/>
    </row>
    <row r="551" spans="1:15" ht="29" x14ac:dyDescent="0.3">
      <c r="A551" s="595"/>
      <c r="B551" s="596"/>
      <c r="C551" s="597" t="s">
        <v>6495</v>
      </c>
      <c r="D551" s="598">
        <v>1</v>
      </c>
      <c r="E551" s="598" t="s">
        <v>258</v>
      </c>
      <c r="F551" s="597"/>
      <c r="G551" s="599"/>
      <c r="H551" s="212"/>
      <c r="I551" s="212"/>
      <c r="J551" s="212"/>
      <c r="K551" s="212"/>
      <c r="L551" s="212"/>
      <c r="M551" s="212"/>
      <c r="N551" s="151"/>
      <c r="O551" s="152"/>
    </row>
    <row r="552" spans="1:15" ht="46.5" x14ac:dyDescent="0.3">
      <c r="A552" s="595" t="s">
        <v>1679</v>
      </c>
      <c r="B552" s="596" t="s">
        <v>1671</v>
      </c>
      <c r="C552" s="718" t="s">
        <v>6496</v>
      </c>
      <c r="D552" s="719">
        <v>1</v>
      </c>
      <c r="E552" s="719" t="s">
        <v>400</v>
      </c>
      <c r="F552" s="718"/>
      <c r="G552" s="599"/>
      <c r="H552" s="212"/>
      <c r="I552" s="212"/>
      <c r="J552" s="212"/>
      <c r="K552" s="212"/>
      <c r="L552" s="212"/>
      <c r="M552" s="212"/>
      <c r="N552" s="151"/>
      <c r="O552" s="152"/>
    </row>
    <row r="553" spans="1:15" ht="30" x14ac:dyDescent="0.3">
      <c r="A553" s="595"/>
      <c r="B553" s="596"/>
      <c r="C553" s="718" t="s">
        <v>6497</v>
      </c>
      <c r="D553" s="719">
        <v>1</v>
      </c>
      <c r="E553" s="719" t="s">
        <v>400</v>
      </c>
      <c r="F553" s="718"/>
      <c r="G553" s="599"/>
      <c r="H553" s="212"/>
      <c r="I553" s="212"/>
      <c r="J553" s="212"/>
      <c r="K553" s="212"/>
      <c r="L553" s="212"/>
      <c r="M553" s="212"/>
      <c r="N553" s="151"/>
      <c r="O553" s="152"/>
    </row>
    <row r="554" spans="1:15" ht="30" x14ac:dyDescent="0.3">
      <c r="A554" s="595"/>
      <c r="B554" s="596"/>
      <c r="C554" s="718" t="s">
        <v>6498</v>
      </c>
      <c r="D554" s="719">
        <v>1</v>
      </c>
      <c r="E554" s="719" t="s">
        <v>400</v>
      </c>
      <c r="F554" s="718"/>
      <c r="G554" s="599"/>
      <c r="H554" s="212"/>
      <c r="I554" s="212"/>
      <c r="J554" s="212"/>
      <c r="K554" s="212"/>
      <c r="L554" s="212"/>
      <c r="M554" s="212"/>
      <c r="N554" s="151"/>
      <c r="O554" s="152"/>
    </row>
    <row r="555" spans="1:15" ht="30" x14ac:dyDescent="0.3">
      <c r="A555" s="595"/>
      <c r="B555" s="596"/>
      <c r="C555" s="718" t="s">
        <v>6499</v>
      </c>
      <c r="D555" s="719">
        <v>1</v>
      </c>
      <c r="E555" s="719" t="s">
        <v>400</v>
      </c>
      <c r="F555" s="718"/>
      <c r="G555" s="599"/>
      <c r="H555" s="212"/>
      <c r="I555" s="212"/>
      <c r="J555" s="212"/>
      <c r="K555" s="212"/>
      <c r="L555" s="212"/>
      <c r="M555" s="212"/>
      <c r="N555" s="151"/>
      <c r="O555" s="152"/>
    </row>
    <row r="556" spans="1:15" ht="30" x14ac:dyDescent="0.3">
      <c r="A556" s="595"/>
      <c r="B556" s="596"/>
      <c r="C556" s="718" t="s">
        <v>6501</v>
      </c>
      <c r="D556" s="719">
        <v>1</v>
      </c>
      <c r="E556" s="719" t="s">
        <v>400</v>
      </c>
      <c r="F556" s="718"/>
      <c r="G556" s="599"/>
      <c r="H556" s="212"/>
      <c r="I556" s="212"/>
      <c r="J556" s="212"/>
      <c r="K556" s="212"/>
      <c r="L556" s="212"/>
      <c r="M556" s="212"/>
      <c r="N556" s="151"/>
      <c r="O556" s="152"/>
    </row>
    <row r="557" spans="1:15" ht="30" x14ac:dyDescent="0.3">
      <c r="A557" s="595"/>
      <c r="B557" s="596"/>
      <c r="C557" s="718" t="s">
        <v>6502</v>
      </c>
      <c r="D557" s="719">
        <v>1</v>
      </c>
      <c r="E557" s="719" t="s">
        <v>400</v>
      </c>
      <c r="F557" s="718" t="s">
        <v>6500</v>
      </c>
      <c r="G557" s="599"/>
      <c r="H557" s="212"/>
      <c r="I557" s="212"/>
      <c r="J557" s="212"/>
      <c r="K557" s="212"/>
      <c r="L557" s="212"/>
      <c r="M557" s="212"/>
      <c r="N557" s="151"/>
      <c r="O557" s="152"/>
    </row>
    <row r="558" spans="1:15" ht="30" x14ac:dyDescent="0.3">
      <c r="A558" s="595"/>
      <c r="B558" s="596"/>
      <c r="C558" s="718" t="s">
        <v>6503</v>
      </c>
      <c r="D558" s="719">
        <v>1</v>
      </c>
      <c r="E558" s="719" t="s">
        <v>400</v>
      </c>
      <c r="F558" s="718"/>
      <c r="G558" s="599"/>
      <c r="H558" s="212"/>
      <c r="I558" s="212"/>
      <c r="J558" s="212"/>
      <c r="K558" s="212"/>
      <c r="L558" s="212"/>
      <c r="M558" s="212"/>
      <c r="N558" s="151"/>
      <c r="O558" s="152"/>
    </row>
    <row r="559" spans="1:15" ht="30" x14ac:dyDescent="0.3">
      <c r="A559" s="595"/>
      <c r="B559" s="596"/>
      <c r="C559" s="718" t="s">
        <v>6504</v>
      </c>
      <c r="D559" s="719">
        <v>1</v>
      </c>
      <c r="E559" s="719" t="s">
        <v>400</v>
      </c>
      <c r="F559" s="718"/>
      <c r="G559" s="599"/>
      <c r="H559" s="212"/>
      <c r="I559" s="212"/>
      <c r="J559" s="212"/>
      <c r="K559" s="212"/>
      <c r="L559" s="212"/>
      <c r="M559" s="212"/>
      <c r="N559" s="151"/>
      <c r="O559" s="152"/>
    </row>
    <row r="560" spans="1:15" ht="15.5" x14ac:dyDescent="0.3">
      <c r="A560" s="595"/>
      <c r="B560" s="596"/>
      <c r="C560" s="718" t="s">
        <v>6505</v>
      </c>
      <c r="D560" s="719">
        <v>1</v>
      </c>
      <c r="E560" s="719" t="s">
        <v>400</v>
      </c>
      <c r="F560" s="718"/>
      <c r="G560" s="599"/>
      <c r="H560" s="212"/>
      <c r="I560" s="212"/>
      <c r="J560" s="212"/>
      <c r="K560" s="212"/>
      <c r="L560" s="212"/>
      <c r="M560" s="212"/>
      <c r="N560" s="151"/>
      <c r="O560" s="152"/>
    </row>
    <row r="561" spans="1:15" ht="30" x14ac:dyDescent="0.3">
      <c r="A561" s="595"/>
      <c r="B561" s="596"/>
      <c r="C561" s="718" t="s">
        <v>6506</v>
      </c>
      <c r="D561" s="719">
        <v>1</v>
      </c>
      <c r="E561" s="719" t="s">
        <v>400</v>
      </c>
      <c r="F561" s="718"/>
      <c r="G561" s="599"/>
      <c r="H561" s="212"/>
      <c r="I561" s="212"/>
      <c r="J561" s="212"/>
      <c r="K561" s="212"/>
      <c r="L561" s="212"/>
      <c r="M561" s="212"/>
      <c r="N561" s="151"/>
      <c r="O561" s="152"/>
    </row>
    <row r="562" spans="1:15" ht="30" x14ac:dyDescent="0.3">
      <c r="A562" s="595"/>
      <c r="B562" s="596"/>
      <c r="C562" s="718" t="s">
        <v>6507</v>
      </c>
      <c r="D562" s="719">
        <v>1</v>
      </c>
      <c r="E562" s="719" t="s">
        <v>400</v>
      </c>
      <c r="F562" s="718"/>
      <c r="G562" s="599"/>
      <c r="H562" s="212"/>
      <c r="I562" s="212"/>
      <c r="J562" s="212"/>
      <c r="K562" s="212"/>
      <c r="L562" s="212"/>
      <c r="M562" s="212"/>
      <c r="N562" s="151"/>
      <c r="O562" s="152"/>
    </row>
    <row r="563" spans="1:15" ht="46.5" x14ac:dyDescent="0.3">
      <c r="A563" s="595" t="s">
        <v>977</v>
      </c>
      <c r="B563" s="596" t="s">
        <v>1676</v>
      </c>
      <c r="C563" s="597" t="s">
        <v>6508</v>
      </c>
      <c r="D563" s="598">
        <v>1</v>
      </c>
      <c r="E563" s="598" t="s">
        <v>258</v>
      </c>
      <c r="F563" s="597" t="s">
        <v>6460</v>
      </c>
      <c r="G563" s="599"/>
      <c r="H563" s="212"/>
      <c r="I563" s="212"/>
      <c r="J563" s="212"/>
      <c r="K563" s="212"/>
      <c r="L563" s="212"/>
      <c r="M563" s="212"/>
      <c r="N563" s="151"/>
      <c r="O563" s="152"/>
    </row>
    <row r="564" spans="1:15" ht="46.5" x14ac:dyDescent="0.3">
      <c r="A564" s="595" t="s">
        <v>4657</v>
      </c>
      <c r="B564" s="596" t="s">
        <v>6469</v>
      </c>
      <c r="C564" s="597" t="s">
        <v>6509</v>
      </c>
      <c r="D564" s="598">
        <v>1</v>
      </c>
      <c r="E564" s="598" t="s">
        <v>258</v>
      </c>
      <c r="F564" s="597" t="s">
        <v>6461</v>
      </c>
      <c r="G564" s="599"/>
      <c r="H564" s="212"/>
      <c r="I564" s="212"/>
      <c r="J564" s="212"/>
      <c r="K564" s="212"/>
      <c r="L564" s="212"/>
      <c r="M564" s="212"/>
      <c r="N564" s="151"/>
      <c r="O564" s="152"/>
    </row>
    <row r="565" spans="1:15" x14ac:dyDescent="0.3">
      <c r="A565" s="217" t="s">
        <v>1681</v>
      </c>
      <c r="B565" s="1002" t="s">
        <v>4658</v>
      </c>
      <c r="C565" s="998"/>
      <c r="D565" s="998"/>
      <c r="E565" s="998"/>
      <c r="F565" s="998"/>
      <c r="G565" s="999"/>
      <c r="H565" s="212">
        <f>SUM(D566:D572)</f>
        <v>7</v>
      </c>
      <c r="I565" s="212">
        <f>COUNT(D566:D572)*2</f>
        <v>14</v>
      </c>
      <c r="J565" s="212"/>
      <c r="K565" s="212"/>
      <c r="L565" s="212"/>
      <c r="M565" s="212"/>
      <c r="N565" s="151"/>
      <c r="O565" s="152"/>
    </row>
    <row r="566" spans="1:15" ht="90" x14ac:dyDescent="0.3">
      <c r="A566" s="224" t="s">
        <v>1683</v>
      </c>
      <c r="B566" s="148" t="s">
        <v>5986</v>
      </c>
      <c r="C566" s="148" t="s">
        <v>5987</v>
      </c>
      <c r="D566" s="164">
        <v>1</v>
      </c>
      <c r="E566" s="202" t="s">
        <v>400</v>
      </c>
      <c r="F566" s="148" t="s">
        <v>5988</v>
      </c>
      <c r="G566" s="158"/>
      <c r="H566" s="212"/>
      <c r="I566" s="212"/>
      <c r="J566" s="212"/>
      <c r="K566" s="212"/>
      <c r="L566" s="212"/>
      <c r="M566" s="212"/>
      <c r="N566" s="151"/>
      <c r="O566" s="152"/>
    </row>
    <row r="567" spans="1:15" ht="45" x14ac:dyDescent="0.3">
      <c r="A567" s="224" t="s">
        <v>1689</v>
      </c>
      <c r="B567" s="148" t="s">
        <v>5989</v>
      </c>
      <c r="C567" s="148" t="s">
        <v>5990</v>
      </c>
      <c r="D567" s="164">
        <v>1</v>
      </c>
      <c r="E567" s="202" t="s">
        <v>400</v>
      </c>
      <c r="F567" s="148" t="s">
        <v>6055</v>
      </c>
      <c r="G567" s="158"/>
      <c r="H567" s="212"/>
      <c r="I567" s="212"/>
      <c r="J567" s="212"/>
      <c r="K567" s="212"/>
      <c r="L567" s="212"/>
      <c r="M567" s="212"/>
      <c r="N567" s="151"/>
      <c r="O567" s="152"/>
    </row>
    <row r="568" spans="1:15" ht="75" x14ac:dyDescent="0.3">
      <c r="A568" s="224" t="s">
        <v>6480</v>
      </c>
      <c r="B568" s="148" t="s">
        <v>5991</v>
      </c>
      <c r="C568" s="148" t="s">
        <v>5992</v>
      </c>
      <c r="D568" s="164">
        <v>1</v>
      </c>
      <c r="E568" s="202" t="s">
        <v>400</v>
      </c>
      <c r="F568" s="148" t="s">
        <v>5993</v>
      </c>
      <c r="G568" s="158"/>
      <c r="H568" s="212"/>
      <c r="I568" s="212"/>
      <c r="J568" s="212"/>
      <c r="K568" s="212"/>
      <c r="L568" s="212"/>
      <c r="M568" s="212"/>
      <c r="N568" s="151"/>
      <c r="O568" s="152"/>
    </row>
    <row r="569" spans="1:15" ht="75" x14ac:dyDescent="0.3">
      <c r="A569" s="224" t="s">
        <v>6470</v>
      </c>
      <c r="B569" s="148" t="s">
        <v>5994</v>
      </c>
      <c r="C569" s="148" t="s">
        <v>4660</v>
      </c>
      <c r="D569" s="164">
        <v>1</v>
      </c>
      <c r="E569" s="202" t="s">
        <v>400</v>
      </c>
      <c r="F569" s="148" t="s">
        <v>5995</v>
      </c>
      <c r="G569" s="158"/>
      <c r="H569" s="212"/>
      <c r="I569" s="212"/>
      <c r="J569" s="212"/>
      <c r="K569" s="212"/>
      <c r="L569" s="212"/>
      <c r="M569" s="212"/>
      <c r="N569" s="151"/>
      <c r="O569" s="152"/>
    </row>
    <row r="570" spans="1:15" ht="60" x14ac:dyDescent="0.3">
      <c r="A570" s="224" t="s">
        <v>6471</v>
      </c>
      <c r="B570" s="148" t="s">
        <v>4662</v>
      </c>
      <c r="C570" s="148" t="s">
        <v>4663</v>
      </c>
      <c r="D570" s="164">
        <v>1</v>
      </c>
      <c r="E570" s="202" t="s">
        <v>400</v>
      </c>
      <c r="F570" s="148" t="s">
        <v>4664</v>
      </c>
      <c r="G570" s="158"/>
      <c r="H570" s="212"/>
      <c r="I570" s="212"/>
      <c r="J570" s="212"/>
      <c r="K570" s="212"/>
      <c r="L570" s="212"/>
      <c r="M570" s="212"/>
      <c r="N570" s="151"/>
      <c r="O570" s="152"/>
    </row>
    <row r="571" spans="1:15" ht="75" x14ac:dyDescent="0.3">
      <c r="A571" s="224" t="s">
        <v>6481</v>
      </c>
      <c r="B571" s="148" t="s">
        <v>5996</v>
      </c>
      <c r="C571" s="148" t="s">
        <v>5997</v>
      </c>
      <c r="D571" s="164">
        <v>1</v>
      </c>
      <c r="E571" s="202" t="s">
        <v>400</v>
      </c>
      <c r="F571" s="148" t="s">
        <v>5998</v>
      </c>
      <c r="G571" s="158"/>
      <c r="H571" s="212"/>
      <c r="I571" s="212"/>
      <c r="J571" s="212"/>
      <c r="K571" s="212"/>
      <c r="L571" s="212"/>
      <c r="M571" s="212"/>
      <c r="N571" s="151"/>
      <c r="O571" s="152"/>
    </row>
    <row r="572" spans="1:15" ht="75" x14ac:dyDescent="0.3">
      <c r="A572" s="224" t="s">
        <v>6474</v>
      </c>
      <c r="B572" s="148" t="s">
        <v>5999</v>
      </c>
      <c r="C572" s="148" t="s">
        <v>6000</v>
      </c>
      <c r="D572" s="164">
        <v>1</v>
      </c>
      <c r="E572" s="202" t="s">
        <v>400</v>
      </c>
      <c r="F572" s="148" t="s">
        <v>6001</v>
      </c>
      <c r="G572" s="167"/>
      <c r="H572" s="212"/>
      <c r="I572" s="212"/>
      <c r="J572" s="212"/>
      <c r="K572" s="212"/>
      <c r="L572" s="212"/>
      <c r="M572" s="212"/>
      <c r="N572" s="151"/>
      <c r="O572" s="152"/>
    </row>
    <row r="573" spans="1:15" x14ac:dyDescent="0.3">
      <c r="A573" s="225" t="s">
        <v>6510</v>
      </c>
      <c r="B573" s="1115" t="s">
        <v>137</v>
      </c>
      <c r="C573" s="998"/>
      <c r="D573" s="998"/>
      <c r="E573" s="998"/>
      <c r="F573" s="998"/>
      <c r="G573" s="999"/>
      <c r="H573" s="212">
        <f>SUM(D574:D578)</f>
        <v>5</v>
      </c>
      <c r="I573" s="212">
        <f>COUNT(D574:D578)*2</f>
        <v>10</v>
      </c>
      <c r="J573" s="212"/>
      <c r="K573" s="212"/>
      <c r="L573" s="212"/>
      <c r="M573" s="212"/>
      <c r="N573" s="151"/>
      <c r="O573" s="152"/>
    </row>
    <row r="574" spans="1:15" ht="30" x14ac:dyDescent="0.3">
      <c r="A574" s="225" t="s">
        <v>4666</v>
      </c>
      <c r="B574" s="193" t="s">
        <v>4153</v>
      </c>
      <c r="C574" s="146" t="s">
        <v>1685</v>
      </c>
      <c r="D574" s="157">
        <v>1</v>
      </c>
      <c r="E574" s="158" t="s">
        <v>198</v>
      </c>
      <c r="F574" s="137"/>
      <c r="G574" s="158"/>
      <c r="H574" s="212"/>
      <c r="I574" s="212"/>
      <c r="J574" s="212"/>
      <c r="K574" s="212"/>
      <c r="L574" s="212"/>
      <c r="M574" s="212"/>
      <c r="N574" s="151"/>
      <c r="O574" s="152"/>
    </row>
    <row r="575" spans="1:15" x14ac:dyDescent="0.3">
      <c r="A575" s="217"/>
      <c r="B575" s="141"/>
      <c r="C575" s="137" t="s">
        <v>1686</v>
      </c>
      <c r="D575" s="157">
        <v>1</v>
      </c>
      <c r="E575" s="158" t="s">
        <v>198</v>
      </c>
      <c r="F575" s="137"/>
      <c r="G575" s="158"/>
      <c r="H575" s="212"/>
      <c r="I575" s="212"/>
      <c r="J575" s="212"/>
      <c r="K575" s="212"/>
      <c r="L575" s="212"/>
      <c r="M575" s="212"/>
      <c r="N575" s="151"/>
      <c r="O575" s="152"/>
    </row>
    <row r="576" spans="1:15" x14ac:dyDescent="0.3">
      <c r="A576" s="217"/>
      <c r="B576" s="141"/>
      <c r="C576" s="137" t="s">
        <v>6146</v>
      </c>
      <c r="D576" s="157">
        <v>1</v>
      </c>
      <c r="E576" s="158" t="s">
        <v>198</v>
      </c>
      <c r="F576" s="137"/>
      <c r="G576" s="158"/>
      <c r="H576" s="212"/>
      <c r="I576" s="212"/>
      <c r="J576" s="212"/>
      <c r="K576" s="212"/>
      <c r="L576" s="212"/>
      <c r="M576" s="212"/>
      <c r="N576" s="151"/>
      <c r="O576" s="152"/>
    </row>
    <row r="577" spans="1:15" ht="30" x14ac:dyDescent="0.3">
      <c r="A577" s="225" t="s">
        <v>4670</v>
      </c>
      <c r="B577" s="193" t="s">
        <v>4154</v>
      </c>
      <c r="C577" s="192" t="s">
        <v>6147</v>
      </c>
      <c r="D577" s="196">
        <v>1</v>
      </c>
      <c r="E577" s="176" t="s">
        <v>198</v>
      </c>
      <c r="F577" s="158"/>
      <c r="G577" s="158"/>
      <c r="H577" s="212"/>
      <c r="I577" s="212"/>
      <c r="J577" s="212"/>
      <c r="K577" s="212"/>
      <c r="L577" s="212"/>
      <c r="M577" s="212"/>
      <c r="N577" s="151"/>
      <c r="O577" s="152"/>
    </row>
    <row r="578" spans="1:15" x14ac:dyDescent="0.3">
      <c r="A578" s="226"/>
      <c r="B578" s="198"/>
      <c r="C578" s="29" t="s">
        <v>6148</v>
      </c>
      <c r="D578" s="280">
        <v>1</v>
      </c>
      <c r="E578" s="589" t="s">
        <v>198</v>
      </c>
      <c r="F578" s="165"/>
      <c r="G578" s="167"/>
      <c r="H578" s="212"/>
      <c r="I578" s="212"/>
      <c r="J578" s="212"/>
      <c r="K578" s="212"/>
      <c r="L578" s="212"/>
      <c r="M578" s="212"/>
      <c r="N578" s="151"/>
      <c r="O578" s="152"/>
    </row>
    <row r="579" spans="1:15" ht="15" customHeight="1" x14ac:dyDescent="0.3">
      <c r="A579" s="227" t="s">
        <v>5607</v>
      </c>
      <c r="B579" s="1116" t="s">
        <v>6002</v>
      </c>
      <c r="C579" s="1119"/>
      <c r="D579" s="1119"/>
      <c r="E579" s="1119"/>
      <c r="F579" s="1117"/>
      <c r="G579" s="1117"/>
      <c r="H579" s="212">
        <f>SUM(D580:D585)</f>
        <v>6</v>
      </c>
      <c r="I579" s="212">
        <f>COUNT(D580:D585)*2</f>
        <v>12</v>
      </c>
      <c r="J579" s="212"/>
      <c r="K579" s="212"/>
      <c r="L579" s="212"/>
      <c r="M579" s="212"/>
      <c r="N579" s="151"/>
      <c r="O579" s="152"/>
    </row>
    <row r="580" spans="1:15" ht="60" x14ac:dyDescent="0.3">
      <c r="A580" s="227" t="s">
        <v>5608</v>
      </c>
      <c r="B580" s="148" t="s">
        <v>6003</v>
      </c>
      <c r="C580" s="148" t="s">
        <v>6149</v>
      </c>
      <c r="D580" s="164">
        <v>1</v>
      </c>
      <c r="E580" s="202" t="s">
        <v>400</v>
      </c>
      <c r="F580" s="148" t="s">
        <v>6150</v>
      </c>
      <c r="G580" s="148"/>
      <c r="H580" s="212"/>
      <c r="I580" s="212"/>
      <c r="J580" s="212"/>
      <c r="K580" s="212"/>
      <c r="L580" s="212"/>
      <c r="M580" s="212"/>
      <c r="N580" s="151"/>
      <c r="O580" s="152"/>
    </row>
    <row r="581" spans="1:15" ht="75" x14ac:dyDescent="0.3">
      <c r="A581" s="227" t="s">
        <v>5609</v>
      </c>
      <c r="B581" s="148" t="s">
        <v>6004</v>
      </c>
      <c r="C581" s="148" t="s">
        <v>6151</v>
      </c>
      <c r="D581" s="164">
        <v>1</v>
      </c>
      <c r="E581" s="202" t="s">
        <v>400</v>
      </c>
      <c r="F581" s="148" t="s">
        <v>6152</v>
      </c>
      <c r="G581" s="148"/>
      <c r="H581" s="212"/>
      <c r="I581" s="212"/>
      <c r="J581" s="212"/>
      <c r="K581" s="212"/>
      <c r="L581" s="212"/>
      <c r="M581" s="212"/>
      <c r="N581" s="151"/>
      <c r="O581" s="152"/>
    </row>
    <row r="582" spans="1:15" ht="60" x14ac:dyDescent="0.3">
      <c r="A582" s="227" t="s">
        <v>5612</v>
      </c>
      <c r="B582" s="148" t="s">
        <v>6005</v>
      </c>
      <c r="C582" s="148" t="s">
        <v>6153</v>
      </c>
      <c r="D582" s="164">
        <v>1</v>
      </c>
      <c r="E582" s="202" t="s">
        <v>400</v>
      </c>
      <c r="F582" s="148" t="s">
        <v>6154</v>
      </c>
      <c r="G582" s="148"/>
      <c r="H582" s="212"/>
      <c r="I582" s="212"/>
      <c r="J582" s="212"/>
      <c r="K582" s="212"/>
      <c r="L582" s="212"/>
      <c r="M582" s="212"/>
      <c r="N582" s="151"/>
      <c r="O582" s="152"/>
    </row>
    <row r="583" spans="1:15" ht="90" x14ac:dyDescent="0.3">
      <c r="A583" s="227" t="s">
        <v>5613</v>
      </c>
      <c r="B583" s="148" t="s">
        <v>6006</v>
      </c>
      <c r="C583" s="148" t="s">
        <v>6155</v>
      </c>
      <c r="D583" s="164">
        <v>1</v>
      </c>
      <c r="E583" s="202" t="s">
        <v>400</v>
      </c>
      <c r="F583" s="148" t="s">
        <v>6156</v>
      </c>
      <c r="G583" s="148"/>
      <c r="H583" s="212"/>
      <c r="I583" s="212"/>
      <c r="J583" s="212"/>
      <c r="K583" s="212"/>
      <c r="L583" s="212"/>
      <c r="M583" s="212"/>
      <c r="N583" s="151"/>
      <c r="O583" s="152"/>
    </row>
    <row r="584" spans="1:15" ht="45" x14ac:dyDescent="0.3">
      <c r="A584" s="227" t="s">
        <v>5614</v>
      </c>
      <c r="B584" s="148" t="s">
        <v>6007</v>
      </c>
      <c r="C584" s="148" t="s">
        <v>6157</v>
      </c>
      <c r="D584" s="164">
        <v>1</v>
      </c>
      <c r="E584" s="202" t="s">
        <v>400</v>
      </c>
      <c r="F584" s="148" t="s">
        <v>6158</v>
      </c>
      <c r="G584" s="148"/>
      <c r="H584" s="212"/>
      <c r="I584" s="212"/>
      <c r="J584" s="212"/>
      <c r="K584" s="212"/>
      <c r="L584" s="212"/>
      <c r="M584" s="212"/>
      <c r="N584" s="151"/>
      <c r="O584" s="152"/>
    </row>
    <row r="585" spans="1:15" ht="45" x14ac:dyDescent="0.3">
      <c r="A585" s="227" t="s">
        <v>5615</v>
      </c>
      <c r="B585" s="148" t="s">
        <v>5606</v>
      </c>
      <c r="C585" s="148" t="s">
        <v>6159</v>
      </c>
      <c r="D585" s="164">
        <v>1</v>
      </c>
      <c r="E585" s="202" t="s">
        <v>400</v>
      </c>
      <c r="F585" s="148" t="s">
        <v>6160</v>
      </c>
      <c r="G585" s="148"/>
      <c r="H585" s="212"/>
      <c r="I585" s="212"/>
      <c r="J585" s="212"/>
      <c r="K585" s="212"/>
      <c r="L585" s="212"/>
      <c r="M585" s="212"/>
      <c r="N585" s="151"/>
      <c r="O585" s="152"/>
    </row>
    <row r="586" spans="1:15" x14ac:dyDescent="0.3">
      <c r="A586" s="228" t="s">
        <v>5607</v>
      </c>
      <c r="B586" s="1116" t="s">
        <v>4672</v>
      </c>
      <c r="C586" s="1117"/>
      <c r="D586" s="1117"/>
      <c r="E586" s="1117"/>
      <c r="F586" s="1117"/>
      <c r="G586" s="1117"/>
      <c r="H586" s="212">
        <f>SUM(D587:D599)</f>
        <v>13</v>
      </c>
      <c r="I586" s="212">
        <f>COUNT(D587:D599)*2</f>
        <v>26</v>
      </c>
      <c r="J586" s="212"/>
      <c r="K586" s="212"/>
      <c r="L586" s="212"/>
      <c r="M586" s="212"/>
      <c r="N586" s="151"/>
      <c r="O586" s="152"/>
    </row>
    <row r="587" spans="1:15" ht="60" x14ac:dyDescent="0.3">
      <c r="A587" s="722" t="s">
        <v>5608</v>
      </c>
      <c r="B587" s="604" t="s">
        <v>6511</v>
      </c>
      <c r="C587" s="661" t="s">
        <v>6149</v>
      </c>
      <c r="D587" s="720">
        <v>1</v>
      </c>
      <c r="E587" s="721" t="s">
        <v>400</v>
      </c>
      <c r="F587" s="661" t="s">
        <v>6150</v>
      </c>
      <c r="G587" s="587"/>
      <c r="H587" s="212"/>
      <c r="I587" s="212"/>
      <c r="J587" s="212"/>
      <c r="K587" s="212"/>
      <c r="L587" s="212"/>
      <c r="M587" s="212"/>
      <c r="N587" s="151"/>
      <c r="O587" s="152"/>
    </row>
    <row r="588" spans="1:15" ht="45" x14ac:dyDescent="0.3">
      <c r="A588" s="722"/>
      <c r="B588" s="604"/>
      <c r="C588" s="661" t="s">
        <v>6159</v>
      </c>
      <c r="D588" s="720">
        <v>1</v>
      </c>
      <c r="E588" s="721" t="s">
        <v>400</v>
      </c>
      <c r="F588" s="661" t="s">
        <v>6160</v>
      </c>
      <c r="G588" s="587"/>
      <c r="H588" s="212"/>
      <c r="I588" s="212"/>
      <c r="J588" s="212"/>
      <c r="K588" s="212"/>
      <c r="L588" s="212"/>
      <c r="M588" s="212"/>
      <c r="N588" s="151"/>
      <c r="O588" s="152"/>
    </row>
    <row r="589" spans="1:15" ht="75" x14ac:dyDescent="0.3">
      <c r="A589" s="722" t="s">
        <v>5609</v>
      </c>
      <c r="B589" s="604" t="s">
        <v>6516</v>
      </c>
      <c r="C589" s="661" t="s">
        <v>6151</v>
      </c>
      <c r="D589" s="720">
        <v>1</v>
      </c>
      <c r="E589" s="721" t="s">
        <v>400</v>
      </c>
      <c r="F589" s="661" t="s">
        <v>6152</v>
      </c>
      <c r="G589" s="207"/>
      <c r="H589" s="212"/>
      <c r="I589" s="212"/>
      <c r="J589" s="212"/>
      <c r="K589" s="212"/>
      <c r="L589" s="212"/>
      <c r="M589" s="212"/>
      <c r="N589" s="151"/>
      <c r="O589" s="152"/>
    </row>
    <row r="590" spans="1:15" ht="45" x14ac:dyDescent="0.3">
      <c r="A590" s="722" t="s">
        <v>5612</v>
      </c>
      <c r="B590" s="604" t="s">
        <v>6512</v>
      </c>
      <c r="C590" s="661" t="s">
        <v>6153</v>
      </c>
      <c r="D590" s="720">
        <v>1</v>
      </c>
      <c r="E590" s="721" t="s">
        <v>400</v>
      </c>
      <c r="F590" s="661" t="s">
        <v>6154</v>
      </c>
      <c r="G590" s="207"/>
      <c r="H590" s="212"/>
      <c r="I590" s="212"/>
      <c r="J590" s="212"/>
      <c r="K590" s="212"/>
      <c r="L590" s="212"/>
      <c r="M590" s="212"/>
      <c r="N590" s="151"/>
      <c r="O590" s="152"/>
    </row>
    <row r="591" spans="1:15" ht="75" x14ac:dyDescent="0.3">
      <c r="A591" s="722" t="s">
        <v>5613</v>
      </c>
      <c r="B591" s="604" t="s">
        <v>6513</v>
      </c>
      <c r="C591" s="661" t="s">
        <v>6161</v>
      </c>
      <c r="D591" s="720">
        <v>1</v>
      </c>
      <c r="E591" s="721" t="s">
        <v>400</v>
      </c>
      <c r="F591" s="661" t="s">
        <v>6162</v>
      </c>
      <c r="G591" s="207"/>
      <c r="H591" s="212"/>
      <c r="I591" s="212"/>
      <c r="J591" s="212"/>
      <c r="K591" s="212"/>
      <c r="L591" s="212"/>
      <c r="M591" s="212"/>
      <c r="N591" s="151"/>
      <c r="O591" s="152"/>
    </row>
    <row r="592" spans="1:15" ht="45" x14ac:dyDescent="0.3">
      <c r="A592" s="722" t="s">
        <v>5614</v>
      </c>
      <c r="B592" s="604" t="s">
        <v>5642</v>
      </c>
      <c r="C592" s="661" t="s">
        <v>6163</v>
      </c>
      <c r="D592" s="720">
        <v>1</v>
      </c>
      <c r="E592" s="721" t="s">
        <v>400</v>
      </c>
      <c r="F592" s="661" t="s">
        <v>6164</v>
      </c>
      <c r="G592" s="207"/>
      <c r="H592" s="212"/>
      <c r="I592" s="212"/>
      <c r="J592" s="212"/>
      <c r="K592" s="212"/>
      <c r="L592" s="212"/>
      <c r="M592" s="212"/>
      <c r="N592" s="151"/>
      <c r="O592" s="152"/>
    </row>
    <row r="593" spans="1:15" ht="60" x14ac:dyDescent="0.3">
      <c r="A593" s="722" t="s">
        <v>5615</v>
      </c>
      <c r="B593" s="604" t="s">
        <v>5643</v>
      </c>
      <c r="C593" s="661" t="s">
        <v>4674</v>
      </c>
      <c r="D593" s="720">
        <v>1</v>
      </c>
      <c r="E593" s="721" t="s">
        <v>400</v>
      </c>
      <c r="F593" s="661" t="s">
        <v>6166</v>
      </c>
      <c r="G593" s="207"/>
      <c r="H593" s="212"/>
      <c r="I593" s="212"/>
      <c r="J593" s="212"/>
      <c r="K593" s="212"/>
      <c r="L593" s="212"/>
      <c r="M593" s="212"/>
      <c r="N593" s="151"/>
      <c r="O593" s="152"/>
    </row>
    <row r="594" spans="1:15" ht="45" x14ac:dyDescent="0.3">
      <c r="A594" s="722" t="s">
        <v>5616</v>
      </c>
      <c r="B594" s="604" t="s">
        <v>6514</v>
      </c>
      <c r="C594" s="661" t="s">
        <v>6518</v>
      </c>
      <c r="D594" s="720">
        <v>1</v>
      </c>
      <c r="E594" s="721" t="s">
        <v>400</v>
      </c>
      <c r="F594" s="661" t="s">
        <v>6519</v>
      </c>
      <c r="G594" s="207"/>
      <c r="H594" s="212"/>
      <c r="I594" s="212"/>
      <c r="J594" s="212"/>
      <c r="K594" s="212"/>
      <c r="L594" s="212"/>
      <c r="M594" s="212"/>
      <c r="N594" s="151"/>
      <c r="O594" s="152"/>
    </row>
    <row r="595" spans="1:15" ht="45" x14ac:dyDescent="0.3">
      <c r="A595" s="722"/>
      <c r="B595" s="604"/>
      <c r="C595" s="661" t="s">
        <v>6517</v>
      </c>
      <c r="D595" s="720">
        <v>1</v>
      </c>
      <c r="E595" s="721" t="s">
        <v>400</v>
      </c>
      <c r="F595" s="661" t="s">
        <v>6165</v>
      </c>
      <c r="G595" s="207"/>
      <c r="H595" s="212"/>
      <c r="I595" s="212"/>
      <c r="J595" s="212"/>
      <c r="K595" s="212"/>
      <c r="L595" s="212"/>
      <c r="M595" s="212"/>
      <c r="N595" s="151"/>
      <c r="O595" s="152"/>
    </row>
    <row r="596" spans="1:15" ht="90" x14ac:dyDescent="0.3">
      <c r="A596" s="722" t="s">
        <v>5617</v>
      </c>
      <c r="B596" s="604" t="s">
        <v>6520</v>
      </c>
      <c r="C596" s="661" t="s">
        <v>6167</v>
      </c>
      <c r="D596" s="720">
        <v>1</v>
      </c>
      <c r="E596" s="721" t="s">
        <v>400</v>
      </c>
      <c r="F596" s="661" t="s">
        <v>6168</v>
      </c>
      <c r="G596" s="207"/>
      <c r="H596" s="212"/>
      <c r="I596" s="212"/>
      <c r="J596" s="212"/>
      <c r="K596" s="212"/>
      <c r="L596" s="212"/>
      <c r="M596" s="212"/>
      <c r="N596" s="151"/>
      <c r="O596" s="152"/>
    </row>
    <row r="597" spans="1:15" ht="75" x14ac:dyDescent="0.3">
      <c r="A597" s="722" t="s">
        <v>5618</v>
      </c>
      <c r="B597" s="604" t="s">
        <v>6515</v>
      </c>
      <c r="C597" s="661" t="s">
        <v>6170</v>
      </c>
      <c r="D597" s="720">
        <v>1</v>
      </c>
      <c r="E597" s="721" t="s">
        <v>400</v>
      </c>
      <c r="F597" s="661" t="s">
        <v>6171</v>
      </c>
      <c r="G597" s="207"/>
      <c r="H597" s="212"/>
      <c r="I597" s="212"/>
      <c r="J597" s="212"/>
      <c r="K597" s="212"/>
      <c r="L597" s="212"/>
      <c r="M597" s="212"/>
      <c r="N597" s="151"/>
      <c r="O597" s="152"/>
    </row>
    <row r="598" spans="1:15" ht="30" x14ac:dyDescent="0.3">
      <c r="A598" s="722"/>
      <c r="B598" s="604"/>
      <c r="C598" s="661" t="s">
        <v>6172</v>
      </c>
      <c r="D598" s="720">
        <v>1</v>
      </c>
      <c r="E598" s="721" t="s">
        <v>400</v>
      </c>
      <c r="F598" s="661" t="s">
        <v>6173</v>
      </c>
      <c r="G598" s="207"/>
      <c r="H598" s="212"/>
      <c r="I598" s="212"/>
      <c r="J598" s="212"/>
      <c r="K598" s="212"/>
      <c r="L598" s="212"/>
      <c r="M598" s="212"/>
      <c r="N598" s="151"/>
      <c r="O598" s="152"/>
    </row>
    <row r="599" spans="1:15" ht="75" x14ac:dyDescent="0.3">
      <c r="A599" s="722" t="s">
        <v>5619</v>
      </c>
      <c r="B599" s="661" t="s">
        <v>6009</v>
      </c>
      <c r="C599" s="661" t="s">
        <v>6174</v>
      </c>
      <c r="D599" s="720">
        <v>1</v>
      </c>
      <c r="E599" s="721" t="s">
        <v>400</v>
      </c>
      <c r="F599" s="661" t="s">
        <v>6175</v>
      </c>
      <c r="G599" s="207"/>
      <c r="H599" s="212"/>
      <c r="I599" s="212"/>
      <c r="J599" s="212"/>
      <c r="K599" s="212"/>
      <c r="L599" s="212"/>
      <c r="M599" s="212"/>
      <c r="N599" s="151"/>
      <c r="O599" s="152"/>
    </row>
    <row r="600" spans="1:15" x14ac:dyDescent="0.3">
      <c r="A600" s="218"/>
      <c r="B600" s="1003" t="s">
        <v>4155</v>
      </c>
      <c r="C600" s="1004"/>
      <c r="D600" s="1004"/>
      <c r="E600" s="1004"/>
      <c r="F600" s="1004"/>
      <c r="G600" s="1005"/>
      <c r="H600" s="212">
        <f>H601+H609+H614+H620</f>
        <v>21</v>
      </c>
      <c r="I600" s="212">
        <f>I601+I609+I614+I620</f>
        <v>42</v>
      </c>
      <c r="J600" s="212"/>
      <c r="K600" s="212"/>
      <c r="L600" s="212"/>
      <c r="M600" s="212"/>
      <c r="N600" s="151"/>
      <c r="O600" s="152"/>
    </row>
    <row r="601" spans="1:15" x14ac:dyDescent="0.3">
      <c r="A601" s="217" t="s">
        <v>139</v>
      </c>
      <c r="B601" s="1002" t="s">
        <v>140</v>
      </c>
      <c r="C601" s="998"/>
      <c r="D601" s="998"/>
      <c r="E601" s="998"/>
      <c r="F601" s="998"/>
      <c r="G601" s="999"/>
      <c r="H601" s="212">
        <f>SUM(D602:D608)</f>
        <v>7</v>
      </c>
      <c r="I601" s="212">
        <f>COUNT(D602:D608)*2</f>
        <v>14</v>
      </c>
      <c r="J601" s="212"/>
      <c r="K601" s="212"/>
      <c r="L601" s="212"/>
      <c r="M601" s="212"/>
      <c r="N601" s="151"/>
      <c r="O601" s="152"/>
    </row>
    <row r="602" spans="1:15" ht="30" x14ac:dyDescent="0.3">
      <c r="A602" s="217" t="s">
        <v>981</v>
      </c>
      <c r="B602" s="137" t="s">
        <v>982</v>
      </c>
      <c r="C602" s="137" t="s">
        <v>2311</v>
      </c>
      <c r="D602" s="157">
        <v>1</v>
      </c>
      <c r="E602" s="159" t="s">
        <v>576</v>
      </c>
      <c r="F602" s="159"/>
      <c r="G602" s="159"/>
      <c r="H602" s="212"/>
      <c r="I602" s="212"/>
      <c r="J602" s="212"/>
      <c r="K602" s="212"/>
      <c r="L602" s="212"/>
      <c r="M602" s="212"/>
      <c r="N602" s="151"/>
      <c r="O602" s="152"/>
    </row>
    <row r="603" spans="1:15" x14ac:dyDescent="0.3">
      <c r="A603" s="217" t="s">
        <v>156</v>
      </c>
      <c r="B603" s="137"/>
      <c r="C603" s="137" t="s">
        <v>4156</v>
      </c>
      <c r="D603" s="157">
        <v>1</v>
      </c>
      <c r="E603" s="159" t="s">
        <v>576</v>
      </c>
      <c r="F603" s="159"/>
      <c r="G603" s="159"/>
      <c r="H603" s="212"/>
      <c r="I603" s="212"/>
      <c r="J603" s="212"/>
      <c r="K603" s="212"/>
      <c r="L603" s="212"/>
      <c r="M603" s="212"/>
      <c r="N603" s="151"/>
      <c r="O603" s="152"/>
    </row>
    <row r="604" spans="1:15" x14ac:dyDescent="0.3">
      <c r="A604" s="217" t="s">
        <v>156</v>
      </c>
      <c r="B604" s="137"/>
      <c r="C604" s="137" t="s">
        <v>4157</v>
      </c>
      <c r="D604" s="157">
        <v>1</v>
      </c>
      <c r="E604" s="159" t="s">
        <v>576</v>
      </c>
      <c r="F604" s="159"/>
      <c r="G604" s="159"/>
      <c r="H604" s="212"/>
      <c r="I604" s="212"/>
      <c r="J604" s="212"/>
      <c r="K604" s="212"/>
      <c r="L604" s="212"/>
      <c r="M604" s="212"/>
      <c r="N604" s="151"/>
      <c r="O604" s="152"/>
    </row>
    <row r="605" spans="1:15" x14ac:dyDescent="0.3">
      <c r="A605" s="217" t="s">
        <v>156</v>
      </c>
      <c r="B605" s="137" t="s">
        <v>3342</v>
      </c>
      <c r="C605" s="137" t="s">
        <v>4158</v>
      </c>
      <c r="D605" s="157">
        <v>1</v>
      </c>
      <c r="E605" s="159" t="s">
        <v>576</v>
      </c>
      <c r="F605" s="159"/>
      <c r="G605" s="159"/>
      <c r="H605" s="212"/>
      <c r="I605" s="212"/>
      <c r="J605" s="212"/>
      <c r="K605" s="212"/>
      <c r="L605" s="212"/>
      <c r="M605" s="212"/>
      <c r="N605" s="151"/>
      <c r="O605" s="152"/>
    </row>
    <row r="606" spans="1:15" x14ac:dyDescent="0.3">
      <c r="A606" s="217" t="s">
        <v>156</v>
      </c>
      <c r="B606" s="137"/>
      <c r="C606" s="137" t="s">
        <v>4159</v>
      </c>
      <c r="D606" s="157">
        <v>1</v>
      </c>
      <c r="E606" s="159" t="s">
        <v>576</v>
      </c>
      <c r="F606" s="159"/>
      <c r="G606" s="159"/>
      <c r="H606" s="212"/>
      <c r="I606" s="212"/>
      <c r="J606" s="212"/>
      <c r="K606" s="212"/>
      <c r="L606" s="212"/>
      <c r="M606" s="212"/>
      <c r="N606" s="151"/>
      <c r="O606" s="152"/>
    </row>
    <row r="607" spans="1:15" x14ac:dyDescent="0.3">
      <c r="A607" s="217" t="s">
        <v>156</v>
      </c>
      <c r="B607" s="137"/>
      <c r="C607" s="137" t="s">
        <v>4160</v>
      </c>
      <c r="D607" s="157">
        <v>1</v>
      </c>
      <c r="E607" s="159" t="s">
        <v>576</v>
      </c>
      <c r="F607" s="159"/>
      <c r="G607" s="159"/>
      <c r="H607" s="212"/>
      <c r="I607" s="212"/>
      <c r="J607" s="212"/>
      <c r="K607" s="212"/>
      <c r="L607" s="212"/>
      <c r="M607" s="212"/>
      <c r="N607" s="151"/>
      <c r="O607" s="152"/>
    </row>
    <row r="608" spans="1:15" x14ac:dyDescent="0.3">
      <c r="A608" s="217" t="s">
        <v>156</v>
      </c>
      <c r="B608" s="137"/>
      <c r="C608" s="137" t="s">
        <v>4161</v>
      </c>
      <c r="D608" s="157">
        <v>1</v>
      </c>
      <c r="E608" s="159" t="s">
        <v>576</v>
      </c>
      <c r="F608" s="159"/>
      <c r="G608" s="159"/>
      <c r="H608" s="212"/>
      <c r="I608" s="212"/>
      <c r="J608" s="212"/>
      <c r="K608" s="212"/>
      <c r="L608" s="212"/>
      <c r="M608" s="212"/>
      <c r="N608" s="151"/>
      <c r="O608" s="152"/>
    </row>
    <row r="609" spans="1:15" x14ac:dyDescent="0.3">
      <c r="A609" s="217" t="s">
        <v>141</v>
      </c>
      <c r="B609" s="1002" t="s">
        <v>993</v>
      </c>
      <c r="C609" s="998"/>
      <c r="D609" s="998"/>
      <c r="E609" s="998"/>
      <c r="F609" s="998"/>
      <c r="G609" s="999"/>
      <c r="H609" s="212">
        <f>SUM(D610:D613)</f>
        <v>4</v>
      </c>
      <c r="I609" s="212">
        <f>COUNT(D610:D613)*2</f>
        <v>8</v>
      </c>
      <c r="J609" s="212"/>
      <c r="K609" s="212"/>
      <c r="L609" s="212"/>
      <c r="M609" s="212"/>
      <c r="N609" s="151"/>
      <c r="O609" s="152"/>
    </row>
    <row r="610" spans="1:15" ht="30" x14ac:dyDescent="0.3">
      <c r="A610" s="217" t="s">
        <v>1705</v>
      </c>
      <c r="B610" s="137" t="s">
        <v>995</v>
      </c>
      <c r="C610" s="137" t="s">
        <v>4162</v>
      </c>
      <c r="D610" s="157">
        <v>1</v>
      </c>
      <c r="E610" s="159" t="s">
        <v>576</v>
      </c>
      <c r="F610" s="159"/>
      <c r="G610" s="159"/>
      <c r="H610" s="212"/>
      <c r="I610" s="212"/>
      <c r="J610" s="212"/>
      <c r="K610" s="212"/>
      <c r="L610" s="212"/>
      <c r="M610" s="212"/>
      <c r="N610" s="151"/>
      <c r="O610" s="152"/>
    </row>
    <row r="611" spans="1:15" x14ac:dyDescent="0.3">
      <c r="A611" s="217"/>
      <c r="B611" s="137"/>
      <c r="C611" s="137" t="s">
        <v>4163</v>
      </c>
      <c r="D611" s="157">
        <v>1</v>
      </c>
      <c r="E611" s="159" t="s">
        <v>576</v>
      </c>
      <c r="F611" s="159"/>
      <c r="G611" s="159"/>
      <c r="H611" s="212"/>
      <c r="I611" s="212"/>
      <c r="J611" s="212"/>
      <c r="K611" s="212"/>
      <c r="L611" s="212"/>
      <c r="M611" s="212"/>
      <c r="N611" s="151"/>
      <c r="O611" s="152"/>
    </row>
    <row r="612" spans="1:15" ht="30" x14ac:dyDescent="0.3">
      <c r="A612" s="217" t="s">
        <v>156</v>
      </c>
      <c r="B612" s="137"/>
      <c r="C612" s="137" t="s">
        <v>4164</v>
      </c>
      <c r="D612" s="157">
        <v>1</v>
      </c>
      <c r="E612" s="159" t="s">
        <v>576</v>
      </c>
      <c r="F612" s="159"/>
      <c r="G612" s="159"/>
      <c r="H612" s="212"/>
      <c r="I612" s="212"/>
      <c r="J612" s="212"/>
      <c r="K612" s="212"/>
      <c r="L612" s="212"/>
      <c r="M612" s="212"/>
      <c r="N612" s="151"/>
      <c r="O612" s="152"/>
    </row>
    <row r="613" spans="1:15" x14ac:dyDescent="0.3">
      <c r="A613" s="217" t="s">
        <v>156</v>
      </c>
      <c r="B613" s="137"/>
      <c r="C613" s="137" t="s">
        <v>4165</v>
      </c>
      <c r="D613" s="157">
        <v>1</v>
      </c>
      <c r="E613" s="159" t="s">
        <v>576</v>
      </c>
      <c r="F613" s="159"/>
      <c r="G613" s="159"/>
      <c r="H613" s="212"/>
      <c r="I613" s="212"/>
      <c r="J613" s="212"/>
      <c r="K613" s="212"/>
      <c r="L613" s="212"/>
      <c r="M613" s="212"/>
      <c r="N613" s="151"/>
      <c r="O613" s="152"/>
    </row>
    <row r="614" spans="1:15" x14ac:dyDescent="0.3">
      <c r="A614" s="217" t="s">
        <v>143</v>
      </c>
      <c r="B614" s="1002" t="s">
        <v>1004</v>
      </c>
      <c r="C614" s="998"/>
      <c r="D614" s="998"/>
      <c r="E614" s="998"/>
      <c r="F614" s="998"/>
      <c r="G614" s="999"/>
      <c r="H614" s="212">
        <f>SUM(D615:D619)</f>
        <v>5</v>
      </c>
      <c r="I614" s="212">
        <f>COUNT(D615:D619)*2</f>
        <v>10</v>
      </c>
      <c r="J614" s="212"/>
      <c r="K614" s="212"/>
      <c r="L614" s="212"/>
      <c r="M614" s="212"/>
      <c r="N614" s="151"/>
      <c r="O614" s="152"/>
    </row>
    <row r="615" spans="1:15" ht="45" x14ac:dyDescent="0.3">
      <c r="A615" s="217" t="s">
        <v>1707</v>
      </c>
      <c r="B615" s="137" t="s">
        <v>1006</v>
      </c>
      <c r="C615" s="137" t="s">
        <v>4166</v>
      </c>
      <c r="D615" s="157">
        <v>1</v>
      </c>
      <c r="E615" s="159" t="s">
        <v>576</v>
      </c>
      <c r="F615" s="159"/>
      <c r="G615" s="159"/>
      <c r="H615" s="212"/>
      <c r="I615" s="212"/>
      <c r="J615" s="212"/>
      <c r="K615" s="212"/>
      <c r="L615" s="212"/>
      <c r="M615" s="212"/>
      <c r="N615" s="151"/>
      <c r="O615" s="152"/>
    </row>
    <row r="616" spans="1:15" x14ac:dyDescent="0.3">
      <c r="A616" s="217" t="s">
        <v>156</v>
      </c>
      <c r="B616" s="137"/>
      <c r="C616" s="137" t="s">
        <v>4167</v>
      </c>
      <c r="D616" s="157">
        <v>1</v>
      </c>
      <c r="E616" s="159" t="s">
        <v>576</v>
      </c>
      <c r="F616" s="159"/>
      <c r="G616" s="159"/>
      <c r="H616" s="212"/>
      <c r="I616" s="212"/>
      <c r="J616" s="212"/>
      <c r="K616" s="212"/>
      <c r="L616" s="212"/>
      <c r="M616" s="212"/>
      <c r="N616" s="151"/>
      <c r="O616" s="152"/>
    </row>
    <row r="617" spans="1:15" x14ac:dyDescent="0.3">
      <c r="A617" s="217" t="s">
        <v>156</v>
      </c>
      <c r="B617" s="137"/>
      <c r="C617" s="137" t="s">
        <v>4158</v>
      </c>
      <c r="D617" s="157">
        <v>1</v>
      </c>
      <c r="E617" s="159" t="s">
        <v>576</v>
      </c>
      <c r="F617" s="159"/>
      <c r="G617" s="159"/>
      <c r="H617" s="212"/>
      <c r="I617" s="212"/>
      <c r="J617" s="212"/>
      <c r="K617" s="212"/>
      <c r="L617" s="212"/>
      <c r="M617" s="212"/>
      <c r="N617" s="151"/>
      <c r="O617" s="152"/>
    </row>
    <row r="618" spans="1:15" x14ac:dyDescent="0.3">
      <c r="A618" s="217" t="s">
        <v>156</v>
      </c>
      <c r="B618" s="137"/>
      <c r="C618" s="137" t="s">
        <v>4159</v>
      </c>
      <c r="D618" s="157">
        <v>1</v>
      </c>
      <c r="E618" s="159" t="s">
        <v>576</v>
      </c>
      <c r="F618" s="159"/>
      <c r="G618" s="159"/>
      <c r="H618" s="212"/>
      <c r="I618" s="212"/>
      <c r="J618" s="212"/>
      <c r="K618" s="212"/>
      <c r="L618" s="212"/>
      <c r="M618" s="212"/>
      <c r="N618" s="151"/>
      <c r="O618" s="152"/>
    </row>
    <row r="619" spans="1:15" ht="30" x14ac:dyDescent="0.3">
      <c r="A619" s="217" t="s">
        <v>156</v>
      </c>
      <c r="B619" s="137"/>
      <c r="C619" s="137" t="s">
        <v>4168</v>
      </c>
      <c r="D619" s="157">
        <v>1</v>
      </c>
      <c r="E619" s="159" t="s">
        <v>576</v>
      </c>
      <c r="F619" s="146" t="s">
        <v>4169</v>
      </c>
      <c r="G619" s="159"/>
      <c r="H619" s="212"/>
      <c r="I619" s="212"/>
      <c r="J619" s="212"/>
      <c r="K619" s="212"/>
      <c r="L619" s="212"/>
      <c r="M619" s="212"/>
      <c r="N619" s="151"/>
      <c r="O619" s="152"/>
    </row>
    <row r="620" spans="1:15" x14ac:dyDescent="0.3">
      <c r="A620" s="217" t="s">
        <v>145</v>
      </c>
      <c r="B620" s="1002" t="s">
        <v>1011</v>
      </c>
      <c r="C620" s="998"/>
      <c r="D620" s="998"/>
      <c r="E620" s="998"/>
      <c r="F620" s="998"/>
      <c r="G620" s="999"/>
      <c r="H620" s="212">
        <f>SUM(D621:D625)</f>
        <v>5</v>
      </c>
      <c r="I620" s="212">
        <f>COUNT(D621:D625)*2</f>
        <v>10</v>
      </c>
      <c r="J620" s="212"/>
      <c r="K620" s="212"/>
      <c r="L620" s="212"/>
      <c r="M620" s="212"/>
      <c r="N620" s="151"/>
      <c r="O620" s="152"/>
    </row>
    <row r="621" spans="1:15" ht="45" x14ac:dyDescent="0.3">
      <c r="A621" s="217" t="s">
        <v>1715</v>
      </c>
      <c r="B621" s="137" t="s">
        <v>1013</v>
      </c>
      <c r="C621" s="137" t="s">
        <v>4170</v>
      </c>
      <c r="D621" s="157">
        <v>1</v>
      </c>
      <c r="E621" s="159" t="s">
        <v>576</v>
      </c>
      <c r="F621" s="159"/>
      <c r="G621" s="159"/>
      <c r="H621" s="212"/>
      <c r="I621" s="212"/>
      <c r="J621" s="212"/>
      <c r="K621" s="212"/>
      <c r="L621" s="212"/>
      <c r="M621" s="212"/>
      <c r="N621" s="151"/>
      <c r="O621" s="152"/>
    </row>
    <row r="622" spans="1:15" x14ac:dyDescent="0.3">
      <c r="A622" s="217" t="s">
        <v>156</v>
      </c>
      <c r="B622" s="137"/>
      <c r="C622" s="137" t="s">
        <v>4171</v>
      </c>
      <c r="D622" s="157">
        <v>1</v>
      </c>
      <c r="E622" s="159" t="s">
        <v>576</v>
      </c>
      <c r="F622" s="159"/>
      <c r="G622" s="159"/>
      <c r="H622" s="212"/>
      <c r="I622" s="212"/>
      <c r="J622" s="212"/>
      <c r="K622" s="212"/>
      <c r="L622" s="212"/>
      <c r="M622" s="212"/>
      <c r="N622" s="151"/>
      <c r="O622" s="152"/>
    </row>
    <row r="623" spans="1:15" x14ac:dyDescent="0.3">
      <c r="A623" s="217"/>
      <c r="B623" s="137"/>
      <c r="C623" s="137" t="s">
        <v>4172</v>
      </c>
      <c r="D623" s="157">
        <v>1</v>
      </c>
      <c r="E623" s="159"/>
      <c r="F623" s="159"/>
      <c r="G623" s="159"/>
      <c r="H623" s="212"/>
      <c r="I623" s="212"/>
      <c r="J623" s="212"/>
      <c r="K623" s="212"/>
      <c r="L623" s="212"/>
      <c r="M623" s="212"/>
      <c r="N623" s="151"/>
      <c r="O623" s="152"/>
    </row>
    <row r="624" spans="1:15" x14ac:dyDescent="0.3">
      <c r="A624" s="217" t="s">
        <v>156</v>
      </c>
      <c r="B624" s="137"/>
      <c r="C624" s="137" t="s">
        <v>4173</v>
      </c>
      <c r="D624" s="157">
        <v>1</v>
      </c>
      <c r="E624" s="159" t="s">
        <v>576</v>
      </c>
      <c r="F624" s="159"/>
      <c r="G624" s="159"/>
      <c r="H624" s="212"/>
      <c r="I624" s="212"/>
      <c r="J624" s="212"/>
      <c r="K624" s="212"/>
      <c r="L624" s="212"/>
      <c r="M624" s="212"/>
      <c r="N624" s="151"/>
      <c r="O624" s="152"/>
    </row>
    <row r="625" spans="1:15" x14ac:dyDescent="0.3">
      <c r="A625" s="217" t="s">
        <v>156</v>
      </c>
      <c r="B625" s="137"/>
      <c r="C625" s="137" t="s">
        <v>4174</v>
      </c>
      <c r="D625" s="157">
        <v>1</v>
      </c>
      <c r="E625" s="159" t="s">
        <v>576</v>
      </c>
      <c r="F625" s="159"/>
      <c r="G625" s="159"/>
      <c r="H625" s="212"/>
      <c r="I625" s="212"/>
      <c r="J625" s="212"/>
      <c r="K625" s="212"/>
      <c r="L625" s="212"/>
      <c r="M625" s="212"/>
      <c r="N625" s="151"/>
      <c r="O625" s="152"/>
    </row>
    <row r="626" spans="1:15" x14ac:dyDescent="0.3">
      <c r="A626" s="229"/>
      <c r="B626" s="166"/>
      <c r="C626" s="166"/>
      <c r="D626" s="169"/>
      <c r="E626" s="166"/>
      <c r="F626" s="166"/>
      <c r="G626" s="166"/>
      <c r="H626" s="212"/>
      <c r="I626" s="212"/>
      <c r="J626" s="212"/>
      <c r="K626" s="212"/>
      <c r="L626" s="212"/>
      <c r="M626" s="212"/>
      <c r="N626" s="166"/>
    </row>
    <row r="627" spans="1:15" x14ac:dyDescent="0.3">
      <c r="A627" s="229"/>
      <c r="B627" s="166"/>
      <c r="C627" s="166"/>
      <c r="D627" s="169"/>
      <c r="E627" s="166"/>
      <c r="F627" s="166"/>
      <c r="G627" s="166"/>
      <c r="H627" s="212"/>
      <c r="I627" s="212"/>
      <c r="J627" s="212"/>
      <c r="K627" s="212"/>
      <c r="L627" s="212"/>
      <c r="M627" s="212"/>
      <c r="N627" s="166"/>
    </row>
    <row r="628" spans="1:15" x14ac:dyDescent="0.3">
      <c r="A628" s="1000" t="s">
        <v>4175</v>
      </c>
      <c r="B628" s="998"/>
      <c r="C628" s="999"/>
      <c r="D628" s="169"/>
      <c r="E628" s="166"/>
      <c r="F628" s="166"/>
      <c r="G628" s="166"/>
      <c r="H628" s="212"/>
      <c r="I628" s="212"/>
      <c r="J628" s="212"/>
      <c r="K628" s="212"/>
      <c r="L628" s="212"/>
      <c r="M628" s="212"/>
      <c r="N628" s="166"/>
    </row>
    <row r="629" spans="1:15" x14ac:dyDescent="0.3">
      <c r="A629" s="229"/>
      <c r="B629" s="177" t="s">
        <v>4176</v>
      </c>
      <c r="C629" s="507">
        <f>D657</f>
        <v>0.5</v>
      </c>
      <c r="D629" s="169"/>
      <c r="E629" s="166"/>
      <c r="F629" s="166"/>
      <c r="G629" s="166"/>
      <c r="H629" s="212"/>
      <c r="I629" s="212"/>
      <c r="J629" s="212"/>
      <c r="K629" s="212"/>
      <c r="L629" s="212"/>
      <c r="M629" s="212"/>
      <c r="N629" s="166"/>
    </row>
    <row r="630" spans="1:15" x14ac:dyDescent="0.3">
      <c r="A630" s="229"/>
      <c r="B630" s="1001" t="s">
        <v>1020</v>
      </c>
      <c r="C630" s="999"/>
      <c r="D630" s="169"/>
      <c r="E630" s="166"/>
      <c r="F630" s="166"/>
      <c r="G630" s="166"/>
      <c r="H630" s="212"/>
      <c r="I630" s="212"/>
      <c r="J630" s="212"/>
      <c r="K630" s="212"/>
      <c r="L630" s="212"/>
      <c r="M630" s="212"/>
      <c r="N630" s="166"/>
    </row>
    <row r="631" spans="1:15" x14ac:dyDescent="0.3">
      <c r="A631" s="217" t="s">
        <v>1021</v>
      </c>
      <c r="B631" s="137" t="s">
        <v>1022</v>
      </c>
      <c r="C631" s="506">
        <f t="shared" ref="C631:C638" si="2">D649</f>
        <v>0.5</v>
      </c>
      <c r="D631" s="169"/>
      <c r="E631" s="166"/>
      <c r="F631" s="166"/>
      <c r="G631" s="166"/>
      <c r="H631" s="212"/>
      <c r="I631" s="212"/>
      <c r="J631" s="212"/>
      <c r="K631" s="212"/>
      <c r="L631" s="212"/>
      <c r="M631" s="212"/>
      <c r="N631" s="166"/>
    </row>
    <row r="632" spans="1:15" x14ac:dyDescent="0.3">
      <c r="A632" s="217" t="s">
        <v>1023</v>
      </c>
      <c r="B632" s="137" t="s">
        <v>1024</v>
      </c>
      <c r="C632" s="506">
        <f t="shared" si="2"/>
        <v>0.5</v>
      </c>
      <c r="D632" s="169"/>
      <c r="E632" s="166"/>
      <c r="F632" s="166"/>
      <c r="G632" s="166"/>
      <c r="H632" s="212"/>
      <c r="I632" s="212"/>
      <c r="J632" s="212"/>
      <c r="K632" s="212"/>
      <c r="L632" s="212"/>
      <c r="M632" s="212"/>
      <c r="N632" s="166"/>
    </row>
    <row r="633" spans="1:15" x14ac:dyDescent="0.3">
      <c r="A633" s="217" t="s">
        <v>1025</v>
      </c>
      <c r="B633" s="137" t="s">
        <v>1026</v>
      </c>
      <c r="C633" s="506">
        <f t="shared" si="2"/>
        <v>0.5</v>
      </c>
      <c r="D633" s="169"/>
      <c r="E633" s="166"/>
      <c r="F633" s="166"/>
      <c r="G633" s="166"/>
      <c r="H633" s="212"/>
      <c r="I633" s="212"/>
      <c r="J633" s="212"/>
      <c r="K633" s="212"/>
      <c r="L633" s="212"/>
      <c r="M633" s="212"/>
      <c r="N633" s="166"/>
    </row>
    <row r="634" spans="1:15" x14ac:dyDescent="0.3">
      <c r="A634" s="217" t="s">
        <v>1027</v>
      </c>
      <c r="B634" s="137" t="s">
        <v>1028</v>
      </c>
      <c r="C634" s="506">
        <f t="shared" si="2"/>
        <v>0.5</v>
      </c>
      <c r="D634" s="169"/>
      <c r="E634" s="166"/>
      <c r="F634" s="166"/>
      <c r="G634" s="166"/>
      <c r="H634" s="212"/>
      <c r="I634" s="212"/>
      <c r="J634" s="212"/>
      <c r="K634" s="212"/>
      <c r="L634" s="212"/>
      <c r="M634" s="212"/>
      <c r="N634" s="166"/>
    </row>
    <row r="635" spans="1:15" x14ac:dyDescent="0.3">
      <c r="A635" s="217" t="s">
        <v>1029</v>
      </c>
      <c r="B635" s="137" t="s">
        <v>1030</v>
      </c>
      <c r="C635" s="506">
        <f t="shared" si="2"/>
        <v>0.5</v>
      </c>
      <c r="D635" s="169"/>
      <c r="E635" s="166"/>
      <c r="F635" s="166"/>
      <c r="G635" s="166"/>
      <c r="H635" s="212"/>
      <c r="I635" s="212"/>
      <c r="J635" s="212"/>
      <c r="K635" s="212"/>
      <c r="L635" s="212"/>
      <c r="M635" s="212"/>
      <c r="N635" s="166"/>
    </row>
    <row r="636" spans="1:15" x14ac:dyDescent="0.3">
      <c r="A636" s="217" t="s">
        <v>1031</v>
      </c>
      <c r="B636" s="137" t="s">
        <v>14</v>
      </c>
      <c r="C636" s="506">
        <f t="shared" si="2"/>
        <v>0.5</v>
      </c>
      <c r="D636" s="169"/>
      <c r="E636" s="166"/>
      <c r="F636" s="166"/>
      <c r="G636" s="166"/>
      <c r="H636" s="212"/>
      <c r="I636" s="212"/>
      <c r="J636" s="212"/>
      <c r="K636" s="212"/>
      <c r="L636" s="212"/>
      <c r="M636" s="212"/>
      <c r="N636" s="166"/>
    </row>
    <row r="637" spans="1:15" x14ac:dyDescent="0.3">
      <c r="A637" s="217" t="s">
        <v>1032</v>
      </c>
      <c r="B637" s="137" t="s">
        <v>1033</v>
      </c>
      <c r="C637" s="506">
        <f t="shared" si="2"/>
        <v>0.5</v>
      </c>
      <c r="D637" s="169"/>
      <c r="E637" s="166"/>
      <c r="F637" s="166"/>
      <c r="G637" s="166"/>
      <c r="H637" s="212"/>
      <c r="I637" s="212"/>
      <c r="J637" s="212"/>
      <c r="K637" s="212"/>
      <c r="L637" s="212"/>
      <c r="M637" s="212"/>
      <c r="N637" s="166"/>
    </row>
    <row r="638" spans="1:15" x14ac:dyDescent="0.3">
      <c r="A638" s="217" t="s">
        <v>1034</v>
      </c>
      <c r="B638" s="137" t="s">
        <v>1035</v>
      </c>
      <c r="C638" s="506">
        <f t="shared" si="2"/>
        <v>0.5</v>
      </c>
      <c r="D638" s="169"/>
      <c r="E638" s="166"/>
      <c r="F638" s="166"/>
      <c r="G638" s="166"/>
      <c r="H638" s="212"/>
      <c r="I638" s="212"/>
      <c r="J638" s="212"/>
      <c r="K638" s="212"/>
      <c r="L638" s="212"/>
      <c r="M638" s="212"/>
      <c r="N638" s="166"/>
    </row>
    <row r="639" spans="1:15" x14ac:dyDescent="0.3">
      <c r="A639" s="230"/>
      <c r="B639" s="151"/>
      <c r="C639" s="151"/>
      <c r="D639" s="182"/>
      <c r="E639" s="151"/>
      <c r="F639" s="151"/>
      <c r="G639" s="166"/>
      <c r="H639" s="212"/>
      <c r="I639" s="212"/>
      <c r="J639" s="212"/>
      <c r="K639" s="212"/>
      <c r="L639" s="212"/>
      <c r="M639" s="212"/>
      <c r="N639" s="166"/>
    </row>
    <row r="640" spans="1:15" x14ac:dyDescent="0.3">
      <c r="A640" s="230"/>
      <c r="B640" s="151"/>
      <c r="C640" s="151"/>
      <c r="D640" s="182"/>
      <c r="E640" s="151"/>
      <c r="F640" s="151"/>
      <c r="G640" s="166"/>
      <c r="H640" s="212"/>
      <c r="I640" s="212"/>
      <c r="J640" s="212"/>
      <c r="K640" s="212"/>
      <c r="L640" s="212"/>
      <c r="M640" s="212"/>
      <c r="N640" s="166"/>
    </row>
    <row r="641" spans="1:14" s="213" customFormat="1" x14ac:dyDescent="0.3">
      <c r="A641" s="214"/>
      <c r="B641" s="212"/>
      <c r="C641" s="212"/>
      <c r="D641" s="215"/>
      <c r="E641" s="212"/>
      <c r="F641" s="212"/>
      <c r="G641" s="212"/>
      <c r="H641" s="212"/>
      <c r="I641" s="212"/>
      <c r="J641" s="212"/>
      <c r="K641" s="212"/>
      <c r="L641" s="212"/>
      <c r="M641" s="212"/>
      <c r="N641" s="212"/>
    </row>
    <row r="642" spans="1:14" s="213" customFormat="1" x14ac:dyDescent="0.3">
      <c r="A642" s="214"/>
      <c r="B642" s="212"/>
      <c r="C642" s="212"/>
      <c r="D642" s="215"/>
      <c r="E642" s="212"/>
      <c r="F642" s="212"/>
      <c r="G642" s="212"/>
      <c r="H642" s="212"/>
      <c r="I642" s="212"/>
      <c r="J642" s="212"/>
      <c r="K642" s="212"/>
      <c r="L642" s="212"/>
      <c r="M642" s="212"/>
      <c r="N642" s="212"/>
    </row>
    <row r="643" spans="1:14" s="213" customFormat="1" x14ac:dyDescent="0.3">
      <c r="A643" s="214"/>
      <c r="B643" s="212"/>
      <c r="C643" s="212"/>
      <c r="D643" s="215"/>
      <c r="E643" s="212"/>
      <c r="F643" s="212"/>
      <c r="G643" s="212"/>
      <c r="H643" s="212"/>
      <c r="I643" s="212"/>
      <c r="J643" s="212"/>
      <c r="K643" s="212"/>
      <c r="L643" s="212"/>
      <c r="M643" s="212"/>
      <c r="N643" s="212"/>
    </row>
    <row r="644" spans="1:14" s="213" customFormat="1" x14ac:dyDescent="0.3">
      <c r="A644" s="214"/>
      <c r="B644" s="212"/>
      <c r="C644" s="212"/>
      <c r="D644" s="215"/>
      <c r="E644" s="212"/>
      <c r="F644" s="212"/>
      <c r="G644" s="212"/>
      <c r="H644" s="212"/>
      <c r="I644" s="212"/>
      <c r="J644" s="212"/>
      <c r="K644" s="212"/>
      <c r="L644" s="212"/>
      <c r="M644" s="212"/>
      <c r="N644" s="212"/>
    </row>
    <row r="645" spans="1:14" s="213" customFormat="1" x14ac:dyDescent="0.3">
      <c r="A645" s="214"/>
      <c r="B645" s="212"/>
      <c r="C645" s="212"/>
      <c r="D645" s="215"/>
      <c r="E645" s="212"/>
      <c r="F645" s="212"/>
      <c r="G645" s="212"/>
      <c r="H645" s="212"/>
      <c r="I645" s="212"/>
      <c r="J645" s="212"/>
      <c r="K645" s="212"/>
      <c r="L645" s="212"/>
      <c r="M645" s="212"/>
      <c r="N645" s="212"/>
    </row>
    <row r="646" spans="1:14" s="213" customFormat="1" x14ac:dyDescent="0.3">
      <c r="A646" s="214"/>
      <c r="B646" s="212"/>
      <c r="C646" s="212"/>
      <c r="D646" s="215"/>
      <c r="E646" s="212"/>
      <c r="F646" s="212"/>
      <c r="G646" s="212"/>
      <c r="H646" s="212"/>
      <c r="I646" s="212"/>
      <c r="J646" s="212"/>
      <c r="K646" s="212"/>
      <c r="L646" s="212"/>
      <c r="M646" s="212"/>
      <c r="N646" s="212"/>
    </row>
    <row r="647" spans="1:14" s="213" customFormat="1" x14ac:dyDescent="0.3">
      <c r="A647" s="214"/>
      <c r="B647" s="212"/>
      <c r="C647" s="212"/>
      <c r="D647" s="215"/>
      <c r="E647" s="212"/>
      <c r="F647" s="212"/>
      <c r="G647" s="212"/>
      <c r="H647" s="212"/>
      <c r="I647" s="212"/>
      <c r="J647" s="212"/>
      <c r="K647" s="212"/>
      <c r="L647" s="212"/>
      <c r="M647" s="212"/>
      <c r="N647" s="212"/>
    </row>
    <row r="648" spans="1:14" s="231" customFormat="1" x14ac:dyDescent="0.3">
      <c r="A648" s="230"/>
      <c r="B648" s="566" t="s">
        <v>1036</v>
      </c>
      <c r="C648" s="566" t="s">
        <v>1906</v>
      </c>
      <c r="D648" s="702" t="s">
        <v>1725</v>
      </c>
      <c r="E648" s="566" t="b">
        <f>G2</f>
        <v>1</v>
      </c>
      <c r="F648" s="566"/>
      <c r="G648" s="566"/>
      <c r="H648" s="212"/>
      <c r="I648" s="212"/>
      <c r="J648" s="212"/>
      <c r="K648" s="212"/>
      <c r="L648" s="212"/>
      <c r="M648" s="212"/>
      <c r="N648" s="566"/>
    </row>
    <row r="649" spans="1:14" s="231" customFormat="1" x14ac:dyDescent="0.3">
      <c r="A649" s="230" t="s">
        <v>1021</v>
      </c>
      <c r="B649" s="566">
        <f>IF(E648=FALSE,0,H4)</f>
        <v>44</v>
      </c>
      <c r="C649" s="566">
        <f>IF(E648=FALSE,0,I4)</f>
        <v>88</v>
      </c>
      <c r="D649" s="703">
        <f>IF(E648=0,0,B649/C649)</f>
        <v>0.5</v>
      </c>
      <c r="E649" s="566"/>
      <c r="F649" s="566"/>
      <c r="G649" s="566"/>
      <c r="H649" s="212"/>
      <c r="I649" s="212"/>
      <c r="J649" s="212"/>
      <c r="K649" s="212"/>
      <c r="L649" s="212"/>
      <c r="M649" s="212"/>
      <c r="N649" s="566"/>
    </row>
    <row r="650" spans="1:14" s="231" customFormat="1" x14ac:dyDescent="0.3">
      <c r="A650" s="230" t="s">
        <v>1023</v>
      </c>
      <c r="B650" s="566">
        <f>IF(E648=FALSE,0,H55)</f>
        <v>69</v>
      </c>
      <c r="C650" s="566">
        <f>IF(E648=FALSE,0,I55)</f>
        <v>138</v>
      </c>
      <c r="D650" s="703">
        <f>IF(E648=0,0,B650/C650)</f>
        <v>0.5</v>
      </c>
      <c r="E650" s="566"/>
      <c r="F650" s="566"/>
      <c r="G650" s="566"/>
      <c r="H650" s="212"/>
      <c r="I650" s="212"/>
      <c r="J650" s="212"/>
      <c r="K650" s="212"/>
      <c r="L650" s="212"/>
      <c r="M650" s="212"/>
      <c r="N650" s="566"/>
    </row>
    <row r="651" spans="1:14" s="231" customFormat="1" x14ac:dyDescent="0.3">
      <c r="A651" s="230" t="s">
        <v>1025</v>
      </c>
      <c r="B651" s="566">
        <f>IF(E648=FALSE,0,H130)</f>
        <v>95</v>
      </c>
      <c r="C651" s="566">
        <f>IF(E648=FALSE,0,I130)</f>
        <v>190</v>
      </c>
      <c r="D651" s="703">
        <f>IF(E648=0,0,B651/C651)</f>
        <v>0.5</v>
      </c>
      <c r="E651" s="566"/>
      <c r="F651" s="566"/>
      <c r="G651" s="566"/>
      <c r="H651" s="212"/>
      <c r="I651" s="212"/>
      <c r="J651" s="212"/>
      <c r="K651" s="212"/>
      <c r="L651" s="212"/>
      <c r="M651" s="212"/>
      <c r="N651" s="566"/>
    </row>
    <row r="652" spans="1:14" s="231" customFormat="1" x14ac:dyDescent="0.3">
      <c r="A652" s="230" t="s">
        <v>1027</v>
      </c>
      <c r="B652" s="566">
        <f>IF(E648=FALSE,0,H233)</f>
        <v>140</v>
      </c>
      <c r="C652" s="566">
        <f>IF(E648=FALSE,0,I233)</f>
        <v>280</v>
      </c>
      <c r="D652" s="703">
        <f>IF(E648=0,0,B652/C652)</f>
        <v>0.5</v>
      </c>
      <c r="E652" s="566"/>
      <c r="F652" s="566"/>
      <c r="G652" s="566"/>
      <c r="H652" s="212"/>
      <c r="I652" s="212"/>
      <c r="J652" s="212"/>
      <c r="K652" s="212"/>
      <c r="L652" s="212"/>
      <c r="M652" s="212"/>
      <c r="N652" s="566"/>
    </row>
    <row r="653" spans="1:14" s="231" customFormat="1" x14ac:dyDescent="0.3">
      <c r="A653" s="230" t="s">
        <v>1029</v>
      </c>
      <c r="B653" s="566">
        <f>IF(E648=FALSE,0,H385)</f>
        <v>33</v>
      </c>
      <c r="C653" s="566">
        <f>IF(E648=FALSE,0,I385)</f>
        <v>66</v>
      </c>
      <c r="D653" s="703">
        <f>IF(E648=0,0,B653/C653)</f>
        <v>0.5</v>
      </c>
      <c r="E653" s="566"/>
      <c r="F653" s="566"/>
      <c r="G653" s="566"/>
      <c r="H653" s="212"/>
      <c r="I653" s="212"/>
      <c r="J653" s="212"/>
      <c r="K653" s="212"/>
      <c r="L653" s="212"/>
      <c r="M653" s="212"/>
      <c r="N653" s="566"/>
    </row>
    <row r="654" spans="1:14" s="231" customFormat="1" x14ac:dyDescent="0.3">
      <c r="A654" s="230" t="s">
        <v>1031</v>
      </c>
      <c r="B654" s="566">
        <f>IF(E648=FALSE,0,H429)</f>
        <v>55</v>
      </c>
      <c r="C654" s="566">
        <f>IF(E648=FALSE,0,I429)</f>
        <v>110</v>
      </c>
      <c r="D654" s="703">
        <f>IF(E648=0,0,B654/C654)</f>
        <v>0.5</v>
      </c>
      <c r="E654" s="566"/>
      <c r="F654" s="566"/>
      <c r="G654" s="566"/>
      <c r="H654" s="212"/>
      <c r="I654" s="212"/>
      <c r="J654" s="212"/>
      <c r="K654" s="212"/>
      <c r="L654" s="212"/>
      <c r="M654" s="212"/>
      <c r="N654" s="566"/>
    </row>
    <row r="655" spans="1:14" s="231" customFormat="1" x14ac:dyDescent="0.3">
      <c r="A655" s="230" t="s">
        <v>1032</v>
      </c>
      <c r="B655" s="566">
        <f>IF(E648=FALSE,0,H491)</f>
        <v>98</v>
      </c>
      <c r="C655" s="566">
        <f>IF(E648=FALSE,0,I491)</f>
        <v>196</v>
      </c>
      <c r="D655" s="703">
        <f>IF(E648=0,0,B655/C655)</f>
        <v>0.5</v>
      </c>
      <c r="E655" s="566"/>
      <c r="F655" s="566"/>
      <c r="G655" s="566"/>
      <c r="H655" s="212"/>
      <c r="I655" s="212"/>
      <c r="J655" s="212"/>
      <c r="K655" s="212"/>
      <c r="L655" s="212"/>
      <c r="M655" s="212"/>
      <c r="N655" s="566"/>
    </row>
    <row r="656" spans="1:14" s="231" customFormat="1" x14ac:dyDescent="0.3">
      <c r="A656" s="230" t="s">
        <v>1034</v>
      </c>
      <c r="B656" s="566">
        <f>IF(E648=FALSE,0,H600)</f>
        <v>21</v>
      </c>
      <c r="C656" s="566">
        <f>IF(E648=FALSE,0,I600)</f>
        <v>42</v>
      </c>
      <c r="D656" s="703">
        <f>IF(E648=0,0,B656/C656)</f>
        <v>0.5</v>
      </c>
      <c r="E656" s="566"/>
      <c r="F656" s="566"/>
      <c r="G656" s="566"/>
      <c r="H656" s="212"/>
      <c r="I656" s="212"/>
      <c r="J656" s="212"/>
      <c r="K656" s="212"/>
      <c r="L656" s="212"/>
      <c r="M656" s="212"/>
      <c r="N656" s="566"/>
    </row>
    <row r="657" spans="1:14" s="231" customFormat="1" x14ac:dyDescent="0.3">
      <c r="A657" s="230" t="s">
        <v>4177</v>
      </c>
      <c r="B657" s="566">
        <f>IF(G2=FALSE,0,SUM(B649:B656))</f>
        <v>555</v>
      </c>
      <c r="C657" s="566">
        <f>IF(G2=FALSE,0,SUM(C649:C656))</f>
        <v>1110</v>
      </c>
      <c r="D657" s="703">
        <f>IF(E648=0,0,B657/C657)</f>
        <v>0.5</v>
      </c>
      <c r="E657" s="566"/>
      <c r="F657" s="566"/>
      <c r="G657" s="566"/>
      <c r="H657" s="212"/>
      <c r="I657" s="212"/>
      <c r="J657" s="212"/>
      <c r="K657" s="212"/>
      <c r="L657" s="212"/>
      <c r="M657" s="212"/>
      <c r="N657" s="566"/>
    </row>
    <row r="658" spans="1:14" s="231" customFormat="1" x14ac:dyDescent="0.3">
      <c r="A658" s="230"/>
      <c r="B658" s="566"/>
      <c r="C658" s="566"/>
      <c r="D658" s="702"/>
      <c r="E658" s="566"/>
      <c r="F658" s="566"/>
      <c r="G658" s="566"/>
      <c r="H658" s="212"/>
      <c r="I658" s="212"/>
      <c r="J658" s="212"/>
      <c r="K658" s="212"/>
      <c r="L658" s="212"/>
      <c r="M658" s="212"/>
      <c r="N658" s="566"/>
    </row>
    <row r="659" spans="1:14" s="231" customFormat="1" x14ac:dyDescent="0.3">
      <c r="A659" s="230">
        <v>0</v>
      </c>
      <c r="B659" s="566"/>
      <c r="C659" s="566"/>
      <c r="D659" s="702"/>
      <c r="E659" s="566"/>
      <c r="F659" s="566"/>
      <c r="G659" s="566"/>
      <c r="H659" s="212"/>
      <c r="I659" s="212"/>
      <c r="J659" s="212"/>
      <c r="K659" s="212"/>
      <c r="L659" s="212"/>
      <c r="M659" s="212"/>
      <c r="N659" s="566"/>
    </row>
    <row r="660" spans="1:14" s="213" customFormat="1" x14ac:dyDescent="0.3">
      <c r="A660" s="231"/>
    </row>
    <row r="661" spans="1:14" s="213" customFormat="1" x14ac:dyDescent="0.3">
      <c r="A661" s="231"/>
    </row>
    <row r="662" spans="1:14" s="213" customFormat="1" x14ac:dyDescent="0.3">
      <c r="A662" s="231"/>
    </row>
    <row r="663" spans="1:14" s="213" customFormat="1" x14ac:dyDescent="0.3">
      <c r="A663" s="231"/>
    </row>
  </sheetData>
  <sheetProtection algorithmName="SHA-512" hashValue="pRJt+Alvc22TuDvqHvzEnOuFcOcYFcW1mGsBsfRkkvbKl2H+LGbaG7iit6C97GgOS5E1ygUsKVPQ1x2EbzgQRQ==" saltValue="iDTNCsqRcWBxiyCsIMw/ow==" spinCount="100000" sheet="1" objects="1" scenarios="1"/>
  <protectedRanges>
    <protectedRange sqref="G6:G625" name="Range2"/>
    <protectedRange sqref="D6:D625" name="Range1"/>
  </protectedRanges>
  <autoFilter ref="A3:G625" xr:uid="{00000000-0001-0000-0C00-000000000000}"/>
  <mergeCells count="72">
    <mergeCell ref="B331:G331"/>
    <mergeCell ref="B340:G340"/>
    <mergeCell ref="B56:G56"/>
    <mergeCell ref="B80:G80"/>
    <mergeCell ref="B101:G101"/>
    <mergeCell ref="B212:G212"/>
    <mergeCell ref="B250:G250"/>
    <mergeCell ref="B106:G106"/>
    <mergeCell ref="B118:G118"/>
    <mergeCell ref="B130:G130"/>
    <mergeCell ref="B131:G131"/>
    <mergeCell ref="B157:G157"/>
    <mergeCell ref="B181:G181"/>
    <mergeCell ref="B204:G204"/>
    <mergeCell ref="B206:G206"/>
    <mergeCell ref="B171:G171"/>
    <mergeCell ref="B233:G233"/>
    <mergeCell ref="B234:G234"/>
    <mergeCell ref="B12:G12"/>
    <mergeCell ref="B17:G17"/>
    <mergeCell ref="B38:G38"/>
    <mergeCell ref="B51:G51"/>
    <mergeCell ref="B55:G55"/>
    <mergeCell ref="A1:G1"/>
    <mergeCell ref="A2:F2"/>
    <mergeCell ref="B4:G4"/>
    <mergeCell ref="B5:G5"/>
    <mergeCell ref="B9:G9"/>
    <mergeCell ref="B244:G244"/>
    <mergeCell ref="B275:G275"/>
    <mergeCell ref="B302:G302"/>
    <mergeCell ref="B316:G316"/>
    <mergeCell ref="B320:G320"/>
    <mergeCell ref="B318:G318"/>
    <mergeCell ref="B465:G465"/>
    <mergeCell ref="B357:G357"/>
    <mergeCell ref="B377:G377"/>
    <mergeCell ref="B385:G385"/>
    <mergeCell ref="B386:G386"/>
    <mergeCell ref="B390:G390"/>
    <mergeCell ref="B579:G579"/>
    <mergeCell ref="B491:G491"/>
    <mergeCell ref="B492:G492"/>
    <mergeCell ref="B545:G545"/>
    <mergeCell ref="B398:G398"/>
    <mergeCell ref="B404:G404"/>
    <mergeCell ref="B407:G407"/>
    <mergeCell ref="B412:G412"/>
    <mergeCell ref="B414:G414"/>
    <mergeCell ref="B420:G420"/>
    <mergeCell ref="B423:G423"/>
    <mergeCell ref="B426:G426"/>
    <mergeCell ref="B429:G429"/>
    <mergeCell ref="B430:G430"/>
    <mergeCell ref="B454:G454"/>
    <mergeCell ref="B458:G458"/>
    <mergeCell ref="B468:G468"/>
    <mergeCell ref="B471:G471"/>
    <mergeCell ref="A628:C628"/>
    <mergeCell ref="B630:C630"/>
    <mergeCell ref="B565:G565"/>
    <mergeCell ref="B573:G573"/>
    <mergeCell ref="B600:G600"/>
    <mergeCell ref="B601:G601"/>
    <mergeCell ref="B609:G609"/>
    <mergeCell ref="B614:G614"/>
    <mergeCell ref="B586:G586"/>
    <mergeCell ref="B620:G620"/>
    <mergeCell ref="B508:G508"/>
    <mergeCell ref="B522:G522"/>
    <mergeCell ref="B530:G530"/>
    <mergeCell ref="B541:G541"/>
  </mergeCells>
  <dataValidations count="5">
    <dataValidation type="list" allowBlank="1" showErrorMessage="1" sqref="D3 D6:D8 D10:D11 D13:D16 D587:D599 D39:D50 D52:D54 D57:D79 D81:D100 D102:D105 D107:D117 D119:D129 D132:D156 D205 D172:D180 D235:D243 D303:D315 D251:D274 D321:D330 D358:D376 D378:D384 D387:D389 D391:D397 D399:D403 D405:D406 D408:D411 D413 D658:D659 D421:D422 D424:D425 D427:D428 D431:D453 D455:D457 D459:D464 D466:D467 D469:D470 D472:D490 D493:D507 D509:D521 D523:D529 D319 D602:D608 D610:D613 D615:D619 D158:D170 D207:D211 D332:D356 D574:D578 D245:D249 D317 D531:D540 D182:D203 D276:D301 D566:D572 D580:D585 D542:D544 D621:D648 D415:D419 D18:D33 D213:D232" xr:uid="{00000000-0002-0000-0C00-000000000000}">
      <formula1>$L$1:$N$1</formula1>
    </dataValidation>
    <dataValidation type="list" allowBlank="1" showErrorMessage="1" sqref="D34:D37" xr:uid="{30160171-371B-4217-A2B8-7964522BFB38}">
      <formula1>$K$1:$M$1</formula1>
    </dataValidation>
    <dataValidation allowBlank="1" showErrorMessage="1" sqref="D649:D657" xr:uid="{90EEEE74-7294-4E7A-B953-4F49B8BE516A}"/>
    <dataValidation type="list" allowBlank="1" showInputMessage="1" showErrorMessage="1" sqref="D546:D551 D563:D564" xr:uid="{5BDE98A8-AEEF-41A0-BDC7-4FBC3221C2DE}">
      <formula1>$L$1:$N$1</formula1>
    </dataValidation>
    <dataValidation type="list" allowBlank="1" showErrorMessage="1" sqref="D545:D564" xr:uid="{EDF25C47-9C3F-4983-8C66-C12561DF7973}">
      <formula1>"0,1,2"</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97"/>
  <sheetViews>
    <sheetView zoomScale="60" zoomScaleNormal="60" workbookViewId="0">
      <selection activeCell="H417" sqref="H1:Q1048576"/>
    </sheetView>
  </sheetViews>
  <sheetFormatPr defaultColWidth="14.453125" defaultRowHeight="15" x14ac:dyDescent="0.3"/>
  <cols>
    <col min="1" max="1" width="18.1796875" style="49" customWidth="1"/>
    <col min="2" max="2" width="49.1796875" style="25" bestFit="1" customWidth="1"/>
    <col min="3" max="3" width="60.54296875" style="25" customWidth="1"/>
    <col min="4" max="4" width="23.26953125" style="25" customWidth="1"/>
    <col min="5" max="5" width="14.54296875" style="25" customWidth="1"/>
    <col min="6" max="6" width="57.08984375" style="25" customWidth="1"/>
    <col min="7" max="7" width="59.26953125" style="611" customWidth="1"/>
    <col min="8" max="15" width="6.1796875" style="756" hidden="1" customWidth="1"/>
    <col min="16" max="16" width="6.1796875" style="622" hidden="1" customWidth="1"/>
    <col min="17" max="17" width="9.08984375" style="622" hidden="1" customWidth="1"/>
    <col min="18" max="18" width="8.7265625" style="619" customWidth="1"/>
    <col min="19" max="26" width="8.7265625" style="25" customWidth="1"/>
    <col min="27" max="16384" width="14.453125" style="25"/>
  </cols>
  <sheetData>
    <row r="1" spans="1:13" ht="34" customHeight="1" x14ac:dyDescent="0.3">
      <c r="A1" s="873" t="s">
        <v>147</v>
      </c>
      <c r="B1" s="874"/>
      <c r="C1" s="874"/>
      <c r="D1" s="874"/>
      <c r="E1" s="874"/>
      <c r="F1" s="874"/>
      <c r="G1" s="874"/>
      <c r="K1" s="756">
        <v>0</v>
      </c>
      <c r="L1" s="756">
        <v>1</v>
      </c>
      <c r="M1" s="756">
        <v>2</v>
      </c>
    </row>
    <row r="2" spans="1:13" ht="48.5" customHeight="1" x14ac:dyDescent="0.55000000000000004">
      <c r="A2" s="871" t="s">
        <v>148</v>
      </c>
      <c r="B2" s="872"/>
      <c r="C2" s="872"/>
      <c r="D2" s="872"/>
      <c r="E2" s="872"/>
      <c r="F2" s="872"/>
      <c r="G2" s="738" t="b">
        <f>'Hospital Score'!C5</f>
        <v>1</v>
      </c>
    </row>
    <row r="3" spans="1:13" ht="45" x14ac:dyDescent="0.3">
      <c r="A3" s="22" t="s">
        <v>149</v>
      </c>
      <c r="B3" s="22" t="s">
        <v>150</v>
      </c>
      <c r="C3" s="22" t="s">
        <v>151</v>
      </c>
      <c r="D3" s="26" t="s">
        <v>152</v>
      </c>
      <c r="E3" s="22" t="s">
        <v>153</v>
      </c>
      <c r="F3" s="22" t="s">
        <v>154</v>
      </c>
      <c r="G3" s="610" t="s">
        <v>155</v>
      </c>
      <c r="H3" s="756" t="s">
        <v>6090</v>
      </c>
      <c r="I3" s="756" t="s">
        <v>6091</v>
      </c>
      <c r="J3" s="756" t="s">
        <v>6092</v>
      </c>
    </row>
    <row r="4" spans="1:13" x14ac:dyDescent="0.3">
      <c r="A4" s="42" t="s">
        <v>156</v>
      </c>
      <c r="B4" s="857" t="s">
        <v>157</v>
      </c>
      <c r="C4" s="851"/>
      <c r="D4" s="851"/>
      <c r="E4" s="851"/>
      <c r="F4" s="851"/>
      <c r="G4" s="851"/>
      <c r="H4" s="756">
        <f>H5+H14+H20+H23</f>
        <v>16</v>
      </c>
      <c r="I4" s="756">
        <f>I5+I14+I20+I23</f>
        <v>32</v>
      </c>
      <c r="J4" s="757">
        <f>H4/I4</f>
        <v>0.5</v>
      </c>
    </row>
    <row r="5" spans="1:13" x14ac:dyDescent="0.3">
      <c r="A5" s="43" t="s">
        <v>158</v>
      </c>
      <c r="B5" s="854" t="s">
        <v>6073</v>
      </c>
      <c r="C5" s="855"/>
      <c r="D5" s="855"/>
      <c r="E5" s="855"/>
      <c r="F5" s="855"/>
      <c r="G5" s="855"/>
      <c r="H5" s="756">
        <f>SUM(D6:D13)</f>
        <v>8</v>
      </c>
      <c r="I5" s="756">
        <f>COUNT(D6:D13)*2</f>
        <v>16</v>
      </c>
      <c r="J5" s="757">
        <f>H5/I5</f>
        <v>0.5</v>
      </c>
    </row>
    <row r="6" spans="1:13" ht="75" x14ac:dyDescent="0.3">
      <c r="A6" s="43" t="s">
        <v>160</v>
      </c>
      <c r="B6" s="28" t="s">
        <v>161</v>
      </c>
      <c r="C6" s="29" t="s">
        <v>162</v>
      </c>
      <c r="D6" s="30">
        <v>1</v>
      </c>
      <c r="E6" s="29" t="s">
        <v>163</v>
      </c>
      <c r="F6" s="28" t="s">
        <v>164</v>
      </c>
    </row>
    <row r="7" spans="1:13" ht="45" x14ac:dyDescent="0.3">
      <c r="A7" s="43" t="s">
        <v>165</v>
      </c>
      <c r="B7" s="28" t="s">
        <v>166</v>
      </c>
      <c r="C7" s="29" t="s">
        <v>167</v>
      </c>
      <c r="D7" s="30">
        <v>1</v>
      </c>
      <c r="E7" s="29" t="s">
        <v>163</v>
      </c>
      <c r="F7" s="28" t="s">
        <v>168</v>
      </c>
    </row>
    <row r="8" spans="1:13" ht="30" x14ac:dyDescent="0.3">
      <c r="A8" s="43" t="s">
        <v>169</v>
      </c>
      <c r="B8" s="28" t="s">
        <v>170</v>
      </c>
      <c r="C8" s="29" t="s">
        <v>171</v>
      </c>
      <c r="D8" s="30">
        <v>1</v>
      </c>
      <c r="E8" s="29" t="s">
        <v>163</v>
      </c>
      <c r="F8" s="29" t="s">
        <v>172</v>
      </c>
    </row>
    <row r="9" spans="1:13" ht="30" x14ac:dyDescent="0.3">
      <c r="A9" s="43" t="s">
        <v>173</v>
      </c>
      <c r="B9" s="28" t="s">
        <v>174</v>
      </c>
      <c r="C9" s="29" t="s">
        <v>175</v>
      </c>
      <c r="D9" s="30">
        <v>1</v>
      </c>
      <c r="E9" s="29" t="s">
        <v>163</v>
      </c>
      <c r="F9" s="29" t="s">
        <v>176</v>
      </c>
    </row>
    <row r="10" spans="1:13" x14ac:dyDescent="0.3">
      <c r="A10" s="43" t="s">
        <v>177</v>
      </c>
      <c r="B10" s="28" t="s">
        <v>178</v>
      </c>
      <c r="C10" s="29" t="s">
        <v>179</v>
      </c>
      <c r="D10" s="30">
        <v>1</v>
      </c>
      <c r="E10" s="29" t="s">
        <v>163</v>
      </c>
      <c r="F10" s="29" t="s">
        <v>180</v>
      </c>
    </row>
    <row r="11" spans="1:13" ht="30" x14ac:dyDescent="0.3">
      <c r="A11" s="43" t="s">
        <v>156</v>
      </c>
      <c r="B11" s="28"/>
      <c r="C11" s="29" t="s">
        <v>181</v>
      </c>
      <c r="D11" s="30">
        <v>1</v>
      </c>
      <c r="E11" s="29" t="s">
        <v>163</v>
      </c>
      <c r="F11" s="29" t="s">
        <v>182</v>
      </c>
    </row>
    <row r="12" spans="1:13" ht="30" x14ac:dyDescent="0.3">
      <c r="A12" s="43" t="s">
        <v>183</v>
      </c>
      <c r="B12" s="28" t="s">
        <v>184</v>
      </c>
      <c r="C12" s="29" t="s">
        <v>185</v>
      </c>
      <c r="D12" s="30">
        <v>1</v>
      </c>
      <c r="E12" s="28" t="s">
        <v>186</v>
      </c>
      <c r="F12" s="28" t="s">
        <v>187</v>
      </c>
    </row>
    <row r="13" spans="1:13" ht="30" x14ac:dyDescent="0.3">
      <c r="A13" s="43" t="s">
        <v>188</v>
      </c>
      <c r="B13" s="28" t="s">
        <v>189</v>
      </c>
      <c r="C13" s="29" t="s">
        <v>190</v>
      </c>
      <c r="D13" s="30">
        <v>1</v>
      </c>
      <c r="E13" s="29" t="s">
        <v>163</v>
      </c>
      <c r="F13" s="29" t="s">
        <v>191</v>
      </c>
    </row>
    <row r="14" spans="1:13" x14ac:dyDescent="0.3">
      <c r="A14" s="43" t="s">
        <v>192</v>
      </c>
      <c r="B14" s="854" t="s">
        <v>6074</v>
      </c>
      <c r="C14" s="855"/>
      <c r="D14" s="855"/>
      <c r="E14" s="855"/>
      <c r="F14" s="855"/>
      <c r="G14" s="855"/>
      <c r="H14" s="756">
        <f>SUM(D15:D19)</f>
        <v>5</v>
      </c>
      <c r="I14" s="756">
        <f>COUNT(D15:D19)*2</f>
        <v>10</v>
      </c>
      <c r="J14" s="757">
        <f>H14/I14</f>
        <v>0.5</v>
      </c>
    </row>
    <row r="15" spans="1:13" x14ac:dyDescent="0.3">
      <c r="A15" s="43" t="s">
        <v>194</v>
      </c>
      <c r="B15" s="28" t="s">
        <v>195</v>
      </c>
      <c r="C15" s="28" t="s">
        <v>196</v>
      </c>
      <c r="D15" s="30">
        <v>1</v>
      </c>
      <c r="E15" s="29" t="s">
        <v>163</v>
      </c>
      <c r="F15" s="28"/>
    </row>
    <row r="16" spans="1:13" x14ac:dyDescent="0.3">
      <c r="A16" s="43"/>
      <c r="B16" s="28"/>
      <c r="C16" s="28" t="s">
        <v>197</v>
      </c>
      <c r="D16" s="30">
        <v>1</v>
      </c>
      <c r="E16" s="29" t="s">
        <v>198</v>
      </c>
      <c r="F16" s="28" t="s">
        <v>199</v>
      </c>
    </row>
    <row r="17" spans="1:10" x14ac:dyDescent="0.3">
      <c r="A17" s="43" t="s">
        <v>200</v>
      </c>
      <c r="B17" s="28" t="s">
        <v>201</v>
      </c>
      <c r="C17" s="29" t="s">
        <v>202</v>
      </c>
      <c r="D17" s="30">
        <v>1</v>
      </c>
      <c r="E17" s="29" t="s">
        <v>163</v>
      </c>
      <c r="F17" s="28" t="s">
        <v>203</v>
      </c>
    </row>
    <row r="18" spans="1:10" ht="30" x14ac:dyDescent="0.3">
      <c r="A18" s="43"/>
      <c r="B18" s="28"/>
      <c r="C18" s="29" t="s">
        <v>204</v>
      </c>
      <c r="D18" s="30">
        <v>1</v>
      </c>
      <c r="E18" s="29"/>
      <c r="F18" s="28"/>
    </row>
    <row r="19" spans="1:10" ht="30" x14ac:dyDescent="0.3">
      <c r="A19" s="43" t="s">
        <v>205</v>
      </c>
      <c r="B19" s="28" t="s">
        <v>206</v>
      </c>
      <c r="C19" s="29" t="s">
        <v>207</v>
      </c>
      <c r="D19" s="30">
        <v>1</v>
      </c>
      <c r="E19" s="29" t="s">
        <v>163</v>
      </c>
      <c r="F19" s="28"/>
    </row>
    <row r="20" spans="1:10" x14ac:dyDescent="0.3">
      <c r="A20" s="43" t="s">
        <v>208</v>
      </c>
      <c r="B20" s="875" t="s">
        <v>209</v>
      </c>
      <c r="C20" s="855"/>
      <c r="D20" s="855"/>
      <c r="E20" s="855"/>
      <c r="F20" s="855"/>
      <c r="G20" s="855"/>
      <c r="H20" s="756">
        <f>SUM(D21:D22)</f>
        <v>2</v>
      </c>
      <c r="I20" s="756">
        <f>COUNT(D21:D22)*2</f>
        <v>4</v>
      </c>
      <c r="J20" s="757">
        <f>H20/I20</f>
        <v>0.5</v>
      </c>
    </row>
    <row r="21" spans="1:10" x14ac:dyDescent="0.3">
      <c r="A21" s="43" t="s">
        <v>210</v>
      </c>
      <c r="B21" s="28" t="s">
        <v>211</v>
      </c>
      <c r="C21" s="25" t="s">
        <v>212</v>
      </c>
      <c r="D21" s="30">
        <v>1</v>
      </c>
      <c r="E21" s="25" t="s">
        <v>163</v>
      </c>
      <c r="F21" s="28" t="s">
        <v>213</v>
      </c>
    </row>
    <row r="22" spans="1:10" ht="30" x14ac:dyDescent="0.3">
      <c r="A22" s="43" t="s">
        <v>214</v>
      </c>
      <c r="B22" s="28" t="s">
        <v>215</v>
      </c>
      <c r="C22" s="28" t="s">
        <v>216</v>
      </c>
      <c r="D22" s="30">
        <v>1</v>
      </c>
      <c r="E22" s="25" t="s">
        <v>163</v>
      </c>
      <c r="F22" s="28"/>
    </row>
    <row r="23" spans="1:10" x14ac:dyDescent="0.3">
      <c r="A23" s="43" t="s">
        <v>217</v>
      </c>
      <c r="B23" s="854" t="s">
        <v>28</v>
      </c>
      <c r="C23" s="855"/>
      <c r="D23" s="855"/>
      <c r="E23" s="855"/>
      <c r="F23" s="855"/>
      <c r="G23" s="855"/>
      <c r="H23" s="756">
        <f>SUM(D24)</f>
        <v>1</v>
      </c>
      <c r="I23" s="756">
        <f>COUNT(D24)*2</f>
        <v>2</v>
      </c>
      <c r="J23" s="757">
        <f>H23/I23</f>
        <v>0.5</v>
      </c>
    </row>
    <row r="24" spans="1:10" ht="45" x14ac:dyDescent="0.3">
      <c r="A24" s="43" t="s">
        <v>218</v>
      </c>
      <c r="B24" s="28" t="s">
        <v>219</v>
      </c>
      <c r="C24" s="29" t="s">
        <v>220</v>
      </c>
      <c r="D24" s="30">
        <v>1</v>
      </c>
      <c r="E24" s="29" t="s">
        <v>163</v>
      </c>
      <c r="F24" s="29" t="s">
        <v>221</v>
      </c>
    </row>
    <row r="25" spans="1:10" x14ac:dyDescent="0.3">
      <c r="A25" s="42" t="s">
        <v>156</v>
      </c>
      <c r="B25" s="857" t="s">
        <v>222</v>
      </c>
      <c r="C25" s="851"/>
      <c r="D25" s="851"/>
      <c r="E25" s="851"/>
      <c r="F25" s="851"/>
      <c r="G25" s="851"/>
      <c r="H25" s="756">
        <f>H26+H35+H45+H51+H57</f>
        <v>30</v>
      </c>
      <c r="I25" s="756">
        <f>I26+I35+I45+I51+I57</f>
        <v>60</v>
      </c>
      <c r="J25" s="757">
        <f>H25/I25</f>
        <v>0.5</v>
      </c>
    </row>
    <row r="26" spans="1:10" x14ac:dyDescent="0.3">
      <c r="A26" s="44" t="s">
        <v>223</v>
      </c>
      <c r="B26" s="854" t="s">
        <v>224</v>
      </c>
      <c r="C26" s="855"/>
      <c r="D26" s="855"/>
      <c r="E26" s="855"/>
      <c r="F26" s="855"/>
      <c r="G26" s="855"/>
      <c r="H26" s="756">
        <f>SUM(D27:D34)</f>
        <v>8</v>
      </c>
      <c r="I26" s="756">
        <f>COUNT(D27:D34)*2</f>
        <v>16</v>
      </c>
      <c r="J26" s="757">
        <f>H26/I26</f>
        <v>0.5</v>
      </c>
    </row>
    <row r="27" spans="1:10" ht="30" x14ac:dyDescent="0.3">
      <c r="A27" s="43" t="s">
        <v>225</v>
      </c>
      <c r="B27" s="32" t="s">
        <v>226</v>
      </c>
      <c r="C27" s="28" t="s">
        <v>227</v>
      </c>
      <c r="D27" s="30">
        <v>1</v>
      </c>
      <c r="E27" s="29" t="s">
        <v>228</v>
      </c>
      <c r="F27" s="28" t="s">
        <v>229</v>
      </c>
    </row>
    <row r="28" spans="1:10" x14ac:dyDescent="0.3">
      <c r="A28" s="43" t="s">
        <v>156</v>
      </c>
      <c r="B28" s="32"/>
      <c r="C28" s="28" t="s">
        <v>230</v>
      </c>
      <c r="D28" s="30">
        <v>1</v>
      </c>
      <c r="E28" s="28" t="s">
        <v>231</v>
      </c>
      <c r="F28" s="28" t="s">
        <v>232</v>
      </c>
    </row>
    <row r="29" spans="1:10" ht="30" x14ac:dyDescent="0.3">
      <c r="A29" s="43" t="s">
        <v>233</v>
      </c>
      <c r="B29" s="32" t="s">
        <v>234</v>
      </c>
      <c r="C29" s="28" t="s">
        <v>235</v>
      </c>
      <c r="D29" s="30">
        <v>1</v>
      </c>
      <c r="E29" s="28" t="s">
        <v>231</v>
      </c>
      <c r="F29" s="28"/>
    </row>
    <row r="30" spans="1:10" ht="30" x14ac:dyDescent="0.3">
      <c r="A30" s="43" t="s">
        <v>156</v>
      </c>
      <c r="B30" s="32"/>
      <c r="C30" s="28" t="s">
        <v>236</v>
      </c>
      <c r="D30" s="30">
        <v>1</v>
      </c>
      <c r="E30" s="28" t="s">
        <v>231</v>
      </c>
      <c r="F30" s="28"/>
    </row>
    <row r="31" spans="1:10" x14ac:dyDescent="0.3">
      <c r="A31" s="43" t="s">
        <v>156</v>
      </c>
      <c r="B31" s="32"/>
      <c r="C31" s="28" t="s">
        <v>237</v>
      </c>
      <c r="D31" s="30">
        <v>1</v>
      </c>
      <c r="E31" s="28" t="s">
        <v>231</v>
      </c>
      <c r="F31" s="28"/>
    </row>
    <row r="32" spans="1:10" ht="30" x14ac:dyDescent="0.3">
      <c r="A32" s="43" t="s">
        <v>156</v>
      </c>
      <c r="B32" s="32"/>
      <c r="C32" s="28" t="s">
        <v>238</v>
      </c>
      <c r="D32" s="30">
        <v>1</v>
      </c>
      <c r="E32" s="28" t="s">
        <v>231</v>
      </c>
      <c r="F32" s="28"/>
    </row>
    <row r="33" spans="1:10" ht="30" x14ac:dyDescent="0.3">
      <c r="A33" s="43" t="s">
        <v>239</v>
      </c>
      <c r="B33" s="32" t="s">
        <v>240</v>
      </c>
      <c r="C33" s="28" t="s">
        <v>241</v>
      </c>
      <c r="D33" s="30">
        <v>1</v>
      </c>
      <c r="E33" s="28" t="s">
        <v>231</v>
      </c>
      <c r="F33" s="28"/>
    </row>
    <row r="34" spans="1:10" ht="30" x14ac:dyDescent="0.3">
      <c r="A34" s="43" t="s">
        <v>242</v>
      </c>
      <c r="B34" s="32" t="s">
        <v>243</v>
      </c>
      <c r="C34" s="28" t="s">
        <v>244</v>
      </c>
      <c r="D34" s="30">
        <v>1</v>
      </c>
      <c r="E34" s="28" t="s">
        <v>245</v>
      </c>
      <c r="F34" s="28"/>
    </row>
    <row r="35" spans="1:10" x14ac:dyDescent="0.3">
      <c r="A35" s="43" t="s">
        <v>246</v>
      </c>
      <c r="B35" s="854" t="s">
        <v>247</v>
      </c>
      <c r="C35" s="855"/>
      <c r="D35" s="855"/>
      <c r="E35" s="855"/>
      <c r="F35" s="855"/>
      <c r="G35" s="855"/>
      <c r="H35" s="756">
        <f>SUM(D36:D44)</f>
        <v>9</v>
      </c>
      <c r="I35" s="756">
        <f>COUNT(D36:D44)*2</f>
        <v>18</v>
      </c>
      <c r="J35" s="757">
        <f>H35/I35</f>
        <v>0.5</v>
      </c>
    </row>
    <row r="36" spans="1:10" ht="30" x14ac:dyDescent="0.3">
      <c r="A36" s="43" t="s">
        <v>248</v>
      </c>
      <c r="B36" s="28" t="s">
        <v>249</v>
      </c>
      <c r="C36" s="28" t="s">
        <v>250</v>
      </c>
      <c r="D36" s="30">
        <v>1</v>
      </c>
      <c r="E36" s="28" t="s">
        <v>231</v>
      </c>
      <c r="F36" s="28"/>
    </row>
    <row r="37" spans="1:10" ht="30" x14ac:dyDescent="0.3">
      <c r="A37" s="43" t="s">
        <v>156</v>
      </c>
      <c r="B37" s="28"/>
      <c r="C37" s="28" t="s">
        <v>251</v>
      </c>
      <c r="D37" s="30">
        <v>1</v>
      </c>
      <c r="E37" s="28" t="s">
        <v>252</v>
      </c>
      <c r="F37" s="28"/>
    </row>
    <row r="38" spans="1:10" ht="30" x14ac:dyDescent="0.3">
      <c r="A38" s="43" t="s">
        <v>156</v>
      </c>
      <c r="B38" s="28"/>
      <c r="C38" s="28" t="s">
        <v>253</v>
      </c>
      <c r="D38" s="30">
        <v>1</v>
      </c>
      <c r="E38" s="28" t="s">
        <v>254</v>
      </c>
      <c r="F38" s="28"/>
    </row>
    <row r="39" spans="1:10" ht="30" x14ac:dyDescent="0.3">
      <c r="A39" s="43" t="s">
        <v>156</v>
      </c>
      <c r="B39" s="28"/>
      <c r="C39" s="28" t="s">
        <v>255</v>
      </c>
      <c r="D39" s="30">
        <v>1</v>
      </c>
      <c r="E39" s="28" t="s">
        <v>256</v>
      </c>
      <c r="F39" s="28"/>
    </row>
    <row r="40" spans="1:10" ht="30" x14ac:dyDescent="0.3">
      <c r="A40" s="43"/>
      <c r="B40" s="28"/>
      <c r="C40" s="28" t="s">
        <v>257</v>
      </c>
      <c r="D40" s="30">
        <v>1</v>
      </c>
      <c r="E40" s="28" t="s">
        <v>258</v>
      </c>
      <c r="F40" s="28"/>
    </row>
    <row r="41" spans="1:10" ht="30" x14ac:dyDescent="0.3">
      <c r="A41" s="43"/>
      <c r="B41" s="28"/>
      <c r="C41" s="28" t="s">
        <v>259</v>
      </c>
      <c r="D41" s="30">
        <v>1</v>
      </c>
      <c r="E41" s="28"/>
      <c r="F41" s="28"/>
    </row>
    <row r="42" spans="1:10" ht="30" x14ac:dyDescent="0.3">
      <c r="A42" s="43" t="s">
        <v>260</v>
      </c>
      <c r="B42" s="33" t="s">
        <v>261</v>
      </c>
      <c r="C42" s="28" t="s">
        <v>262</v>
      </c>
      <c r="D42" s="30">
        <v>1</v>
      </c>
      <c r="E42" s="28" t="s">
        <v>231</v>
      </c>
      <c r="F42" s="28"/>
    </row>
    <row r="43" spans="1:10" x14ac:dyDescent="0.3">
      <c r="A43" s="43"/>
      <c r="B43" s="28"/>
      <c r="C43" s="28" t="s">
        <v>263</v>
      </c>
      <c r="D43" s="30">
        <v>1</v>
      </c>
      <c r="E43" s="28" t="s">
        <v>231</v>
      </c>
      <c r="F43" s="28"/>
    </row>
    <row r="44" spans="1:10" ht="45" x14ac:dyDescent="0.3">
      <c r="A44" s="43"/>
      <c r="B44" s="28"/>
      <c r="C44" s="28" t="s">
        <v>264</v>
      </c>
      <c r="D44" s="30">
        <v>1</v>
      </c>
      <c r="E44" s="28" t="s">
        <v>231</v>
      </c>
      <c r="F44" s="28" t="s">
        <v>265</v>
      </c>
    </row>
    <row r="45" spans="1:10" x14ac:dyDescent="0.3">
      <c r="A45" s="43" t="s">
        <v>266</v>
      </c>
      <c r="B45" s="854" t="s">
        <v>267</v>
      </c>
      <c r="C45" s="855"/>
      <c r="D45" s="855"/>
      <c r="E45" s="855"/>
      <c r="F45" s="855"/>
      <c r="G45" s="855"/>
      <c r="H45" s="756">
        <f>SUM(D46:D50)</f>
        <v>5</v>
      </c>
      <c r="I45" s="756">
        <f>COUNT(D46:D50)*2</f>
        <v>10</v>
      </c>
      <c r="J45" s="757">
        <f>H45/I45</f>
        <v>0.5</v>
      </c>
    </row>
    <row r="46" spans="1:10" ht="30" x14ac:dyDescent="0.3">
      <c r="A46" s="43" t="s">
        <v>268</v>
      </c>
      <c r="B46" s="28" t="s">
        <v>269</v>
      </c>
      <c r="C46" s="28" t="s">
        <v>270</v>
      </c>
      <c r="D46" s="30">
        <v>1</v>
      </c>
      <c r="E46" s="28" t="s">
        <v>231</v>
      </c>
      <c r="F46" s="28" t="s">
        <v>271</v>
      </c>
    </row>
    <row r="47" spans="1:10" ht="30" x14ac:dyDescent="0.3">
      <c r="A47" s="43" t="s">
        <v>272</v>
      </c>
      <c r="B47" s="28" t="s">
        <v>273</v>
      </c>
      <c r="C47" s="28" t="s">
        <v>274</v>
      </c>
      <c r="D47" s="30">
        <v>1</v>
      </c>
      <c r="E47" s="28" t="s">
        <v>163</v>
      </c>
      <c r="F47" s="28"/>
    </row>
    <row r="48" spans="1:10" ht="30" x14ac:dyDescent="0.3">
      <c r="A48" s="43"/>
      <c r="B48" s="28"/>
      <c r="C48" s="28" t="s">
        <v>275</v>
      </c>
      <c r="D48" s="30">
        <v>1</v>
      </c>
      <c r="E48" s="28" t="s">
        <v>163</v>
      </c>
      <c r="F48" s="28"/>
    </row>
    <row r="49" spans="1:10" ht="45" x14ac:dyDescent="0.3">
      <c r="A49" s="43" t="s">
        <v>276</v>
      </c>
      <c r="B49" s="28" t="s">
        <v>277</v>
      </c>
      <c r="C49" s="28" t="s">
        <v>278</v>
      </c>
      <c r="D49" s="30">
        <v>1</v>
      </c>
      <c r="E49" s="28" t="s">
        <v>279</v>
      </c>
      <c r="F49" s="28"/>
    </row>
    <row r="50" spans="1:10" ht="60" x14ac:dyDescent="0.3">
      <c r="A50" s="43" t="s">
        <v>280</v>
      </c>
      <c r="B50" s="28" t="s">
        <v>281</v>
      </c>
      <c r="C50" s="28" t="s">
        <v>282</v>
      </c>
      <c r="D50" s="30">
        <v>1</v>
      </c>
      <c r="E50" s="28" t="s">
        <v>163</v>
      </c>
      <c r="F50" s="28"/>
    </row>
    <row r="51" spans="1:10" x14ac:dyDescent="0.3">
      <c r="A51" s="43" t="s">
        <v>283</v>
      </c>
      <c r="B51" s="854" t="s">
        <v>37</v>
      </c>
      <c r="C51" s="855"/>
      <c r="D51" s="855"/>
      <c r="E51" s="855"/>
      <c r="F51" s="855"/>
      <c r="G51" s="855"/>
      <c r="H51" s="756">
        <f>SUM(D52:D56)</f>
        <v>5</v>
      </c>
      <c r="I51" s="756">
        <f>COUNT(D52:D56)*2</f>
        <v>10</v>
      </c>
      <c r="J51" s="757">
        <f>H51/I51</f>
        <v>0.5</v>
      </c>
    </row>
    <row r="52" spans="1:10" ht="45" x14ac:dyDescent="0.3">
      <c r="A52" s="43" t="s">
        <v>284</v>
      </c>
      <c r="B52" s="28" t="s">
        <v>285</v>
      </c>
      <c r="C52" s="28" t="s">
        <v>286</v>
      </c>
      <c r="D52" s="30">
        <v>1</v>
      </c>
      <c r="E52" s="28" t="s">
        <v>186</v>
      </c>
      <c r="F52" s="28" t="s">
        <v>287</v>
      </c>
    </row>
    <row r="53" spans="1:10" ht="30" x14ac:dyDescent="0.3">
      <c r="A53" s="43" t="s">
        <v>288</v>
      </c>
      <c r="B53" s="28" t="s">
        <v>289</v>
      </c>
      <c r="C53" s="28" t="s">
        <v>290</v>
      </c>
      <c r="D53" s="30">
        <v>1</v>
      </c>
      <c r="E53" s="28" t="s">
        <v>228</v>
      </c>
      <c r="F53" s="28"/>
    </row>
    <row r="54" spans="1:10" x14ac:dyDescent="0.3">
      <c r="A54" s="43" t="s">
        <v>291</v>
      </c>
      <c r="B54" s="28" t="s">
        <v>292</v>
      </c>
      <c r="C54" s="28" t="s">
        <v>293</v>
      </c>
      <c r="D54" s="30">
        <v>1</v>
      </c>
      <c r="E54" s="28" t="s">
        <v>294</v>
      </c>
      <c r="F54" s="28"/>
    </row>
    <row r="55" spans="1:10" ht="30" x14ac:dyDescent="0.3">
      <c r="A55" s="43" t="s">
        <v>295</v>
      </c>
      <c r="B55" s="28" t="s">
        <v>296</v>
      </c>
      <c r="C55" s="29" t="s">
        <v>297</v>
      </c>
      <c r="D55" s="30">
        <v>1</v>
      </c>
      <c r="E55" s="28" t="s">
        <v>298</v>
      </c>
      <c r="F55" s="28" t="s">
        <v>299</v>
      </c>
    </row>
    <row r="56" spans="1:10" ht="30" x14ac:dyDescent="0.3">
      <c r="A56" s="43" t="s">
        <v>300</v>
      </c>
      <c r="B56" s="28" t="s">
        <v>301</v>
      </c>
      <c r="C56" s="29" t="s">
        <v>302</v>
      </c>
      <c r="D56" s="30">
        <v>1</v>
      </c>
      <c r="E56" s="28" t="s">
        <v>228</v>
      </c>
      <c r="F56" s="28" t="s">
        <v>303</v>
      </c>
    </row>
    <row r="57" spans="1:10" x14ac:dyDescent="0.3">
      <c r="A57" s="43" t="s">
        <v>304</v>
      </c>
      <c r="B57" s="854" t="s">
        <v>39</v>
      </c>
      <c r="C57" s="855"/>
      <c r="D57" s="855"/>
      <c r="E57" s="855"/>
      <c r="F57" s="855"/>
      <c r="G57" s="855"/>
      <c r="H57" s="756">
        <f>SUM(D58:D60)</f>
        <v>3</v>
      </c>
      <c r="I57" s="756">
        <f>COUNT(D58:D60)*2</f>
        <v>6</v>
      </c>
      <c r="J57" s="757">
        <f>H57/I57</f>
        <v>0.5</v>
      </c>
    </row>
    <row r="58" spans="1:10" ht="45" x14ac:dyDescent="0.3">
      <c r="A58" s="43" t="s">
        <v>305</v>
      </c>
      <c r="B58" s="28" t="s">
        <v>306</v>
      </c>
      <c r="C58" s="28" t="s">
        <v>307</v>
      </c>
      <c r="D58" s="30">
        <v>1</v>
      </c>
      <c r="E58" s="28" t="s">
        <v>308</v>
      </c>
      <c r="F58" s="28"/>
    </row>
    <row r="59" spans="1:10" ht="30" x14ac:dyDescent="0.3">
      <c r="A59" s="43" t="s">
        <v>309</v>
      </c>
      <c r="B59" s="28" t="s">
        <v>310</v>
      </c>
      <c r="C59" s="28" t="s">
        <v>311</v>
      </c>
      <c r="D59" s="30">
        <v>1</v>
      </c>
      <c r="E59" s="28" t="s">
        <v>308</v>
      </c>
      <c r="F59" s="28"/>
    </row>
    <row r="60" spans="1:10" ht="30" x14ac:dyDescent="0.3">
      <c r="A60" s="43" t="s">
        <v>312</v>
      </c>
      <c r="B60" s="28" t="s">
        <v>313</v>
      </c>
      <c r="C60" s="28" t="s">
        <v>314</v>
      </c>
      <c r="D60" s="30">
        <v>1</v>
      </c>
      <c r="E60" s="28" t="s">
        <v>308</v>
      </c>
      <c r="F60" s="28"/>
    </row>
    <row r="61" spans="1:10" x14ac:dyDescent="0.3">
      <c r="A61" s="42" t="s">
        <v>156</v>
      </c>
      <c r="B61" s="857" t="s">
        <v>315</v>
      </c>
      <c r="C61" s="851"/>
      <c r="D61" s="851"/>
      <c r="E61" s="851"/>
      <c r="F61" s="851"/>
      <c r="G61" s="851"/>
      <c r="H61" s="756">
        <f>H62+H88+H93+H98+H104+H121+H134</f>
        <v>77</v>
      </c>
      <c r="I61" s="756">
        <f>I62+I88+I93+I98+I104+I121+I134</f>
        <v>154</v>
      </c>
      <c r="J61" s="757">
        <f>H61/I61</f>
        <v>0.5</v>
      </c>
    </row>
    <row r="62" spans="1:10" x14ac:dyDescent="0.3">
      <c r="A62" s="43" t="s">
        <v>316</v>
      </c>
      <c r="B62" s="854" t="s">
        <v>42</v>
      </c>
      <c r="C62" s="855"/>
      <c r="D62" s="855"/>
      <c r="E62" s="855"/>
      <c r="F62" s="855"/>
      <c r="G62" s="855"/>
      <c r="H62" s="756">
        <f>SUM(D63:D87)</f>
        <v>25</v>
      </c>
      <c r="I62" s="756">
        <f>COUNT(D63:D87)*2</f>
        <v>50</v>
      </c>
      <c r="J62" s="757">
        <f>H62/I62</f>
        <v>0.5</v>
      </c>
    </row>
    <row r="63" spans="1:10" ht="30" x14ac:dyDescent="0.3">
      <c r="A63" s="43" t="s">
        <v>317</v>
      </c>
      <c r="B63" s="28" t="s">
        <v>318</v>
      </c>
      <c r="C63" s="29" t="s">
        <v>319</v>
      </c>
      <c r="D63" s="30">
        <v>1</v>
      </c>
      <c r="E63" s="28" t="s">
        <v>228</v>
      </c>
      <c r="F63" s="29"/>
    </row>
    <row r="64" spans="1:10" x14ac:dyDescent="0.3">
      <c r="A64" s="43" t="s">
        <v>320</v>
      </c>
      <c r="B64" s="32" t="s">
        <v>321</v>
      </c>
      <c r="C64" s="29" t="s">
        <v>322</v>
      </c>
      <c r="D64" s="30">
        <v>1</v>
      </c>
      <c r="E64" s="28" t="s">
        <v>228</v>
      </c>
      <c r="F64" s="28"/>
    </row>
    <row r="65" spans="1:6" x14ac:dyDescent="0.3">
      <c r="A65" s="43" t="s">
        <v>156</v>
      </c>
      <c r="B65" s="32"/>
      <c r="C65" s="29" t="s">
        <v>323</v>
      </c>
      <c r="D65" s="30">
        <v>1</v>
      </c>
      <c r="E65" s="28" t="s">
        <v>228</v>
      </c>
      <c r="F65" s="28"/>
    </row>
    <row r="66" spans="1:6" x14ac:dyDescent="0.3">
      <c r="A66" s="43" t="s">
        <v>156</v>
      </c>
      <c r="B66" s="32"/>
      <c r="C66" s="29" t="s">
        <v>324</v>
      </c>
      <c r="D66" s="30">
        <v>1</v>
      </c>
      <c r="E66" s="28" t="s">
        <v>228</v>
      </c>
      <c r="F66" s="28" t="s">
        <v>325</v>
      </c>
    </row>
    <row r="67" spans="1:6" ht="30" x14ac:dyDescent="0.3">
      <c r="A67" s="43" t="s">
        <v>326</v>
      </c>
      <c r="B67" s="28" t="s">
        <v>327</v>
      </c>
      <c r="C67" s="29" t="s">
        <v>328</v>
      </c>
      <c r="D67" s="30">
        <v>1</v>
      </c>
      <c r="E67" s="28" t="s">
        <v>228</v>
      </c>
      <c r="F67" s="28"/>
    </row>
    <row r="68" spans="1:6" x14ac:dyDescent="0.3">
      <c r="A68" s="43" t="s">
        <v>156</v>
      </c>
      <c r="B68" s="28"/>
      <c r="C68" s="29" t="s">
        <v>329</v>
      </c>
      <c r="D68" s="30">
        <v>1</v>
      </c>
      <c r="E68" s="28" t="s">
        <v>228</v>
      </c>
      <c r="F68" s="28"/>
    </row>
    <row r="69" spans="1:6" x14ac:dyDescent="0.3">
      <c r="A69" s="43" t="s">
        <v>156</v>
      </c>
      <c r="B69" s="28"/>
      <c r="C69" s="28" t="s">
        <v>330</v>
      </c>
      <c r="D69" s="30">
        <v>1</v>
      </c>
      <c r="E69" s="28" t="s">
        <v>228</v>
      </c>
      <c r="F69" s="28"/>
    </row>
    <row r="70" spans="1:6" x14ac:dyDescent="0.3">
      <c r="A70" s="43" t="s">
        <v>156</v>
      </c>
      <c r="B70" s="28"/>
      <c r="C70" s="29" t="s">
        <v>331</v>
      </c>
      <c r="D70" s="30">
        <v>1</v>
      </c>
      <c r="E70" s="28" t="s">
        <v>228</v>
      </c>
      <c r="F70" s="28"/>
    </row>
    <row r="71" spans="1:6" x14ac:dyDescent="0.3">
      <c r="A71" s="43" t="s">
        <v>156</v>
      </c>
      <c r="B71" s="28"/>
      <c r="C71" s="29" t="s">
        <v>332</v>
      </c>
      <c r="D71" s="30">
        <v>1</v>
      </c>
      <c r="E71" s="28" t="s">
        <v>228</v>
      </c>
      <c r="F71" s="28"/>
    </row>
    <row r="72" spans="1:6" x14ac:dyDescent="0.3">
      <c r="A72" s="43" t="s">
        <v>156</v>
      </c>
      <c r="B72" s="28"/>
      <c r="C72" s="29" t="s">
        <v>333</v>
      </c>
      <c r="D72" s="30">
        <v>1</v>
      </c>
      <c r="E72" s="28" t="s">
        <v>228</v>
      </c>
      <c r="F72" s="28"/>
    </row>
    <row r="73" spans="1:6" x14ac:dyDescent="0.3">
      <c r="A73" s="43" t="s">
        <v>156</v>
      </c>
      <c r="B73" s="28"/>
      <c r="C73" s="29" t="s">
        <v>334</v>
      </c>
      <c r="D73" s="30">
        <v>1</v>
      </c>
      <c r="E73" s="28" t="s">
        <v>228</v>
      </c>
      <c r="F73" s="28"/>
    </row>
    <row r="74" spans="1:6" x14ac:dyDescent="0.3">
      <c r="A74" s="43" t="s">
        <v>156</v>
      </c>
      <c r="B74" s="28"/>
      <c r="C74" s="29" t="s">
        <v>335</v>
      </c>
      <c r="D74" s="30">
        <v>1</v>
      </c>
      <c r="E74" s="28" t="s">
        <v>228</v>
      </c>
      <c r="F74" s="28"/>
    </row>
    <row r="75" spans="1:6" ht="30" x14ac:dyDescent="0.3">
      <c r="A75" s="43" t="s">
        <v>156</v>
      </c>
      <c r="B75" s="28"/>
      <c r="C75" s="29" t="s">
        <v>336</v>
      </c>
      <c r="D75" s="30">
        <v>1</v>
      </c>
      <c r="E75" s="28" t="s">
        <v>228</v>
      </c>
      <c r="F75" s="28"/>
    </row>
    <row r="76" spans="1:6" ht="30" x14ac:dyDescent="0.3">
      <c r="A76" s="43" t="s">
        <v>156</v>
      </c>
      <c r="B76" s="28"/>
      <c r="C76" s="29" t="s">
        <v>337</v>
      </c>
      <c r="D76" s="30">
        <v>1</v>
      </c>
      <c r="E76" s="28" t="s">
        <v>228</v>
      </c>
      <c r="F76" s="28" t="s">
        <v>338</v>
      </c>
    </row>
    <row r="77" spans="1:6" ht="30" x14ac:dyDescent="0.3">
      <c r="A77" s="43" t="s">
        <v>156</v>
      </c>
      <c r="B77" s="28"/>
      <c r="C77" s="29" t="s">
        <v>339</v>
      </c>
      <c r="D77" s="30">
        <v>1</v>
      </c>
      <c r="E77" s="28" t="s">
        <v>228</v>
      </c>
      <c r="F77" s="28" t="s">
        <v>340</v>
      </c>
    </row>
    <row r="78" spans="1:6" x14ac:dyDescent="0.3">
      <c r="A78" s="43" t="s">
        <v>156</v>
      </c>
      <c r="B78" s="28"/>
      <c r="C78" s="28" t="s">
        <v>341</v>
      </c>
      <c r="D78" s="30">
        <v>1</v>
      </c>
      <c r="E78" s="28" t="s">
        <v>228</v>
      </c>
      <c r="F78" s="28"/>
    </row>
    <row r="79" spans="1:6" x14ac:dyDescent="0.3">
      <c r="A79" s="43" t="s">
        <v>156</v>
      </c>
      <c r="B79" s="28"/>
      <c r="C79" s="29" t="s">
        <v>342</v>
      </c>
      <c r="D79" s="30">
        <v>1</v>
      </c>
      <c r="E79" s="28" t="s">
        <v>228</v>
      </c>
      <c r="F79" s="28"/>
    </row>
    <row r="80" spans="1:6" x14ac:dyDescent="0.3">
      <c r="A80" s="43" t="s">
        <v>156</v>
      </c>
      <c r="B80" s="28"/>
      <c r="C80" s="28" t="s">
        <v>343</v>
      </c>
      <c r="D80" s="30">
        <v>1</v>
      </c>
      <c r="E80" s="28"/>
      <c r="F80" s="28"/>
    </row>
    <row r="81" spans="1:10" ht="30" x14ac:dyDescent="0.3">
      <c r="A81" s="43" t="s">
        <v>344</v>
      </c>
      <c r="B81" s="28" t="s">
        <v>345</v>
      </c>
      <c r="C81" s="29" t="s">
        <v>346</v>
      </c>
      <c r="D81" s="30">
        <v>1</v>
      </c>
      <c r="E81" s="28" t="s">
        <v>228</v>
      </c>
      <c r="F81" s="29" t="s">
        <v>347</v>
      </c>
    </row>
    <row r="82" spans="1:10" ht="30" x14ac:dyDescent="0.3">
      <c r="A82" s="43" t="s">
        <v>348</v>
      </c>
      <c r="B82" s="28" t="s">
        <v>349</v>
      </c>
      <c r="C82" s="29" t="s">
        <v>350</v>
      </c>
      <c r="D82" s="30">
        <v>1</v>
      </c>
      <c r="E82" s="28" t="s">
        <v>228</v>
      </c>
      <c r="F82" s="28"/>
    </row>
    <row r="83" spans="1:10" ht="30" x14ac:dyDescent="0.3">
      <c r="A83" s="43" t="s">
        <v>156</v>
      </c>
      <c r="B83" s="28"/>
      <c r="C83" s="29" t="s">
        <v>351</v>
      </c>
      <c r="D83" s="30">
        <v>1</v>
      </c>
      <c r="E83" s="28" t="s">
        <v>228</v>
      </c>
      <c r="F83" s="28"/>
    </row>
    <row r="84" spans="1:10" x14ac:dyDescent="0.3">
      <c r="A84" s="43" t="s">
        <v>352</v>
      </c>
      <c r="B84" s="28" t="s">
        <v>353</v>
      </c>
      <c r="C84" s="29" t="s">
        <v>354</v>
      </c>
      <c r="D84" s="30">
        <v>1</v>
      </c>
      <c r="E84" s="28" t="s">
        <v>228</v>
      </c>
      <c r="F84" s="29" t="s">
        <v>355</v>
      </c>
    </row>
    <row r="85" spans="1:10" ht="60" x14ac:dyDescent="0.3">
      <c r="A85" s="43" t="s">
        <v>356</v>
      </c>
      <c r="B85" s="28" t="s">
        <v>357</v>
      </c>
      <c r="C85" s="29" t="s">
        <v>358</v>
      </c>
      <c r="D85" s="30">
        <v>1</v>
      </c>
      <c r="E85" s="28" t="s">
        <v>228</v>
      </c>
      <c r="F85" s="29" t="s">
        <v>359</v>
      </c>
    </row>
    <row r="86" spans="1:10" x14ac:dyDescent="0.3">
      <c r="A86" s="43" t="s">
        <v>156</v>
      </c>
      <c r="B86" s="28"/>
      <c r="C86" s="29" t="s">
        <v>360</v>
      </c>
      <c r="D86" s="30">
        <v>1</v>
      </c>
      <c r="E86" s="28" t="s">
        <v>228</v>
      </c>
      <c r="F86" s="28"/>
    </row>
    <row r="87" spans="1:10" x14ac:dyDescent="0.3">
      <c r="A87" s="43"/>
      <c r="B87" s="28"/>
      <c r="C87" s="29" t="s">
        <v>361</v>
      </c>
      <c r="D87" s="30">
        <v>1</v>
      </c>
      <c r="E87" s="28" t="s">
        <v>228</v>
      </c>
      <c r="F87" s="28"/>
    </row>
    <row r="88" spans="1:10" x14ac:dyDescent="0.3">
      <c r="A88" s="43" t="s">
        <v>362</v>
      </c>
      <c r="B88" s="854" t="s">
        <v>4298</v>
      </c>
      <c r="C88" s="855"/>
      <c r="D88" s="855"/>
      <c r="E88" s="855"/>
      <c r="F88" s="855"/>
      <c r="G88" s="855"/>
      <c r="H88" s="756">
        <f>SUM(D89:D92)</f>
        <v>4</v>
      </c>
      <c r="I88" s="756">
        <f>COUNT(D89:D92)*2</f>
        <v>8</v>
      </c>
      <c r="J88" s="757">
        <f>H88/I88</f>
        <v>0.5</v>
      </c>
    </row>
    <row r="89" spans="1:10" ht="45" x14ac:dyDescent="0.3">
      <c r="A89" s="43" t="s">
        <v>364</v>
      </c>
      <c r="B89" s="32" t="s">
        <v>365</v>
      </c>
      <c r="C89" s="28" t="s">
        <v>366</v>
      </c>
      <c r="D89" s="30">
        <v>1</v>
      </c>
      <c r="E89" s="28" t="s">
        <v>228</v>
      </c>
      <c r="F89" s="28" t="s">
        <v>367</v>
      </c>
    </row>
    <row r="90" spans="1:10" ht="30" x14ac:dyDescent="0.3">
      <c r="A90" s="43" t="s">
        <v>368</v>
      </c>
      <c r="B90" s="32" t="s">
        <v>369</v>
      </c>
      <c r="C90" s="29" t="s">
        <v>370</v>
      </c>
      <c r="D90" s="30">
        <v>1</v>
      </c>
      <c r="E90" s="28" t="s">
        <v>228</v>
      </c>
      <c r="F90" s="28"/>
    </row>
    <row r="91" spans="1:10" ht="30" x14ac:dyDescent="0.3">
      <c r="A91" s="43" t="s">
        <v>371</v>
      </c>
      <c r="B91" s="32" t="s">
        <v>372</v>
      </c>
      <c r="C91" s="34" t="s">
        <v>373</v>
      </c>
      <c r="D91" s="30">
        <v>1</v>
      </c>
      <c r="E91" s="28" t="s">
        <v>228</v>
      </c>
      <c r="F91" s="28"/>
    </row>
    <row r="92" spans="1:10" x14ac:dyDescent="0.3">
      <c r="A92" s="43" t="s">
        <v>156</v>
      </c>
      <c r="B92" s="32"/>
      <c r="C92" s="34" t="s">
        <v>374</v>
      </c>
      <c r="D92" s="30">
        <v>1</v>
      </c>
      <c r="E92" s="28" t="s">
        <v>228</v>
      </c>
      <c r="F92" s="28"/>
    </row>
    <row r="93" spans="1:10" x14ac:dyDescent="0.3">
      <c r="A93" s="43" t="s">
        <v>44</v>
      </c>
      <c r="B93" s="849" t="s">
        <v>4178</v>
      </c>
      <c r="C93" s="849"/>
      <c r="D93" s="849"/>
      <c r="E93" s="849"/>
      <c r="F93" s="849"/>
      <c r="G93" s="849"/>
      <c r="H93" s="756">
        <f>SUM(D94:D97)</f>
        <v>4</v>
      </c>
      <c r="I93" s="756">
        <f>COUNT(D94:D97)*2</f>
        <v>8</v>
      </c>
      <c r="J93" s="757">
        <f>H93/I93</f>
        <v>0.5</v>
      </c>
    </row>
    <row r="94" spans="1:10" ht="30" x14ac:dyDescent="0.3">
      <c r="A94" s="43" t="s">
        <v>383</v>
      </c>
      <c r="B94" s="32" t="s">
        <v>375</v>
      </c>
      <c r="C94" s="29" t="s">
        <v>376</v>
      </c>
      <c r="D94" s="30">
        <v>1</v>
      </c>
      <c r="E94" s="28" t="s">
        <v>256</v>
      </c>
      <c r="F94" s="28"/>
    </row>
    <row r="95" spans="1:10" ht="30" x14ac:dyDescent="0.3">
      <c r="A95" s="43" t="s">
        <v>387</v>
      </c>
      <c r="B95" s="32" t="s">
        <v>377</v>
      </c>
      <c r="C95" s="29" t="s">
        <v>378</v>
      </c>
      <c r="D95" s="30">
        <v>1</v>
      </c>
      <c r="E95" s="28" t="s">
        <v>228</v>
      </c>
      <c r="F95" s="28"/>
    </row>
    <row r="96" spans="1:10" ht="45" x14ac:dyDescent="0.3">
      <c r="A96" s="43" t="s">
        <v>156</v>
      </c>
      <c r="B96" s="32"/>
      <c r="C96" s="29" t="s">
        <v>379</v>
      </c>
      <c r="D96" s="30">
        <v>1</v>
      </c>
      <c r="E96" s="28" t="s">
        <v>254</v>
      </c>
      <c r="F96" s="28"/>
    </row>
    <row r="97" spans="1:10" ht="45" x14ac:dyDescent="0.3">
      <c r="A97" s="43" t="s">
        <v>390</v>
      </c>
      <c r="B97" s="32" t="s">
        <v>380</v>
      </c>
      <c r="C97" s="28" t="s">
        <v>381</v>
      </c>
      <c r="D97" s="30">
        <v>1</v>
      </c>
      <c r="E97" s="28" t="s">
        <v>186</v>
      </c>
      <c r="F97" s="28"/>
    </row>
    <row r="98" spans="1:10" x14ac:dyDescent="0.3">
      <c r="A98" s="43" t="s">
        <v>403</v>
      </c>
      <c r="B98" s="854" t="s">
        <v>4196</v>
      </c>
      <c r="C98" s="855"/>
      <c r="D98" s="855"/>
      <c r="E98" s="855"/>
      <c r="F98" s="855"/>
      <c r="G98" s="855"/>
      <c r="H98" s="756">
        <f>SUM(D99:D103)</f>
        <v>5</v>
      </c>
      <c r="I98" s="756">
        <f>COUNT(D99:D103)*2</f>
        <v>10</v>
      </c>
      <c r="J98" s="757">
        <f>H98/I98</f>
        <v>0.5</v>
      </c>
    </row>
    <row r="99" spans="1:10" ht="30" x14ac:dyDescent="0.3">
      <c r="A99" s="44" t="s">
        <v>405</v>
      </c>
      <c r="B99" s="32" t="s">
        <v>384</v>
      </c>
      <c r="C99" s="29" t="s">
        <v>385</v>
      </c>
      <c r="D99" s="30">
        <v>1</v>
      </c>
      <c r="E99" s="29" t="s">
        <v>254</v>
      </c>
      <c r="F99" s="29" t="s">
        <v>386</v>
      </c>
    </row>
    <row r="100" spans="1:10" ht="30" x14ac:dyDescent="0.3">
      <c r="A100" s="43" t="s">
        <v>425</v>
      </c>
      <c r="B100" s="28" t="s">
        <v>388</v>
      </c>
      <c r="C100" s="29" t="s">
        <v>389</v>
      </c>
      <c r="D100" s="30">
        <v>1</v>
      </c>
      <c r="E100" s="29" t="s">
        <v>254</v>
      </c>
      <c r="F100" s="29"/>
    </row>
    <row r="101" spans="1:10" ht="30" x14ac:dyDescent="0.3">
      <c r="A101" s="43" t="s">
        <v>432</v>
      </c>
      <c r="B101" s="28" t="s">
        <v>391</v>
      </c>
      <c r="C101" s="29" t="s">
        <v>392</v>
      </c>
      <c r="D101" s="30">
        <v>1</v>
      </c>
      <c r="E101" s="28" t="s">
        <v>393</v>
      </c>
      <c r="F101" s="28"/>
    </row>
    <row r="102" spans="1:10" ht="30" x14ac:dyDescent="0.3">
      <c r="A102" s="43" t="s">
        <v>4179</v>
      </c>
      <c r="B102" s="28" t="s">
        <v>394</v>
      </c>
      <c r="C102" s="29" t="s">
        <v>395</v>
      </c>
      <c r="D102" s="30">
        <v>1</v>
      </c>
      <c r="E102" s="28" t="s">
        <v>256</v>
      </c>
      <c r="F102" s="28"/>
    </row>
    <row r="103" spans="1:10" x14ac:dyDescent="0.3">
      <c r="A103" s="43" t="s">
        <v>4180</v>
      </c>
      <c r="B103" s="28" t="s">
        <v>396</v>
      </c>
      <c r="C103" s="29" t="s">
        <v>397</v>
      </c>
      <c r="D103" s="30">
        <v>1</v>
      </c>
      <c r="E103" s="28" t="s">
        <v>186</v>
      </c>
      <c r="F103" s="28" t="s">
        <v>398</v>
      </c>
    </row>
    <row r="104" spans="1:10" x14ac:dyDescent="0.3">
      <c r="A104" s="43" t="s">
        <v>435</v>
      </c>
      <c r="B104" s="854" t="s">
        <v>404</v>
      </c>
      <c r="C104" s="855"/>
      <c r="D104" s="855"/>
      <c r="E104" s="855"/>
      <c r="F104" s="855"/>
      <c r="G104" s="855"/>
      <c r="H104" s="756">
        <f>SUM(D105:D120)</f>
        <v>16</v>
      </c>
      <c r="I104" s="756">
        <f>COUNT(D105:D120)*2</f>
        <v>32</v>
      </c>
      <c r="J104" s="757">
        <f>H104/I104</f>
        <v>0.5</v>
      </c>
    </row>
    <row r="105" spans="1:10" ht="30" x14ac:dyDescent="0.3">
      <c r="A105" s="43" t="s">
        <v>436</v>
      </c>
      <c r="B105" s="28" t="s">
        <v>406</v>
      </c>
      <c r="C105" s="29" t="s">
        <v>407</v>
      </c>
      <c r="D105" s="30">
        <v>1</v>
      </c>
      <c r="E105" s="28" t="s">
        <v>408</v>
      </c>
      <c r="F105" s="28" t="s">
        <v>409</v>
      </c>
    </row>
    <row r="106" spans="1:10" x14ac:dyDescent="0.3">
      <c r="A106" s="43" t="s">
        <v>156</v>
      </c>
      <c r="B106" s="28"/>
      <c r="C106" s="29" t="s">
        <v>410</v>
      </c>
      <c r="D106" s="30">
        <v>1</v>
      </c>
      <c r="E106" s="28" t="s">
        <v>408</v>
      </c>
      <c r="F106" s="28" t="s">
        <v>409</v>
      </c>
    </row>
    <row r="107" spans="1:10" x14ac:dyDescent="0.3">
      <c r="A107" s="43" t="s">
        <v>156</v>
      </c>
      <c r="B107" s="28"/>
      <c r="C107" s="34" t="s">
        <v>411</v>
      </c>
      <c r="D107" s="35">
        <v>1</v>
      </c>
      <c r="E107" s="32" t="s">
        <v>408</v>
      </c>
      <c r="F107" s="32" t="s">
        <v>409</v>
      </c>
    </row>
    <row r="108" spans="1:10" x14ac:dyDescent="0.3">
      <c r="A108" s="43" t="s">
        <v>156</v>
      </c>
      <c r="B108" s="28"/>
      <c r="C108" s="29" t="s">
        <v>412</v>
      </c>
      <c r="D108" s="30">
        <v>1</v>
      </c>
      <c r="E108" s="28" t="s">
        <v>408</v>
      </c>
      <c r="F108" s="28" t="s">
        <v>409</v>
      </c>
    </row>
    <row r="109" spans="1:10" x14ac:dyDescent="0.3">
      <c r="A109" s="43" t="s">
        <v>156</v>
      </c>
      <c r="B109" s="28"/>
      <c r="C109" s="29" t="s">
        <v>413</v>
      </c>
      <c r="D109" s="30">
        <v>1</v>
      </c>
      <c r="E109" s="28" t="s">
        <v>408</v>
      </c>
      <c r="F109" s="28" t="s">
        <v>409</v>
      </c>
    </row>
    <row r="110" spans="1:10" x14ac:dyDescent="0.3">
      <c r="A110" s="43" t="s">
        <v>156</v>
      </c>
      <c r="B110" s="28"/>
      <c r="C110" s="29" t="s">
        <v>414</v>
      </c>
      <c r="D110" s="30">
        <v>1</v>
      </c>
      <c r="E110" s="28" t="s">
        <v>408</v>
      </c>
      <c r="F110" s="28" t="s">
        <v>409</v>
      </c>
    </row>
    <row r="111" spans="1:10" x14ac:dyDescent="0.3">
      <c r="A111" s="43" t="s">
        <v>156</v>
      </c>
      <c r="B111" s="28"/>
      <c r="C111" s="29" t="s">
        <v>415</v>
      </c>
      <c r="D111" s="30">
        <v>1</v>
      </c>
      <c r="E111" s="28" t="s">
        <v>408</v>
      </c>
      <c r="F111" s="28" t="s">
        <v>409</v>
      </c>
    </row>
    <row r="112" spans="1:10" x14ac:dyDescent="0.3">
      <c r="A112" s="43" t="s">
        <v>156</v>
      </c>
      <c r="B112" s="28"/>
      <c r="C112" s="29" t="s">
        <v>416</v>
      </c>
      <c r="D112" s="30">
        <v>1</v>
      </c>
      <c r="E112" s="28" t="s">
        <v>408</v>
      </c>
      <c r="F112" s="28" t="s">
        <v>409</v>
      </c>
    </row>
    <row r="113" spans="1:10" x14ac:dyDescent="0.3">
      <c r="A113" s="43" t="s">
        <v>156</v>
      </c>
      <c r="B113" s="28"/>
      <c r="C113" s="29" t="s">
        <v>417</v>
      </c>
      <c r="D113" s="30">
        <v>1</v>
      </c>
      <c r="E113" s="28" t="s">
        <v>408</v>
      </c>
      <c r="F113" s="28" t="s">
        <v>418</v>
      </c>
    </row>
    <row r="114" spans="1:10" x14ac:dyDescent="0.3">
      <c r="A114" s="43" t="s">
        <v>156</v>
      </c>
      <c r="B114" s="28"/>
      <c r="C114" s="29" t="s">
        <v>419</v>
      </c>
      <c r="D114" s="30">
        <v>1</v>
      </c>
      <c r="E114" s="28" t="s">
        <v>408</v>
      </c>
      <c r="F114" s="28" t="s">
        <v>420</v>
      </c>
    </row>
    <row r="115" spans="1:10" ht="30" x14ac:dyDescent="0.3">
      <c r="A115" s="43"/>
      <c r="B115" s="28"/>
      <c r="C115" s="29" t="s">
        <v>421</v>
      </c>
      <c r="D115" s="30">
        <v>1</v>
      </c>
      <c r="E115" s="28" t="s">
        <v>408</v>
      </c>
      <c r="F115" s="28" t="s">
        <v>422</v>
      </c>
    </row>
    <row r="116" spans="1:10" x14ac:dyDescent="0.3">
      <c r="A116" s="43"/>
      <c r="B116" s="28"/>
      <c r="C116" s="29" t="s">
        <v>423</v>
      </c>
      <c r="D116" s="30">
        <v>1</v>
      </c>
      <c r="E116" s="28" t="s">
        <v>408</v>
      </c>
      <c r="F116" s="28" t="s">
        <v>424</v>
      </c>
    </row>
    <row r="117" spans="1:10" ht="30" x14ac:dyDescent="0.3">
      <c r="A117" s="43" t="s">
        <v>441</v>
      </c>
      <c r="B117" s="28" t="s">
        <v>426</v>
      </c>
      <c r="C117" s="29" t="s">
        <v>427</v>
      </c>
      <c r="D117" s="30">
        <v>1</v>
      </c>
      <c r="E117" s="28" t="s">
        <v>408</v>
      </c>
      <c r="F117" s="29" t="s">
        <v>428</v>
      </c>
    </row>
    <row r="118" spans="1:10" x14ac:dyDescent="0.3">
      <c r="A118" s="43" t="s">
        <v>156</v>
      </c>
      <c r="B118" s="28"/>
      <c r="C118" s="28" t="s">
        <v>429</v>
      </c>
      <c r="D118" s="30">
        <v>1</v>
      </c>
      <c r="E118" s="28" t="s">
        <v>408</v>
      </c>
      <c r="F118" s="29"/>
    </row>
    <row r="119" spans="1:10" x14ac:dyDescent="0.3">
      <c r="A119" s="43" t="s">
        <v>156</v>
      </c>
      <c r="B119" s="28"/>
      <c r="C119" s="28" t="s">
        <v>430</v>
      </c>
      <c r="D119" s="30">
        <v>1</v>
      </c>
      <c r="E119" s="28" t="s">
        <v>408</v>
      </c>
      <c r="F119" s="29" t="s">
        <v>431</v>
      </c>
    </row>
    <row r="120" spans="1:10" ht="30" x14ac:dyDescent="0.3">
      <c r="A120" s="43" t="s">
        <v>447</v>
      </c>
      <c r="B120" s="32" t="s">
        <v>433</v>
      </c>
      <c r="C120" s="28" t="s">
        <v>434</v>
      </c>
      <c r="D120" s="30">
        <v>1</v>
      </c>
      <c r="E120" s="28" t="s">
        <v>408</v>
      </c>
      <c r="F120" s="28"/>
    </row>
    <row r="121" spans="1:10" x14ac:dyDescent="0.3">
      <c r="A121" s="43" t="s">
        <v>4181</v>
      </c>
      <c r="B121" s="854" t="s">
        <v>49</v>
      </c>
      <c r="C121" s="855"/>
      <c r="D121" s="855"/>
      <c r="E121" s="855"/>
      <c r="F121" s="855"/>
      <c r="G121" s="855"/>
      <c r="H121" s="756">
        <f>SUM(D122:D133)</f>
        <v>12</v>
      </c>
      <c r="I121" s="756">
        <f>COUNT(D122:D133)*2</f>
        <v>24</v>
      </c>
      <c r="J121" s="757">
        <f>H121/I121</f>
        <v>0.5</v>
      </c>
    </row>
    <row r="122" spans="1:10" ht="30" x14ac:dyDescent="0.3">
      <c r="A122" s="43" t="s">
        <v>4182</v>
      </c>
      <c r="B122" s="28" t="s">
        <v>437</v>
      </c>
      <c r="C122" s="28" t="s">
        <v>438</v>
      </c>
      <c r="D122" s="30">
        <v>1</v>
      </c>
      <c r="E122" s="29" t="s">
        <v>228</v>
      </c>
      <c r="F122" s="29" t="s">
        <v>439</v>
      </c>
    </row>
    <row r="123" spans="1:10" x14ac:dyDescent="0.3">
      <c r="A123" s="43" t="s">
        <v>156</v>
      </c>
      <c r="B123" s="28"/>
      <c r="C123" s="28" t="s">
        <v>440</v>
      </c>
      <c r="D123" s="30">
        <v>1</v>
      </c>
      <c r="E123" s="29" t="s">
        <v>228</v>
      </c>
      <c r="F123" s="29"/>
    </row>
    <row r="124" spans="1:10" ht="45" x14ac:dyDescent="0.3">
      <c r="A124" s="43" t="s">
        <v>4183</v>
      </c>
      <c r="B124" s="28" t="s">
        <v>442</v>
      </c>
      <c r="C124" s="28" t="s">
        <v>443</v>
      </c>
      <c r="D124" s="30">
        <v>1</v>
      </c>
      <c r="E124" s="29" t="s">
        <v>228</v>
      </c>
      <c r="F124" s="29" t="s">
        <v>444</v>
      </c>
    </row>
    <row r="125" spans="1:10" ht="30" x14ac:dyDescent="0.3">
      <c r="A125" s="43"/>
      <c r="B125" s="28"/>
      <c r="C125" s="28" t="s">
        <v>445</v>
      </c>
      <c r="D125" s="30">
        <v>1</v>
      </c>
      <c r="E125" s="29" t="s">
        <v>228</v>
      </c>
      <c r="F125" s="29" t="s">
        <v>446</v>
      </c>
    </row>
    <row r="126" spans="1:10" ht="45" x14ac:dyDescent="0.3">
      <c r="A126" s="43" t="s">
        <v>4184</v>
      </c>
      <c r="B126" s="28" t="s">
        <v>448</v>
      </c>
      <c r="C126" s="28" t="s">
        <v>449</v>
      </c>
      <c r="D126" s="30">
        <v>1</v>
      </c>
      <c r="E126" s="29" t="s">
        <v>231</v>
      </c>
      <c r="F126" s="29" t="s">
        <v>450</v>
      </c>
    </row>
    <row r="127" spans="1:10" ht="45" x14ac:dyDescent="0.3">
      <c r="A127" s="43" t="s">
        <v>4185</v>
      </c>
      <c r="B127" s="28" t="s">
        <v>451</v>
      </c>
      <c r="C127" s="28" t="s">
        <v>452</v>
      </c>
      <c r="D127" s="30">
        <v>1</v>
      </c>
      <c r="E127" s="29" t="s">
        <v>231</v>
      </c>
      <c r="F127" s="29" t="s">
        <v>453</v>
      </c>
    </row>
    <row r="128" spans="1:10" ht="30" x14ac:dyDescent="0.3">
      <c r="A128" s="43" t="s">
        <v>4186</v>
      </c>
      <c r="B128" s="28" t="s">
        <v>454</v>
      </c>
      <c r="C128" s="28" t="s">
        <v>455</v>
      </c>
      <c r="D128" s="30">
        <v>1</v>
      </c>
      <c r="E128" s="28" t="s">
        <v>231</v>
      </c>
      <c r="F128" s="28" t="s">
        <v>456</v>
      </c>
    </row>
    <row r="129" spans="1:10" ht="30" x14ac:dyDescent="0.3">
      <c r="A129" s="43" t="s">
        <v>4187</v>
      </c>
      <c r="B129" s="28" t="s">
        <v>457</v>
      </c>
      <c r="C129" s="28" t="s">
        <v>458</v>
      </c>
      <c r="D129" s="30">
        <v>1</v>
      </c>
      <c r="E129" s="28" t="s">
        <v>228</v>
      </c>
      <c r="F129" s="28" t="s">
        <v>459</v>
      </c>
    </row>
    <row r="130" spans="1:10" ht="30" x14ac:dyDescent="0.3">
      <c r="A130" s="43" t="s">
        <v>4188</v>
      </c>
      <c r="B130" s="28" t="s">
        <v>460</v>
      </c>
      <c r="C130" s="28" t="s">
        <v>461</v>
      </c>
      <c r="D130" s="30">
        <v>1</v>
      </c>
      <c r="E130" s="28" t="s">
        <v>228</v>
      </c>
      <c r="F130" s="29"/>
    </row>
    <row r="131" spans="1:10" ht="30" x14ac:dyDescent="0.3">
      <c r="A131" s="43"/>
      <c r="B131" s="28"/>
      <c r="C131" s="28" t="s">
        <v>462</v>
      </c>
      <c r="D131" s="30">
        <v>1</v>
      </c>
      <c r="E131" s="28" t="s">
        <v>228</v>
      </c>
      <c r="F131" s="28" t="s">
        <v>463</v>
      </c>
    </row>
    <row r="132" spans="1:10" ht="30" x14ac:dyDescent="0.3">
      <c r="A132" s="43"/>
      <c r="B132" s="28"/>
      <c r="C132" s="28" t="s">
        <v>464</v>
      </c>
      <c r="D132" s="30">
        <v>1</v>
      </c>
      <c r="E132" s="28" t="s">
        <v>228</v>
      </c>
      <c r="F132" s="28" t="s">
        <v>465</v>
      </c>
    </row>
    <row r="133" spans="1:10" ht="30" x14ac:dyDescent="0.3">
      <c r="A133" s="43"/>
      <c r="B133" s="28"/>
      <c r="C133" s="29" t="s">
        <v>466</v>
      </c>
      <c r="D133" s="30">
        <v>1</v>
      </c>
      <c r="E133" s="29" t="s">
        <v>231</v>
      </c>
      <c r="F133" s="29" t="s">
        <v>467</v>
      </c>
    </row>
    <row r="134" spans="1:10" x14ac:dyDescent="0.3">
      <c r="A134" s="204" t="s">
        <v>4189</v>
      </c>
      <c r="B134" s="859" t="s">
        <v>6177</v>
      </c>
      <c r="C134" s="860"/>
      <c r="D134" s="860"/>
      <c r="E134" s="860"/>
      <c r="F134" s="860"/>
      <c r="G134" s="861"/>
      <c r="H134" s="756">
        <f>SUM(D135:D145)</f>
        <v>11</v>
      </c>
      <c r="I134" s="756">
        <f>COUNT(D135:D145)*2</f>
        <v>22</v>
      </c>
      <c r="J134" s="757">
        <f>H134/I134</f>
        <v>0.5</v>
      </c>
    </row>
    <row r="135" spans="1:10" ht="75" x14ac:dyDescent="0.3">
      <c r="A135" s="204" t="s">
        <v>4190</v>
      </c>
      <c r="B135" s="148" t="s">
        <v>4345</v>
      </c>
      <c r="C135" s="148" t="s">
        <v>4346</v>
      </c>
      <c r="D135" s="30">
        <v>1</v>
      </c>
      <c r="E135" s="149" t="s">
        <v>400</v>
      </c>
      <c r="F135" s="148" t="s">
        <v>6197</v>
      </c>
      <c r="G135" s="612"/>
    </row>
    <row r="136" spans="1:10" ht="45" x14ac:dyDescent="0.3">
      <c r="A136" s="204" t="s">
        <v>4191</v>
      </c>
      <c r="B136" s="148" t="s">
        <v>4347</v>
      </c>
      <c r="C136" s="148" t="s">
        <v>4348</v>
      </c>
      <c r="D136" s="30">
        <v>1</v>
      </c>
      <c r="E136" s="149" t="s">
        <v>400</v>
      </c>
      <c r="F136" s="148" t="s">
        <v>4800</v>
      </c>
      <c r="G136" s="612"/>
    </row>
    <row r="137" spans="1:10" ht="30" x14ac:dyDescent="0.3">
      <c r="A137" s="204" t="s">
        <v>5791</v>
      </c>
      <c r="B137" s="148" t="s">
        <v>4350</v>
      </c>
      <c r="C137" s="29" t="s">
        <v>6110</v>
      </c>
      <c r="D137" s="30">
        <v>1</v>
      </c>
      <c r="E137" s="28" t="s">
        <v>400</v>
      </c>
      <c r="F137" s="148"/>
      <c r="G137" s="612"/>
    </row>
    <row r="138" spans="1:10" x14ac:dyDescent="0.3">
      <c r="A138" s="204"/>
      <c r="B138" s="148"/>
      <c r="C138" s="245" t="s">
        <v>399</v>
      </c>
      <c r="D138" s="30">
        <v>1</v>
      </c>
      <c r="E138" s="208" t="s">
        <v>400</v>
      </c>
      <c r="F138" s="148"/>
      <c r="G138" s="612"/>
    </row>
    <row r="139" spans="1:10" x14ac:dyDescent="0.3">
      <c r="A139" s="204"/>
      <c r="B139" s="249"/>
      <c r="C139" s="245" t="s">
        <v>401</v>
      </c>
      <c r="D139" s="30">
        <v>1</v>
      </c>
      <c r="E139" s="208" t="s">
        <v>400</v>
      </c>
      <c r="F139" s="245" t="s">
        <v>6180</v>
      </c>
      <c r="G139" s="612"/>
    </row>
    <row r="140" spans="1:10" x14ac:dyDescent="0.3">
      <c r="A140" s="204"/>
      <c r="B140" s="249"/>
      <c r="C140" s="245" t="s">
        <v>6179</v>
      </c>
      <c r="D140" s="30">
        <v>1</v>
      </c>
      <c r="E140" s="246" t="s">
        <v>400</v>
      </c>
      <c r="F140" s="245"/>
      <c r="G140" s="612"/>
    </row>
    <row r="141" spans="1:10" x14ac:dyDescent="0.3">
      <c r="A141" s="204"/>
      <c r="B141" s="249"/>
      <c r="C141" s="245" t="s">
        <v>6106</v>
      </c>
      <c r="D141" s="30">
        <v>1</v>
      </c>
      <c r="E141" s="246"/>
      <c r="F141" s="245"/>
      <c r="G141" s="612"/>
    </row>
    <row r="142" spans="1:10" x14ac:dyDescent="0.3">
      <c r="A142" s="204"/>
      <c r="B142" s="148"/>
      <c r="C142" s="249" t="s">
        <v>402</v>
      </c>
      <c r="D142" s="30">
        <v>1</v>
      </c>
      <c r="E142" s="208"/>
      <c r="F142" s="148"/>
      <c r="G142" s="612"/>
    </row>
    <row r="143" spans="1:10" ht="60" x14ac:dyDescent="0.3">
      <c r="A143" s="204" t="s">
        <v>5792</v>
      </c>
      <c r="B143" s="148" t="s">
        <v>4357</v>
      </c>
      <c r="C143" s="150" t="s">
        <v>6395</v>
      </c>
      <c r="D143" s="30">
        <v>1</v>
      </c>
      <c r="E143" s="149" t="s">
        <v>400</v>
      </c>
      <c r="F143" s="148" t="s">
        <v>6181</v>
      </c>
      <c r="G143" s="612"/>
    </row>
    <row r="144" spans="1:10" ht="60" x14ac:dyDescent="0.3">
      <c r="A144" s="204"/>
      <c r="B144" s="148"/>
      <c r="C144" s="150" t="s">
        <v>6396</v>
      </c>
      <c r="D144" s="30">
        <v>1</v>
      </c>
      <c r="E144" s="149" t="s">
        <v>400</v>
      </c>
      <c r="F144" s="148" t="s">
        <v>6181</v>
      </c>
      <c r="G144" s="612"/>
    </row>
    <row r="145" spans="1:10" ht="60" x14ac:dyDescent="0.3">
      <c r="A145" s="204"/>
      <c r="B145" s="148"/>
      <c r="C145" s="148" t="s">
        <v>1292</v>
      </c>
      <c r="D145" s="30">
        <v>1</v>
      </c>
      <c r="E145" s="149" t="s">
        <v>400</v>
      </c>
      <c r="F145" s="148" t="s">
        <v>6181</v>
      </c>
      <c r="G145" s="612"/>
    </row>
    <row r="146" spans="1:10" x14ac:dyDescent="0.3">
      <c r="A146" s="42" t="s">
        <v>156</v>
      </c>
      <c r="B146" s="857" t="s">
        <v>468</v>
      </c>
      <c r="C146" s="851"/>
      <c r="D146" s="851"/>
      <c r="E146" s="851"/>
      <c r="F146" s="851"/>
      <c r="G146" s="851"/>
      <c r="H146" s="756">
        <f>H147+H153+H171+H164+H180+H186+H189+H192</f>
        <v>41</v>
      </c>
      <c r="I146" s="756">
        <f>I147+I153+I164+I171+I180+I186+I189+I192</f>
        <v>82</v>
      </c>
      <c r="J146" s="757">
        <f>H146/I146</f>
        <v>0.5</v>
      </c>
    </row>
    <row r="147" spans="1:10" x14ac:dyDescent="0.3">
      <c r="A147" s="43" t="s">
        <v>469</v>
      </c>
      <c r="B147" s="854" t="s">
        <v>52</v>
      </c>
      <c r="C147" s="855"/>
      <c r="D147" s="855"/>
      <c r="E147" s="855"/>
      <c r="F147" s="855"/>
      <c r="G147" s="855"/>
      <c r="H147" s="756">
        <f>SUM(D148:D152)</f>
        <v>5</v>
      </c>
      <c r="I147" s="756">
        <f>COUNT(D148:D152)*2</f>
        <v>10</v>
      </c>
      <c r="J147" s="757">
        <f>H147/I147</f>
        <v>0.5</v>
      </c>
    </row>
    <row r="148" spans="1:10" ht="30" x14ac:dyDescent="0.3">
      <c r="A148" s="43" t="s">
        <v>470</v>
      </c>
      <c r="B148" s="32" t="s">
        <v>471</v>
      </c>
      <c r="C148" s="28" t="s">
        <v>472</v>
      </c>
      <c r="D148" s="30">
        <v>1</v>
      </c>
      <c r="E148" s="28" t="s">
        <v>400</v>
      </c>
      <c r="F148" s="28"/>
    </row>
    <row r="149" spans="1:10" ht="30" x14ac:dyDescent="0.3">
      <c r="A149" s="43" t="s">
        <v>156</v>
      </c>
      <c r="B149" s="32"/>
      <c r="C149" s="29" t="s">
        <v>473</v>
      </c>
      <c r="D149" s="30">
        <v>1</v>
      </c>
      <c r="E149" s="28" t="s">
        <v>400</v>
      </c>
      <c r="F149" s="28"/>
    </row>
    <row r="150" spans="1:10" ht="30" x14ac:dyDescent="0.3">
      <c r="A150" s="43"/>
      <c r="B150" s="32"/>
      <c r="C150" s="28" t="s">
        <v>474</v>
      </c>
      <c r="D150" s="30">
        <v>1</v>
      </c>
      <c r="E150" s="28" t="s">
        <v>400</v>
      </c>
      <c r="F150" s="28"/>
    </row>
    <row r="151" spans="1:10" ht="30" x14ac:dyDescent="0.3">
      <c r="A151" s="43" t="s">
        <v>475</v>
      </c>
      <c r="B151" s="28" t="s">
        <v>476</v>
      </c>
      <c r="C151" s="28" t="s">
        <v>477</v>
      </c>
      <c r="D151" s="30">
        <v>1</v>
      </c>
      <c r="E151" s="28" t="s">
        <v>478</v>
      </c>
      <c r="F151" s="28" t="s">
        <v>479</v>
      </c>
    </row>
    <row r="152" spans="1:10" ht="30" x14ac:dyDescent="0.3">
      <c r="A152" s="43" t="s">
        <v>480</v>
      </c>
      <c r="B152" s="28" t="s">
        <v>481</v>
      </c>
      <c r="C152" s="29" t="s">
        <v>482</v>
      </c>
      <c r="D152" s="30">
        <v>1</v>
      </c>
      <c r="E152" s="28" t="s">
        <v>256</v>
      </c>
      <c r="F152" s="28" t="s">
        <v>483</v>
      </c>
    </row>
    <row r="153" spans="1:10" x14ac:dyDescent="0.3">
      <c r="A153" s="43" t="s">
        <v>484</v>
      </c>
      <c r="B153" s="854" t="s">
        <v>485</v>
      </c>
      <c r="C153" s="855"/>
      <c r="D153" s="855"/>
      <c r="E153" s="855"/>
      <c r="F153" s="855"/>
      <c r="G153" s="855"/>
      <c r="H153" s="756">
        <f>SUM(D154:D163)</f>
        <v>10</v>
      </c>
      <c r="I153" s="756">
        <f>COUNT(D154:D163)*2</f>
        <v>20</v>
      </c>
      <c r="J153" s="757">
        <f>H153/I153</f>
        <v>0.5</v>
      </c>
    </row>
    <row r="154" spans="1:10" ht="30" x14ac:dyDescent="0.3">
      <c r="A154" s="43" t="s">
        <v>486</v>
      </c>
      <c r="B154" s="28" t="s">
        <v>487</v>
      </c>
      <c r="C154" s="29" t="s">
        <v>488</v>
      </c>
      <c r="D154" s="30">
        <v>1</v>
      </c>
      <c r="E154" s="28" t="s">
        <v>228</v>
      </c>
      <c r="F154" s="28"/>
    </row>
    <row r="155" spans="1:10" x14ac:dyDescent="0.3">
      <c r="A155" s="43" t="s">
        <v>156</v>
      </c>
      <c r="B155" s="28"/>
      <c r="C155" s="29" t="s">
        <v>489</v>
      </c>
      <c r="D155" s="30">
        <v>1</v>
      </c>
      <c r="E155" s="28" t="s">
        <v>228</v>
      </c>
      <c r="F155" s="28"/>
    </row>
    <row r="156" spans="1:10" ht="30" x14ac:dyDescent="0.3">
      <c r="A156" s="43" t="s">
        <v>490</v>
      </c>
      <c r="B156" s="28" t="s">
        <v>491</v>
      </c>
      <c r="C156" s="28" t="s">
        <v>492</v>
      </c>
      <c r="D156" s="30">
        <v>1</v>
      </c>
      <c r="E156" s="28" t="s">
        <v>254</v>
      </c>
      <c r="F156" s="28"/>
    </row>
    <row r="157" spans="1:10" x14ac:dyDescent="0.3">
      <c r="A157" s="43" t="s">
        <v>156</v>
      </c>
      <c r="B157" s="28"/>
      <c r="C157" s="29" t="s">
        <v>493</v>
      </c>
      <c r="D157" s="30">
        <v>1</v>
      </c>
      <c r="E157" s="29" t="s">
        <v>254</v>
      </c>
      <c r="F157" s="28"/>
    </row>
    <row r="158" spans="1:10" ht="30" x14ac:dyDescent="0.3">
      <c r="A158" s="43" t="s">
        <v>494</v>
      </c>
      <c r="B158" s="32" t="s">
        <v>495</v>
      </c>
      <c r="C158" s="28" t="s">
        <v>496</v>
      </c>
      <c r="D158" s="30">
        <v>1</v>
      </c>
      <c r="E158" s="28" t="s">
        <v>258</v>
      </c>
      <c r="F158" s="28"/>
    </row>
    <row r="159" spans="1:10" ht="30" x14ac:dyDescent="0.3">
      <c r="A159" s="43" t="s">
        <v>497</v>
      </c>
      <c r="B159" s="28" t="s">
        <v>498</v>
      </c>
      <c r="C159" s="28" t="s">
        <v>499</v>
      </c>
      <c r="D159" s="30">
        <v>1</v>
      </c>
      <c r="E159" s="28" t="s">
        <v>400</v>
      </c>
      <c r="F159" s="28"/>
    </row>
    <row r="160" spans="1:10" ht="30" x14ac:dyDescent="0.3">
      <c r="A160" s="43"/>
      <c r="B160" s="28"/>
      <c r="C160" s="28" t="s">
        <v>500</v>
      </c>
      <c r="D160" s="30">
        <v>1</v>
      </c>
      <c r="E160" s="28" t="s">
        <v>501</v>
      </c>
      <c r="F160" s="28"/>
    </row>
    <row r="161" spans="1:10" x14ac:dyDescent="0.3">
      <c r="A161" s="43"/>
      <c r="B161" s="28"/>
      <c r="C161" s="28" t="s">
        <v>502</v>
      </c>
      <c r="D161" s="30">
        <v>1</v>
      </c>
      <c r="E161" s="28" t="s">
        <v>400</v>
      </c>
      <c r="F161" s="28"/>
    </row>
    <row r="162" spans="1:10" ht="30" x14ac:dyDescent="0.3">
      <c r="A162" s="43" t="s">
        <v>503</v>
      </c>
      <c r="B162" s="28" t="s">
        <v>504</v>
      </c>
      <c r="C162" s="29" t="s">
        <v>505</v>
      </c>
      <c r="D162" s="30">
        <v>1</v>
      </c>
      <c r="E162" s="28" t="s">
        <v>254</v>
      </c>
      <c r="F162" s="28" t="s">
        <v>506</v>
      </c>
    </row>
    <row r="163" spans="1:10" ht="30" x14ac:dyDescent="0.3">
      <c r="A163" s="43" t="s">
        <v>507</v>
      </c>
      <c r="B163" s="28" t="s">
        <v>508</v>
      </c>
      <c r="C163" s="28" t="s">
        <v>509</v>
      </c>
      <c r="D163" s="30">
        <v>1</v>
      </c>
      <c r="E163" s="28" t="s">
        <v>256</v>
      </c>
      <c r="F163" s="28"/>
    </row>
    <row r="164" spans="1:10" ht="31" customHeight="1" x14ac:dyDescent="0.3">
      <c r="A164" s="43" t="s">
        <v>55</v>
      </c>
      <c r="B164" s="868" t="s">
        <v>4199</v>
      </c>
      <c r="C164" s="869"/>
      <c r="D164" s="869"/>
      <c r="E164" s="869"/>
      <c r="F164" s="869"/>
      <c r="G164" s="870"/>
      <c r="H164" s="756">
        <f>SUM(D165:D170)</f>
        <v>6</v>
      </c>
      <c r="I164" s="756">
        <f>COUNT(D165:D170)*2</f>
        <v>12</v>
      </c>
      <c r="J164" s="757">
        <f>H164/I164</f>
        <v>0.5</v>
      </c>
    </row>
    <row r="165" spans="1:10" ht="30" x14ac:dyDescent="0.3">
      <c r="A165" s="43" t="s">
        <v>1343</v>
      </c>
      <c r="B165" s="28" t="s">
        <v>4200</v>
      </c>
      <c r="C165" s="28" t="s">
        <v>525</v>
      </c>
      <c r="D165" s="30">
        <v>1</v>
      </c>
      <c r="E165" s="28" t="s">
        <v>228</v>
      </c>
      <c r="F165" s="28" t="s">
        <v>526</v>
      </c>
    </row>
    <row r="166" spans="1:10" ht="30" x14ac:dyDescent="0.3">
      <c r="A166" s="43" t="s">
        <v>1347</v>
      </c>
      <c r="B166" s="28" t="s">
        <v>4201</v>
      </c>
      <c r="C166" s="28" t="s">
        <v>528</v>
      </c>
      <c r="D166" s="30">
        <v>1</v>
      </c>
      <c r="E166" s="28" t="s">
        <v>256</v>
      </c>
      <c r="F166" s="28" t="s">
        <v>529</v>
      </c>
    </row>
    <row r="167" spans="1:10" ht="30" x14ac:dyDescent="0.3">
      <c r="A167" s="43" t="s">
        <v>515</v>
      </c>
      <c r="B167" s="28" t="s">
        <v>530</v>
      </c>
      <c r="C167" s="28" t="s">
        <v>531</v>
      </c>
      <c r="D167" s="30">
        <v>1</v>
      </c>
      <c r="E167" s="28" t="s">
        <v>532</v>
      </c>
      <c r="F167" s="28" t="s">
        <v>533</v>
      </c>
    </row>
    <row r="168" spans="1:10" ht="30" x14ac:dyDescent="0.3">
      <c r="A168" s="43" t="s">
        <v>1350</v>
      </c>
      <c r="B168" s="28" t="s">
        <v>4202</v>
      </c>
      <c r="C168" s="28" t="s">
        <v>535</v>
      </c>
      <c r="D168" s="30">
        <v>1</v>
      </c>
      <c r="E168" s="28" t="s">
        <v>198</v>
      </c>
      <c r="F168" s="28" t="s">
        <v>536</v>
      </c>
    </row>
    <row r="169" spans="1:10" ht="30" x14ac:dyDescent="0.3">
      <c r="A169" s="43"/>
      <c r="B169" s="28"/>
      <c r="C169" s="28" t="s">
        <v>537</v>
      </c>
      <c r="D169" s="30">
        <v>1</v>
      </c>
      <c r="E169" s="28" t="s">
        <v>256</v>
      </c>
      <c r="F169" s="28"/>
    </row>
    <row r="170" spans="1:10" ht="30" x14ac:dyDescent="0.3">
      <c r="A170" s="43" t="s">
        <v>1352</v>
      </c>
      <c r="B170" s="28" t="s">
        <v>538</v>
      </c>
      <c r="C170" s="28" t="s">
        <v>539</v>
      </c>
      <c r="D170" s="30">
        <v>1</v>
      </c>
      <c r="E170" s="28" t="s">
        <v>294</v>
      </c>
      <c r="F170" s="28"/>
    </row>
    <row r="171" spans="1:10" x14ac:dyDescent="0.3">
      <c r="A171" s="43" t="s">
        <v>56</v>
      </c>
      <c r="B171" s="854" t="s">
        <v>4203</v>
      </c>
      <c r="C171" s="855"/>
      <c r="D171" s="855"/>
      <c r="E171" s="855"/>
      <c r="F171" s="855"/>
      <c r="G171" s="855"/>
      <c r="H171" s="756">
        <f>SUM(D172:D179)</f>
        <v>8</v>
      </c>
      <c r="I171" s="756">
        <f>COUNT(D172:D179)*2</f>
        <v>16</v>
      </c>
      <c r="J171" s="757">
        <f>H171/I171</f>
        <v>0.5</v>
      </c>
    </row>
    <row r="172" spans="1:10" ht="30" x14ac:dyDescent="0.3">
      <c r="A172" s="43" t="s">
        <v>1363</v>
      </c>
      <c r="B172" s="28" t="s">
        <v>516</v>
      </c>
      <c r="C172" s="29" t="s">
        <v>517</v>
      </c>
      <c r="D172" s="30">
        <v>1</v>
      </c>
      <c r="E172" s="29" t="s">
        <v>228</v>
      </c>
      <c r="F172" s="29" t="s">
        <v>518</v>
      </c>
    </row>
    <row r="173" spans="1:10" x14ac:dyDescent="0.3">
      <c r="A173" s="43"/>
      <c r="B173" s="28"/>
      <c r="C173" s="28" t="s">
        <v>519</v>
      </c>
      <c r="D173" s="30">
        <v>1</v>
      </c>
      <c r="E173" s="28" t="s">
        <v>228</v>
      </c>
      <c r="F173" s="28"/>
    </row>
    <row r="174" spans="1:10" x14ac:dyDescent="0.3">
      <c r="A174" s="43" t="s">
        <v>548</v>
      </c>
      <c r="B174" s="28" t="s">
        <v>510</v>
      </c>
      <c r="C174" s="28" t="s">
        <v>511</v>
      </c>
      <c r="D174" s="30">
        <v>1</v>
      </c>
      <c r="E174" s="28" t="s">
        <v>228</v>
      </c>
      <c r="F174" s="28"/>
    </row>
    <row r="175" spans="1:10" x14ac:dyDescent="0.3">
      <c r="A175" s="43"/>
      <c r="B175" s="28"/>
      <c r="C175" s="29" t="s">
        <v>512</v>
      </c>
      <c r="D175" s="30">
        <v>1</v>
      </c>
      <c r="E175" s="28" t="s">
        <v>228</v>
      </c>
      <c r="F175" s="28"/>
    </row>
    <row r="176" spans="1:10" x14ac:dyDescent="0.3">
      <c r="A176" s="43"/>
      <c r="B176" s="28"/>
      <c r="C176" s="29" t="s">
        <v>513</v>
      </c>
      <c r="D176" s="30">
        <v>1</v>
      </c>
      <c r="E176" s="28" t="s">
        <v>228</v>
      </c>
      <c r="F176" s="28"/>
    </row>
    <row r="177" spans="1:10" x14ac:dyDescent="0.3">
      <c r="A177" s="43"/>
      <c r="B177" s="28"/>
      <c r="C177" s="29" t="s">
        <v>514</v>
      </c>
      <c r="D177" s="30">
        <v>1</v>
      </c>
      <c r="E177" s="28" t="s">
        <v>228</v>
      </c>
      <c r="F177" s="28"/>
    </row>
    <row r="178" spans="1:10" ht="30" x14ac:dyDescent="0.3">
      <c r="A178" s="43" t="s">
        <v>4204</v>
      </c>
      <c r="B178" s="28" t="s">
        <v>520</v>
      </c>
      <c r="C178" s="28" t="s">
        <v>521</v>
      </c>
      <c r="D178" s="30">
        <v>1</v>
      </c>
      <c r="E178" s="28" t="s">
        <v>228</v>
      </c>
      <c r="F178" s="28"/>
    </row>
    <row r="179" spans="1:10" ht="30" x14ac:dyDescent="0.3">
      <c r="A179" s="43" t="s">
        <v>4205</v>
      </c>
      <c r="B179" s="28" t="s">
        <v>522</v>
      </c>
      <c r="C179" s="29" t="s">
        <v>523</v>
      </c>
      <c r="D179" s="30">
        <v>1</v>
      </c>
      <c r="E179" s="28" t="s">
        <v>228</v>
      </c>
      <c r="F179" s="28"/>
    </row>
    <row r="180" spans="1:10" x14ac:dyDescent="0.3">
      <c r="A180" s="43" t="s">
        <v>551</v>
      </c>
      <c r="B180" s="854" t="s">
        <v>57</v>
      </c>
      <c r="C180" s="855"/>
      <c r="D180" s="855"/>
      <c r="E180" s="855"/>
      <c r="F180" s="855"/>
      <c r="G180" s="855"/>
      <c r="H180" s="756">
        <f>SUM(D181:D185)</f>
        <v>5</v>
      </c>
      <c r="I180" s="756">
        <f>COUNT(D181:D185)*2</f>
        <v>10</v>
      </c>
      <c r="J180" s="757">
        <f>H180/I180</f>
        <v>0.5</v>
      </c>
    </row>
    <row r="181" spans="1:10" ht="45" x14ac:dyDescent="0.3">
      <c r="A181" s="43" t="s">
        <v>2047</v>
      </c>
      <c r="B181" s="28" t="s">
        <v>541</v>
      </c>
      <c r="C181" s="28" t="s">
        <v>542</v>
      </c>
      <c r="D181" s="30">
        <v>1</v>
      </c>
      <c r="E181" s="28" t="s">
        <v>256</v>
      </c>
      <c r="F181" s="28"/>
    </row>
    <row r="182" spans="1:10" ht="30" x14ac:dyDescent="0.3">
      <c r="A182" s="43" t="s">
        <v>2050</v>
      </c>
      <c r="B182" s="28" t="s">
        <v>544</v>
      </c>
      <c r="C182" s="28" t="s">
        <v>545</v>
      </c>
      <c r="D182" s="30">
        <v>1</v>
      </c>
      <c r="E182" s="28" t="s">
        <v>256</v>
      </c>
      <c r="F182" s="28"/>
    </row>
    <row r="183" spans="1:10" x14ac:dyDescent="0.3">
      <c r="A183" s="43"/>
      <c r="B183" s="28"/>
      <c r="C183" s="28" t="s">
        <v>546</v>
      </c>
      <c r="D183" s="30">
        <v>1</v>
      </c>
      <c r="E183" s="28" t="s">
        <v>256</v>
      </c>
      <c r="F183" s="28"/>
    </row>
    <row r="184" spans="1:10" x14ac:dyDescent="0.3">
      <c r="A184" s="43"/>
      <c r="B184" s="28"/>
      <c r="C184" s="28" t="s">
        <v>547</v>
      </c>
      <c r="D184" s="30">
        <v>1</v>
      </c>
      <c r="E184" s="28" t="s">
        <v>256</v>
      </c>
      <c r="F184" s="28"/>
    </row>
    <row r="185" spans="1:10" ht="30" x14ac:dyDescent="0.3">
      <c r="A185" s="43" t="s">
        <v>2056</v>
      </c>
      <c r="B185" s="32" t="s">
        <v>549</v>
      </c>
      <c r="C185" s="28" t="s">
        <v>550</v>
      </c>
      <c r="D185" s="30">
        <v>1</v>
      </c>
      <c r="E185" s="28" t="s">
        <v>228</v>
      </c>
      <c r="F185" s="28"/>
    </row>
    <row r="186" spans="1:10" x14ac:dyDescent="0.3">
      <c r="A186" s="43" t="s">
        <v>61</v>
      </c>
      <c r="B186" s="854" t="s">
        <v>6079</v>
      </c>
      <c r="C186" s="855"/>
      <c r="D186" s="855"/>
      <c r="E186" s="855"/>
      <c r="F186" s="855"/>
      <c r="G186" s="855"/>
      <c r="H186" s="756">
        <f>SUM(D187:D188)</f>
        <v>2</v>
      </c>
      <c r="I186" s="756">
        <f>COUNT(D187:D188)*2</f>
        <v>4</v>
      </c>
      <c r="J186" s="757">
        <f>H186/I186</f>
        <v>0.5</v>
      </c>
    </row>
    <row r="187" spans="1:10" x14ac:dyDescent="0.3">
      <c r="A187" s="43" t="s">
        <v>4206</v>
      </c>
      <c r="B187" s="28" t="s">
        <v>552</v>
      </c>
      <c r="C187" s="29" t="s">
        <v>553</v>
      </c>
      <c r="D187" s="30">
        <v>1</v>
      </c>
      <c r="E187" s="28" t="s">
        <v>254</v>
      </c>
      <c r="F187" s="28"/>
    </row>
    <row r="188" spans="1:10" ht="30" x14ac:dyDescent="0.3">
      <c r="A188" s="43" t="s">
        <v>4207</v>
      </c>
      <c r="B188" s="28" t="s">
        <v>554</v>
      </c>
      <c r="C188" s="28" t="s">
        <v>6081</v>
      </c>
      <c r="D188" s="30">
        <v>1</v>
      </c>
      <c r="E188" s="28" t="s">
        <v>254</v>
      </c>
      <c r="F188" s="28"/>
    </row>
    <row r="189" spans="1:10" x14ac:dyDescent="0.3">
      <c r="A189" s="43" t="s">
        <v>67</v>
      </c>
      <c r="B189" s="854" t="s">
        <v>64</v>
      </c>
      <c r="C189" s="855"/>
      <c r="D189" s="855"/>
      <c r="E189" s="855"/>
      <c r="F189" s="855"/>
      <c r="G189" s="855"/>
      <c r="H189" s="756">
        <f>SUM(D190:D191)</f>
        <v>2</v>
      </c>
      <c r="I189" s="756">
        <f>COUNT(D190:D191)*2</f>
        <v>4</v>
      </c>
      <c r="J189" s="757">
        <f>H189/I189</f>
        <v>0.5</v>
      </c>
    </row>
    <row r="190" spans="1:10" ht="30" x14ac:dyDescent="0.3">
      <c r="A190" s="43" t="s">
        <v>3989</v>
      </c>
      <c r="B190" s="28" t="s">
        <v>557</v>
      </c>
      <c r="C190" s="28" t="s">
        <v>6082</v>
      </c>
      <c r="D190" s="30">
        <v>1</v>
      </c>
      <c r="E190" s="28" t="s">
        <v>258</v>
      </c>
      <c r="F190" s="28"/>
    </row>
    <row r="191" spans="1:10" ht="30" x14ac:dyDescent="0.3">
      <c r="A191" s="43" t="s">
        <v>5629</v>
      </c>
      <c r="B191" s="32" t="s">
        <v>558</v>
      </c>
      <c r="C191" s="28" t="s">
        <v>559</v>
      </c>
      <c r="D191" s="30">
        <v>1</v>
      </c>
      <c r="E191" s="28" t="s">
        <v>294</v>
      </c>
      <c r="F191" s="28"/>
    </row>
    <row r="192" spans="1:10" x14ac:dyDescent="0.3">
      <c r="A192" s="43" t="s">
        <v>4209</v>
      </c>
      <c r="B192" s="854" t="s">
        <v>560</v>
      </c>
      <c r="C192" s="855"/>
      <c r="D192" s="855"/>
      <c r="E192" s="855"/>
      <c r="F192" s="855"/>
      <c r="G192" s="855"/>
      <c r="H192" s="756">
        <f>SUM(D193:D195)</f>
        <v>3</v>
      </c>
      <c r="I192" s="756">
        <f>COUNT(D193:D195)*2</f>
        <v>6</v>
      </c>
      <c r="J192" s="757">
        <f>H192/I192</f>
        <v>0.5</v>
      </c>
    </row>
    <row r="193" spans="1:10" ht="45" x14ac:dyDescent="0.3">
      <c r="A193" s="43" t="s">
        <v>5667</v>
      </c>
      <c r="B193" s="28" t="s">
        <v>562</v>
      </c>
      <c r="C193" s="28" t="s">
        <v>563</v>
      </c>
      <c r="D193" s="30">
        <v>1</v>
      </c>
      <c r="E193" s="28" t="s">
        <v>294</v>
      </c>
      <c r="F193" s="28"/>
    </row>
    <row r="194" spans="1:10" ht="30" x14ac:dyDescent="0.3">
      <c r="A194" s="43" t="s">
        <v>5686</v>
      </c>
      <c r="B194" s="28" t="s">
        <v>565</v>
      </c>
      <c r="C194" s="28" t="s">
        <v>566</v>
      </c>
      <c r="D194" s="30">
        <v>1</v>
      </c>
      <c r="E194" s="28" t="s">
        <v>258</v>
      </c>
      <c r="F194" s="28" t="s">
        <v>567</v>
      </c>
    </row>
    <row r="195" spans="1:10" ht="45" x14ac:dyDescent="0.3">
      <c r="A195" s="43" t="s">
        <v>5669</v>
      </c>
      <c r="B195" s="28" t="s">
        <v>568</v>
      </c>
      <c r="C195" s="28" t="s">
        <v>569</v>
      </c>
      <c r="D195" s="30">
        <v>1</v>
      </c>
      <c r="E195" s="28" t="s">
        <v>228</v>
      </c>
      <c r="F195" s="28"/>
    </row>
    <row r="196" spans="1:10" x14ac:dyDescent="0.3">
      <c r="A196" s="42" t="s">
        <v>156</v>
      </c>
      <c r="B196" s="857" t="s">
        <v>570</v>
      </c>
      <c r="C196" s="851"/>
      <c r="D196" s="851"/>
      <c r="E196" s="851"/>
      <c r="F196" s="851"/>
      <c r="G196" s="851"/>
      <c r="H196" s="756">
        <f>H197+H209+H218+H229+H238+H241+H247+H259+H268+H277+H303+H306+H309</f>
        <v>109</v>
      </c>
      <c r="I196" s="756">
        <f>I197+I209+I218+I229+I238+I241+I247+I259+I268+I277+I303+I306+I309</f>
        <v>218</v>
      </c>
      <c r="J196" s="757">
        <f>H196/I196</f>
        <v>0.5</v>
      </c>
    </row>
    <row r="197" spans="1:10" x14ac:dyDescent="0.3">
      <c r="A197" s="43" t="s">
        <v>571</v>
      </c>
      <c r="B197" s="854" t="s">
        <v>572</v>
      </c>
      <c r="C197" s="855"/>
      <c r="D197" s="855"/>
      <c r="E197" s="855"/>
      <c r="F197" s="855"/>
      <c r="G197" s="855"/>
      <c r="H197" s="756">
        <f>SUM(D198:D208)</f>
        <v>11</v>
      </c>
      <c r="I197" s="756">
        <f>COUNT(D198:D208)*2</f>
        <v>22</v>
      </c>
      <c r="J197" s="757">
        <f>H197/I197</f>
        <v>0.5</v>
      </c>
    </row>
    <row r="198" spans="1:10" ht="30" x14ac:dyDescent="0.3">
      <c r="A198" s="43" t="s">
        <v>573</v>
      </c>
      <c r="B198" s="28" t="s">
        <v>574</v>
      </c>
      <c r="C198" s="28" t="s">
        <v>575</v>
      </c>
      <c r="D198" s="30">
        <v>1</v>
      </c>
      <c r="E198" s="28" t="s">
        <v>576</v>
      </c>
      <c r="F198" s="28"/>
    </row>
    <row r="199" spans="1:10" ht="30" x14ac:dyDescent="0.3">
      <c r="A199" s="43" t="s">
        <v>156</v>
      </c>
      <c r="B199" s="28"/>
      <c r="C199" s="28" t="s">
        <v>577</v>
      </c>
      <c r="D199" s="30">
        <v>1</v>
      </c>
      <c r="E199" s="28" t="s">
        <v>576</v>
      </c>
      <c r="F199" s="28" t="s">
        <v>578</v>
      </c>
    </row>
    <row r="200" spans="1:10" ht="30" x14ac:dyDescent="0.3">
      <c r="A200" s="43" t="s">
        <v>579</v>
      </c>
      <c r="B200" s="28" t="s">
        <v>580</v>
      </c>
      <c r="C200" s="28" t="s">
        <v>581</v>
      </c>
      <c r="D200" s="30">
        <v>1</v>
      </c>
      <c r="E200" s="28" t="s">
        <v>400</v>
      </c>
      <c r="F200" s="28"/>
    </row>
    <row r="201" spans="1:10" ht="30" x14ac:dyDescent="0.3">
      <c r="A201" s="43"/>
      <c r="B201" s="28"/>
      <c r="C201" s="28" t="s">
        <v>582</v>
      </c>
      <c r="D201" s="30">
        <v>1</v>
      </c>
      <c r="E201" s="28" t="s">
        <v>400</v>
      </c>
      <c r="F201" s="28"/>
    </row>
    <row r="202" spans="1:10" ht="30" x14ac:dyDescent="0.3">
      <c r="A202" s="43"/>
      <c r="B202" s="28"/>
      <c r="C202" s="28" t="s">
        <v>583</v>
      </c>
      <c r="D202" s="30">
        <v>1</v>
      </c>
      <c r="E202" s="28" t="s">
        <v>400</v>
      </c>
      <c r="F202" s="28"/>
    </row>
    <row r="203" spans="1:10" x14ac:dyDescent="0.3">
      <c r="A203" s="43"/>
      <c r="B203" s="28"/>
      <c r="C203" s="28" t="s">
        <v>584</v>
      </c>
      <c r="D203" s="30">
        <v>1</v>
      </c>
      <c r="E203" s="28" t="s">
        <v>400</v>
      </c>
      <c r="F203" s="28"/>
    </row>
    <row r="204" spans="1:10" x14ac:dyDescent="0.3">
      <c r="A204" s="43"/>
      <c r="B204" s="28"/>
      <c r="C204" s="28" t="s">
        <v>585</v>
      </c>
      <c r="D204" s="30">
        <v>1</v>
      </c>
      <c r="E204" s="28" t="s">
        <v>400</v>
      </c>
      <c r="F204" s="28"/>
    </row>
    <row r="205" spans="1:10" x14ac:dyDescent="0.3">
      <c r="A205" s="43"/>
      <c r="B205" s="28"/>
      <c r="C205" s="28" t="s">
        <v>586</v>
      </c>
      <c r="D205" s="30">
        <v>1</v>
      </c>
      <c r="E205" s="28" t="s">
        <v>576</v>
      </c>
      <c r="F205" s="28"/>
    </row>
    <row r="206" spans="1:10" ht="45" x14ac:dyDescent="0.3">
      <c r="A206" s="43"/>
      <c r="B206" s="28"/>
      <c r="C206" s="28" t="s">
        <v>587</v>
      </c>
      <c r="D206" s="30">
        <v>1</v>
      </c>
      <c r="E206" s="28" t="s">
        <v>400</v>
      </c>
      <c r="F206" s="28"/>
    </row>
    <row r="207" spans="1:10" ht="30" x14ac:dyDescent="0.3">
      <c r="A207" s="43"/>
      <c r="B207" s="28"/>
      <c r="C207" s="28" t="s">
        <v>588</v>
      </c>
      <c r="D207" s="30">
        <v>1</v>
      </c>
      <c r="E207" s="28" t="s">
        <v>294</v>
      </c>
      <c r="F207" s="28"/>
    </row>
    <row r="208" spans="1:10" ht="45" x14ac:dyDescent="0.3">
      <c r="A208" s="43" t="s">
        <v>589</v>
      </c>
      <c r="B208" s="28" t="s">
        <v>590</v>
      </c>
      <c r="C208" s="28" t="s">
        <v>591</v>
      </c>
      <c r="D208" s="30">
        <v>1</v>
      </c>
      <c r="E208" s="28" t="s">
        <v>256</v>
      </c>
      <c r="F208" s="28"/>
    </row>
    <row r="209" spans="1:10" x14ac:dyDescent="0.3">
      <c r="A209" s="43" t="s">
        <v>592</v>
      </c>
      <c r="B209" s="854" t="s">
        <v>73</v>
      </c>
      <c r="C209" s="855"/>
      <c r="D209" s="855"/>
      <c r="E209" s="855"/>
      <c r="F209" s="855"/>
      <c r="G209" s="855"/>
      <c r="H209" s="756">
        <f>SUM(D210:D217)</f>
        <v>8</v>
      </c>
      <c r="I209" s="756">
        <f>COUNT(D210:D217)*2</f>
        <v>16</v>
      </c>
      <c r="J209" s="757">
        <f>H209/I209</f>
        <v>0.5</v>
      </c>
    </row>
    <row r="210" spans="1:10" ht="45" x14ac:dyDescent="0.3">
      <c r="A210" s="43" t="s">
        <v>593</v>
      </c>
      <c r="B210" s="28" t="s">
        <v>594</v>
      </c>
      <c r="C210" s="28" t="s">
        <v>595</v>
      </c>
      <c r="D210" s="30">
        <v>1</v>
      </c>
      <c r="E210" s="28" t="s">
        <v>400</v>
      </c>
      <c r="F210" s="28" t="s">
        <v>596</v>
      </c>
    </row>
    <row r="211" spans="1:10" ht="30" x14ac:dyDescent="0.3">
      <c r="A211" s="43" t="s">
        <v>156</v>
      </c>
      <c r="B211" s="28"/>
      <c r="C211" s="29" t="s">
        <v>597</v>
      </c>
      <c r="D211" s="30">
        <v>1</v>
      </c>
      <c r="E211" s="28" t="s">
        <v>254</v>
      </c>
      <c r="F211" s="28"/>
    </row>
    <row r="212" spans="1:10" x14ac:dyDescent="0.3">
      <c r="A212" s="43" t="s">
        <v>156</v>
      </c>
      <c r="B212" s="28"/>
      <c r="C212" s="29" t="s">
        <v>598</v>
      </c>
      <c r="D212" s="30">
        <v>1</v>
      </c>
      <c r="E212" s="28" t="s">
        <v>576</v>
      </c>
      <c r="F212" s="28"/>
    </row>
    <row r="213" spans="1:10" ht="30" x14ac:dyDescent="0.3">
      <c r="A213" s="43" t="s">
        <v>599</v>
      </c>
      <c r="B213" s="28" t="s">
        <v>600</v>
      </c>
      <c r="C213" s="29" t="s">
        <v>601</v>
      </c>
      <c r="D213" s="30">
        <v>1</v>
      </c>
      <c r="E213" s="28" t="s">
        <v>258</v>
      </c>
      <c r="F213" s="28"/>
    </row>
    <row r="214" spans="1:10" ht="60" x14ac:dyDescent="0.3">
      <c r="A214" s="43" t="s">
        <v>5632</v>
      </c>
      <c r="B214" s="396" t="s">
        <v>6278</v>
      </c>
      <c r="C214" s="361" t="s">
        <v>6363</v>
      </c>
      <c r="D214" s="362">
        <v>1</v>
      </c>
      <c r="E214" s="362" t="s">
        <v>400</v>
      </c>
      <c r="F214" s="361" t="s">
        <v>6364</v>
      </c>
    </row>
    <row r="215" spans="1:10" ht="105" x14ac:dyDescent="0.3">
      <c r="A215" s="467"/>
      <c r="B215" s="396"/>
      <c r="C215" s="361" t="s">
        <v>6365</v>
      </c>
      <c r="D215" s="362">
        <v>1</v>
      </c>
      <c r="E215" s="362" t="s">
        <v>576</v>
      </c>
      <c r="F215" s="361" t="s">
        <v>6366</v>
      </c>
    </row>
    <row r="216" spans="1:10" ht="45" x14ac:dyDescent="0.3">
      <c r="A216" s="467"/>
      <c r="B216" s="396"/>
      <c r="C216" s="361" t="s">
        <v>6275</v>
      </c>
      <c r="D216" s="362">
        <v>1</v>
      </c>
      <c r="E216" s="362" t="s">
        <v>400</v>
      </c>
      <c r="F216" s="361" t="s">
        <v>6274</v>
      </c>
    </row>
    <row r="217" spans="1:10" ht="48" customHeight="1" x14ac:dyDescent="0.3">
      <c r="A217" s="467"/>
      <c r="B217" s="468"/>
      <c r="C217" s="397" t="s">
        <v>6277</v>
      </c>
      <c r="D217" s="362">
        <v>1</v>
      </c>
      <c r="E217" s="362"/>
      <c r="F217" s="361" t="s">
        <v>6276</v>
      </c>
    </row>
    <row r="218" spans="1:10" x14ac:dyDescent="0.3">
      <c r="A218" s="43" t="s">
        <v>602</v>
      </c>
      <c r="B218" s="854" t="s">
        <v>603</v>
      </c>
      <c r="C218" s="855"/>
      <c r="D218" s="855"/>
      <c r="E218" s="855"/>
      <c r="F218" s="855"/>
      <c r="G218" s="855"/>
      <c r="H218" s="756">
        <f>SUM(D219:D228)</f>
        <v>10</v>
      </c>
      <c r="I218" s="756">
        <f>COUNT(D219:D228)*2</f>
        <v>20</v>
      </c>
      <c r="J218" s="757">
        <f>H218/I218</f>
        <v>0.5</v>
      </c>
    </row>
    <row r="219" spans="1:10" ht="30" x14ac:dyDescent="0.3">
      <c r="A219" s="43" t="s">
        <v>604</v>
      </c>
      <c r="B219" s="28" t="s">
        <v>605</v>
      </c>
      <c r="C219" s="28" t="s">
        <v>606</v>
      </c>
      <c r="D219" s="30">
        <v>1</v>
      </c>
      <c r="E219" s="28" t="s">
        <v>400</v>
      </c>
      <c r="F219" s="28" t="s">
        <v>607</v>
      </c>
    </row>
    <row r="220" spans="1:10" ht="30" x14ac:dyDescent="0.3">
      <c r="A220" s="42" t="s">
        <v>156</v>
      </c>
      <c r="B220" s="28"/>
      <c r="C220" s="28" t="s">
        <v>608</v>
      </c>
      <c r="D220" s="30">
        <v>1</v>
      </c>
      <c r="E220" s="29" t="s">
        <v>400</v>
      </c>
      <c r="F220" s="28"/>
    </row>
    <row r="221" spans="1:10" ht="45" x14ac:dyDescent="0.3">
      <c r="A221" s="43" t="s">
        <v>609</v>
      </c>
      <c r="B221" s="28" t="s">
        <v>610</v>
      </c>
      <c r="C221" s="29" t="s">
        <v>611</v>
      </c>
      <c r="D221" s="30">
        <v>1</v>
      </c>
      <c r="E221" s="29" t="s">
        <v>400</v>
      </c>
      <c r="F221" s="28"/>
    </row>
    <row r="222" spans="1:10" ht="30" x14ac:dyDescent="0.3">
      <c r="A222" s="42" t="s">
        <v>156</v>
      </c>
      <c r="B222" s="28"/>
      <c r="C222" s="28" t="s">
        <v>612</v>
      </c>
      <c r="D222" s="30">
        <v>1</v>
      </c>
      <c r="E222" s="29" t="s">
        <v>400</v>
      </c>
      <c r="F222" s="28" t="s">
        <v>613</v>
      </c>
    </row>
    <row r="223" spans="1:10" x14ac:dyDescent="0.3">
      <c r="A223" s="42" t="s">
        <v>156</v>
      </c>
      <c r="B223" s="28"/>
      <c r="C223" s="29" t="s">
        <v>614</v>
      </c>
      <c r="D223" s="30">
        <v>1</v>
      </c>
      <c r="E223" s="29" t="s">
        <v>400</v>
      </c>
      <c r="F223" s="28"/>
    </row>
    <row r="224" spans="1:10" x14ac:dyDescent="0.3">
      <c r="A224" s="42" t="s">
        <v>156</v>
      </c>
      <c r="B224" s="28"/>
      <c r="C224" s="29" t="s">
        <v>615</v>
      </c>
      <c r="D224" s="30">
        <v>1</v>
      </c>
      <c r="E224" s="29" t="s">
        <v>400</v>
      </c>
      <c r="F224" s="28"/>
    </row>
    <row r="225" spans="1:10" x14ac:dyDescent="0.3">
      <c r="A225" s="42" t="s">
        <v>156</v>
      </c>
      <c r="B225" s="28"/>
      <c r="C225" s="29" t="s">
        <v>616</v>
      </c>
      <c r="D225" s="30">
        <v>1</v>
      </c>
      <c r="E225" s="29" t="s">
        <v>576</v>
      </c>
      <c r="F225" s="28"/>
    </row>
    <row r="226" spans="1:10" x14ac:dyDescent="0.3">
      <c r="A226" s="42" t="s">
        <v>156</v>
      </c>
      <c r="B226" s="28"/>
      <c r="C226" s="28" t="s">
        <v>617</v>
      </c>
      <c r="D226" s="30">
        <v>1</v>
      </c>
      <c r="E226" s="28" t="s">
        <v>400</v>
      </c>
      <c r="F226" s="28"/>
    </row>
    <row r="227" spans="1:10" x14ac:dyDescent="0.3">
      <c r="A227" s="42" t="s">
        <v>156</v>
      </c>
      <c r="B227" s="28"/>
      <c r="C227" s="28" t="s">
        <v>618</v>
      </c>
      <c r="D227" s="30">
        <v>1</v>
      </c>
      <c r="E227" s="29" t="s">
        <v>576</v>
      </c>
      <c r="F227" s="28" t="s">
        <v>619</v>
      </c>
    </row>
    <row r="228" spans="1:10" ht="39" customHeight="1" x14ac:dyDescent="0.3">
      <c r="A228" s="456" t="s">
        <v>4432</v>
      </c>
      <c r="B228" s="363" t="s">
        <v>4433</v>
      </c>
      <c r="C228" s="361" t="s">
        <v>6415</v>
      </c>
      <c r="D228" s="362">
        <v>1</v>
      </c>
      <c r="E228" s="362" t="s">
        <v>258</v>
      </c>
      <c r="F228" s="363"/>
    </row>
    <row r="229" spans="1:10" x14ac:dyDescent="0.3">
      <c r="A229" s="43" t="s">
        <v>620</v>
      </c>
      <c r="B229" s="854" t="s">
        <v>77</v>
      </c>
      <c r="C229" s="855"/>
      <c r="D229" s="855"/>
      <c r="E229" s="855"/>
      <c r="F229" s="855"/>
      <c r="G229" s="855"/>
      <c r="H229" s="756">
        <f>SUM(D230:D237)</f>
        <v>8</v>
      </c>
      <c r="I229" s="756">
        <f>COUNT(D230:D237)*2</f>
        <v>16</v>
      </c>
      <c r="J229" s="757">
        <f>H229/I229</f>
        <v>0.5</v>
      </c>
    </row>
    <row r="230" spans="1:10" ht="30" x14ac:dyDescent="0.3">
      <c r="A230" s="43" t="s">
        <v>621</v>
      </c>
      <c r="B230" s="28" t="s">
        <v>622</v>
      </c>
      <c r="C230" s="28" t="s">
        <v>623</v>
      </c>
      <c r="D230" s="30">
        <v>1</v>
      </c>
      <c r="E230" s="28" t="s">
        <v>256</v>
      </c>
      <c r="F230" s="28" t="s">
        <v>624</v>
      </c>
    </row>
    <row r="231" spans="1:10" ht="45" x14ac:dyDescent="0.3">
      <c r="A231" s="43" t="s">
        <v>625</v>
      </c>
      <c r="B231" s="28" t="s">
        <v>626</v>
      </c>
      <c r="C231" s="28" t="s">
        <v>627</v>
      </c>
      <c r="D231" s="30">
        <v>1</v>
      </c>
      <c r="E231" s="28" t="s">
        <v>576</v>
      </c>
      <c r="F231" s="28" t="s">
        <v>628</v>
      </c>
    </row>
    <row r="232" spans="1:10" ht="30" x14ac:dyDescent="0.3">
      <c r="A232" s="43" t="s">
        <v>156</v>
      </c>
      <c r="B232" s="28"/>
      <c r="C232" s="28" t="s">
        <v>629</v>
      </c>
      <c r="D232" s="30">
        <v>1</v>
      </c>
      <c r="E232" s="28" t="s">
        <v>400</v>
      </c>
      <c r="F232" s="28" t="s">
        <v>630</v>
      </c>
    </row>
    <row r="233" spans="1:10" ht="30" x14ac:dyDescent="0.3">
      <c r="A233" s="43" t="s">
        <v>631</v>
      </c>
      <c r="B233" s="28" t="s">
        <v>632</v>
      </c>
      <c r="C233" s="28" t="s">
        <v>633</v>
      </c>
      <c r="D233" s="30">
        <v>1</v>
      </c>
      <c r="E233" s="28" t="s">
        <v>400</v>
      </c>
      <c r="F233" s="28"/>
    </row>
    <row r="234" spans="1:10" x14ac:dyDescent="0.3">
      <c r="A234" s="43" t="s">
        <v>156</v>
      </c>
      <c r="B234" s="28"/>
      <c r="C234" s="28" t="s">
        <v>634</v>
      </c>
      <c r="D234" s="30">
        <v>1</v>
      </c>
      <c r="E234" s="28" t="s">
        <v>576</v>
      </c>
      <c r="F234" s="28"/>
    </row>
    <row r="235" spans="1:10" ht="30" x14ac:dyDescent="0.3">
      <c r="A235" s="43" t="s">
        <v>635</v>
      </c>
      <c r="B235" s="28" t="s">
        <v>636</v>
      </c>
      <c r="C235" s="28" t="s">
        <v>637</v>
      </c>
      <c r="D235" s="30">
        <v>1</v>
      </c>
      <c r="E235" s="28" t="s">
        <v>258</v>
      </c>
      <c r="F235" s="28" t="s">
        <v>638</v>
      </c>
    </row>
    <row r="236" spans="1:10" ht="30" x14ac:dyDescent="0.3">
      <c r="A236" s="43" t="s">
        <v>639</v>
      </c>
      <c r="B236" s="28" t="s">
        <v>640</v>
      </c>
      <c r="C236" s="28" t="s">
        <v>641</v>
      </c>
      <c r="D236" s="30">
        <v>1</v>
      </c>
      <c r="E236" s="28" t="s">
        <v>258</v>
      </c>
      <c r="F236" s="28" t="s">
        <v>642</v>
      </c>
    </row>
    <row r="237" spans="1:10" x14ac:dyDescent="0.3">
      <c r="A237" s="43" t="s">
        <v>156</v>
      </c>
      <c r="B237" s="28"/>
      <c r="C237" s="28" t="s">
        <v>643</v>
      </c>
      <c r="D237" s="30">
        <v>1</v>
      </c>
      <c r="E237" s="28" t="s">
        <v>644</v>
      </c>
      <c r="F237" s="28" t="s">
        <v>645</v>
      </c>
    </row>
    <row r="238" spans="1:10" x14ac:dyDescent="0.3">
      <c r="A238" s="43" t="s">
        <v>646</v>
      </c>
      <c r="B238" s="854" t="s">
        <v>647</v>
      </c>
      <c r="C238" s="855"/>
      <c r="D238" s="855"/>
      <c r="E238" s="855"/>
      <c r="F238" s="855"/>
      <c r="G238" s="855"/>
      <c r="H238" s="756">
        <f>SUM(D239:D240)</f>
        <v>2</v>
      </c>
      <c r="I238" s="756">
        <f>COUNT(D239:D240)*2</f>
        <v>4</v>
      </c>
      <c r="J238" s="757">
        <f>H238/I238</f>
        <v>0.5</v>
      </c>
    </row>
    <row r="239" spans="1:10" ht="30" x14ac:dyDescent="0.3">
      <c r="A239" s="43" t="s">
        <v>648</v>
      </c>
      <c r="B239" s="28" t="s">
        <v>649</v>
      </c>
      <c r="C239" s="28" t="s">
        <v>650</v>
      </c>
      <c r="D239" s="30">
        <v>1</v>
      </c>
      <c r="E239" s="28" t="s">
        <v>256</v>
      </c>
      <c r="F239" s="28" t="s">
        <v>651</v>
      </c>
    </row>
    <row r="240" spans="1:10" ht="30" x14ac:dyDescent="0.3">
      <c r="A240" s="43" t="s">
        <v>652</v>
      </c>
      <c r="B240" s="28" t="s">
        <v>653</v>
      </c>
      <c r="C240" s="28" t="s">
        <v>654</v>
      </c>
      <c r="D240" s="30">
        <v>1</v>
      </c>
      <c r="E240" s="28" t="s">
        <v>256</v>
      </c>
      <c r="F240" s="28" t="s">
        <v>655</v>
      </c>
    </row>
    <row r="241" spans="1:10" x14ac:dyDescent="0.3">
      <c r="A241" s="43" t="s">
        <v>656</v>
      </c>
      <c r="B241" s="854" t="s">
        <v>5647</v>
      </c>
      <c r="C241" s="855"/>
      <c r="D241" s="855"/>
      <c r="E241" s="855"/>
      <c r="F241" s="855"/>
      <c r="G241" s="855"/>
      <c r="H241" s="756">
        <f>SUM(D242:D246)</f>
        <v>5</v>
      </c>
      <c r="I241" s="756">
        <f>COUNT(D242:D246)*2</f>
        <v>10</v>
      </c>
      <c r="J241" s="757">
        <f>H241/I241</f>
        <v>0.5</v>
      </c>
    </row>
    <row r="242" spans="1:10" ht="30" x14ac:dyDescent="0.3">
      <c r="A242" s="43" t="s">
        <v>658</v>
      </c>
      <c r="B242" s="28" t="s">
        <v>659</v>
      </c>
      <c r="C242" s="28" t="s">
        <v>660</v>
      </c>
      <c r="D242" s="30">
        <v>1</v>
      </c>
      <c r="E242" s="28" t="s">
        <v>576</v>
      </c>
      <c r="F242" s="28"/>
    </row>
    <row r="243" spans="1:10" ht="30" x14ac:dyDescent="0.3">
      <c r="A243" s="43" t="s">
        <v>661</v>
      </c>
      <c r="B243" s="28" t="s">
        <v>662</v>
      </c>
      <c r="C243" s="28" t="s">
        <v>663</v>
      </c>
      <c r="D243" s="30">
        <v>1</v>
      </c>
      <c r="E243" s="28" t="s">
        <v>576</v>
      </c>
      <c r="F243" s="28"/>
    </row>
    <row r="244" spans="1:10" x14ac:dyDescent="0.3">
      <c r="A244" s="43"/>
      <c r="B244" s="28"/>
      <c r="C244" s="28" t="s">
        <v>664</v>
      </c>
      <c r="D244" s="30">
        <v>1</v>
      </c>
      <c r="E244" s="28" t="s">
        <v>400</v>
      </c>
      <c r="F244" s="28"/>
    </row>
    <row r="245" spans="1:10" ht="30" x14ac:dyDescent="0.3">
      <c r="A245" s="43"/>
      <c r="B245" s="28"/>
      <c r="C245" s="28" t="s">
        <v>665</v>
      </c>
      <c r="D245" s="30">
        <v>1</v>
      </c>
      <c r="E245" s="28" t="s">
        <v>576</v>
      </c>
      <c r="F245" s="28"/>
    </row>
    <row r="246" spans="1:10" ht="30" x14ac:dyDescent="0.3">
      <c r="A246" s="364" t="s">
        <v>5634</v>
      </c>
      <c r="B246" s="363" t="s">
        <v>5635</v>
      </c>
      <c r="C246" s="384" t="s">
        <v>6271</v>
      </c>
      <c r="D246" s="362">
        <v>1</v>
      </c>
      <c r="E246" s="385" t="s">
        <v>644</v>
      </c>
      <c r="F246" s="384" t="s">
        <v>6270</v>
      </c>
    </row>
    <row r="247" spans="1:10" x14ac:dyDescent="0.3">
      <c r="A247" s="43" t="s">
        <v>666</v>
      </c>
      <c r="B247" s="854" t="s">
        <v>667</v>
      </c>
      <c r="C247" s="855"/>
      <c r="D247" s="855"/>
      <c r="E247" s="855"/>
      <c r="F247" s="855"/>
      <c r="G247" s="855"/>
      <c r="H247" s="756">
        <f>SUM(D248:D258)</f>
        <v>11</v>
      </c>
      <c r="I247" s="756">
        <f>COUNT(D248:D258)*2</f>
        <v>22</v>
      </c>
      <c r="J247" s="757">
        <f>H247/I247</f>
        <v>0.5</v>
      </c>
    </row>
    <row r="248" spans="1:10" ht="45" x14ac:dyDescent="0.3">
      <c r="A248" s="43" t="s">
        <v>668</v>
      </c>
      <c r="B248" s="28" t="s">
        <v>669</v>
      </c>
      <c r="C248" s="28" t="s">
        <v>670</v>
      </c>
      <c r="D248" s="30">
        <v>1</v>
      </c>
      <c r="E248" s="28" t="s">
        <v>198</v>
      </c>
      <c r="F248" s="28" t="s">
        <v>671</v>
      </c>
    </row>
    <row r="249" spans="1:10" ht="30" x14ac:dyDescent="0.3">
      <c r="A249" s="43"/>
      <c r="B249" s="28"/>
      <c r="C249" s="28" t="s">
        <v>672</v>
      </c>
      <c r="D249" s="30">
        <v>1</v>
      </c>
      <c r="E249" s="28" t="s">
        <v>400</v>
      </c>
      <c r="F249" s="28" t="s">
        <v>673</v>
      </c>
    </row>
    <row r="250" spans="1:10" ht="45" x14ac:dyDescent="0.3">
      <c r="A250" s="43"/>
      <c r="B250" s="28"/>
      <c r="C250" s="28" t="s">
        <v>674</v>
      </c>
      <c r="D250" s="30">
        <v>1</v>
      </c>
      <c r="E250" s="28" t="s">
        <v>400</v>
      </c>
      <c r="F250" s="28" t="s">
        <v>675</v>
      </c>
    </row>
    <row r="251" spans="1:10" ht="30" x14ac:dyDescent="0.3">
      <c r="A251" s="43" t="s">
        <v>676</v>
      </c>
      <c r="B251" s="28" t="s">
        <v>677</v>
      </c>
      <c r="C251" s="28" t="s">
        <v>678</v>
      </c>
      <c r="D251" s="30">
        <v>1</v>
      </c>
      <c r="E251" s="28" t="s">
        <v>576</v>
      </c>
      <c r="F251" s="28"/>
    </row>
    <row r="252" spans="1:10" ht="30" x14ac:dyDescent="0.3">
      <c r="A252" s="43" t="s">
        <v>156</v>
      </c>
      <c r="B252" s="28"/>
      <c r="C252" s="28" t="s">
        <v>679</v>
      </c>
      <c r="D252" s="30">
        <v>1</v>
      </c>
      <c r="E252" s="28" t="s">
        <v>258</v>
      </c>
      <c r="F252" s="28"/>
    </row>
    <row r="253" spans="1:10" ht="30" x14ac:dyDescent="0.3">
      <c r="A253" s="43" t="s">
        <v>680</v>
      </c>
      <c r="B253" s="28" t="s">
        <v>681</v>
      </c>
      <c r="C253" s="29" t="s">
        <v>682</v>
      </c>
      <c r="D253" s="30">
        <v>1</v>
      </c>
      <c r="E253" s="28" t="s">
        <v>256</v>
      </c>
      <c r="F253" s="28" t="s">
        <v>683</v>
      </c>
    </row>
    <row r="254" spans="1:10" ht="30" x14ac:dyDescent="0.3">
      <c r="A254" s="43"/>
      <c r="B254" s="28"/>
      <c r="C254" s="28" t="s">
        <v>684</v>
      </c>
      <c r="D254" s="30">
        <v>1</v>
      </c>
      <c r="E254" s="28" t="s">
        <v>228</v>
      </c>
      <c r="F254" s="28" t="s">
        <v>685</v>
      </c>
    </row>
    <row r="255" spans="1:10" ht="30" x14ac:dyDescent="0.3">
      <c r="A255" s="43"/>
      <c r="B255" s="28"/>
      <c r="C255" s="28" t="s">
        <v>686</v>
      </c>
      <c r="D255" s="30">
        <v>1</v>
      </c>
      <c r="E255" s="28" t="s">
        <v>228</v>
      </c>
      <c r="F255" s="28" t="s">
        <v>687</v>
      </c>
    </row>
    <row r="256" spans="1:10" x14ac:dyDescent="0.3">
      <c r="A256" s="43"/>
      <c r="B256" s="28"/>
      <c r="C256" s="28" t="s">
        <v>688</v>
      </c>
      <c r="D256" s="30">
        <v>1</v>
      </c>
      <c r="E256" s="28" t="s">
        <v>258</v>
      </c>
      <c r="F256" s="28"/>
    </row>
    <row r="257" spans="1:10" ht="30" x14ac:dyDescent="0.3">
      <c r="A257" s="43" t="s">
        <v>689</v>
      </c>
      <c r="B257" s="28" t="s">
        <v>690</v>
      </c>
      <c r="C257" s="28" t="s">
        <v>691</v>
      </c>
      <c r="D257" s="30">
        <v>1</v>
      </c>
      <c r="E257" s="28" t="s">
        <v>198</v>
      </c>
      <c r="F257" s="28"/>
    </row>
    <row r="258" spans="1:10" ht="30" x14ac:dyDescent="0.3">
      <c r="A258" s="43" t="s">
        <v>692</v>
      </c>
      <c r="B258" s="28" t="s">
        <v>693</v>
      </c>
      <c r="C258" s="28" t="s">
        <v>694</v>
      </c>
      <c r="D258" s="30">
        <v>1</v>
      </c>
      <c r="E258" s="28" t="s">
        <v>695</v>
      </c>
      <c r="F258" s="28"/>
    </row>
    <row r="259" spans="1:10" x14ac:dyDescent="0.3">
      <c r="A259" s="43" t="s">
        <v>696</v>
      </c>
      <c r="B259" s="854" t="s">
        <v>697</v>
      </c>
      <c r="C259" s="855"/>
      <c r="D259" s="855"/>
      <c r="E259" s="855"/>
      <c r="F259" s="855"/>
      <c r="G259" s="855"/>
      <c r="H259" s="756">
        <f>SUM(D260:D267)</f>
        <v>8</v>
      </c>
      <c r="I259" s="756">
        <f>COUNT(D260:D267)*2</f>
        <v>16</v>
      </c>
      <c r="J259" s="757">
        <f>H259/I259</f>
        <v>0.5</v>
      </c>
    </row>
    <row r="260" spans="1:10" ht="30" x14ac:dyDescent="0.3">
      <c r="A260" s="43" t="s">
        <v>698</v>
      </c>
      <c r="B260" s="28" t="s">
        <v>699</v>
      </c>
      <c r="C260" s="28" t="s">
        <v>700</v>
      </c>
      <c r="D260" s="30">
        <v>1</v>
      </c>
      <c r="E260" s="28" t="s">
        <v>576</v>
      </c>
      <c r="F260" s="28" t="s">
        <v>701</v>
      </c>
    </row>
    <row r="261" spans="1:10" ht="30" x14ac:dyDescent="0.3">
      <c r="A261" s="43" t="s">
        <v>702</v>
      </c>
      <c r="B261" s="28" t="s">
        <v>703</v>
      </c>
      <c r="C261" s="28" t="s">
        <v>704</v>
      </c>
      <c r="D261" s="30">
        <v>1</v>
      </c>
      <c r="E261" s="28" t="s">
        <v>576</v>
      </c>
      <c r="F261" s="28" t="s">
        <v>705</v>
      </c>
    </row>
    <row r="262" spans="1:10" ht="30" x14ac:dyDescent="0.3">
      <c r="A262" s="43" t="s">
        <v>706</v>
      </c>
      <c r="B262" s="28" t="s">
        <v>707</v>
      </c>
      <c r="C262" s="28" t="s">
        <v>708</v>
      </c>
      <c r="D262" s="30">
        <v>1</v>
      </c>
      <c r="E262" s="28" t="s">
        <v>576</v>
      </c>
      <c r="F262" s="28" t="s">
        <v>709</v>
      </c>
    </row>
    <row r="263" spans="1:10" ht="30" x14ac:dyDescent="0.3">
      <c r="A263" s="43" t="s">
        <v>710</v>
      </c>
      <c r="B263" s="32" t="s">
        <v>711</v>
      </c>
      <c r="C263" s="28" t="s">
        <v>712</v>
      </c>
      <c r="D263" s="30">
        <v>1</v>
      </c>
      <c r="E263" s="28" t="s">
        <v>576</v>
      </c>
      <c r="F263" s="28" t="s">
        <v>713</v>
      </c>
    </row>
    <row r="264" spans="1:10" ht="30" x14ac:dyDescent="0.3">
      <c r="A264" s="43" t="s">
        <v>714</v>
      </c>
      <c r="B264" s="28" t="s">
        <v>715</v>
      </c>
      <c r="C264" s="28" t="s">
        <v>716</v>
      </c>
      <c r="D264" s="30">
        <v>1</v>
      </c>
      <c r="E264" s="28" t="s">
        <v>256</v>
      </c>
      <c r="F264" s="28" t="s">
        <v>717</v>
      </c>
    </row>
    <row r="265" spans="1:10" ht="30" x14ac:dyDescent="0.3">
      <c r="A265" s="43" t="s">
        <v>718</v>
      </c>
      <c r="B265" s="28" t="s">
        <v>719</v>
      </c>
      <c r="C265" s="28" t="s">
        <v>720</v>
      </c>
      <c r="D265" s="30">
        <v>1</v>
      </c>
      <c r="E265" s="28" t="s">
        <v>254</v>
      </c>
      <c r="F265" s="28" t="s">
        <v>721</v>
      </c>
    </row>
    <row r="266" spans="1:10" x14ac:dyDescent="0.3">
      <c r="A266" s="43" t="s">
        <v>156</v>
      </c>
      <c r="B266" s="28"/>
      <c r="C266" s="28" t="s">
        <v>722</v>
      </c>
      <c r="D266" s="30">
        <v>1</v>
      </c>
      <c r="E266" s="28" t="s">
        <v>254</v>
      </c>
      <c r="F266" s="28"/>
    </row>
    <row r="267" spans="1:10" ht="30" x14ac:dyDescent="0.3">
      <c r="A267" s="43" t="s">
        <v>723</v>
      </c>
      <c r="B267" s="28" t="s">
        <v>724</v>
      </c>
      <c r="C267" s="28" t="s">
        <v>725</v>
      </c>
      <c r="D267" s="30">
        <v>1</v>
      </c>
      <c r="E267" s="28" t="s">
        <v>256</v>
      </c>
      <c r="F267" s="28"/>
    </row>
    <row r="268" spans="1:10" x14ac:dyDescent="0.3">
      <c r="A268" s="43" t="s">
        <v>726</v>
      </c>
      <c r="B268" s="854" t="s">
        <v>86</v>
      </c>
      <c r="C268" s="855"/>
      <c r="D268" s="855"/>
      <c r="E268" s="855"/>
      <c r="F268" s="855"/>
      <c r="G268" s="855"/>
      <c r="H268" s="756">
        <f>SUM(D269:D276)</f>
        <v>8</v>
      </c>
      <c r="I268" s="756">
        <f>COUNT(D269:D276)*2</f>
        <v>16</v>
      </c>
      <c r="J268" s="757">
        <f>H268/I268</f>
        <v>0.5</v>
      </c>
    </row>
    <row r="269" spans="1:10" ht="75" x14ac:dyDescent="0.3">
      <c r="A269" s="43" t="s">
        <v>727</v>
      </c>
      <c r="B269" s="28" t="s">
        <v>728</v>
      </c>
      <c r="C269" s="28" t="s">
        <v>729</v>
      </c>
      <c r="D269" s="30">
        <v>1</v>
      </c>
      <c r="E269" s="28" t="s">
        <v>400</v>
      </c>
      <c r="F269" s="28" t="s">
        <v>730</v>
      </c>
    </row>
    <row r="270" spans="1:10" x14ac:dyDescent="0.3">
      <c r="A270" s="43"/>
      <c r="B270" s="28"/>
      <c r="C270" s="29" t="s">
        <v>731</v>
      </c>
      <c r="D270" s="30">
        <v>1</v>
      </c>
      <c r="E270" s="28" t="s">
        <v>400</v>
      </c>
      <c r="F270" s="28"/>
    </row>
    <row r="271" spans="1:10" x14ac:dyDescent="0.3">
      <c r="A271" s="43"/>
      <c r="B271" s="28"/>
      <c r="C271" s="29" t="s">
        <v>732</v>
      </c>
      <c r="D271" s="30">
        <v>1</v>
      </c>
      <c r="E271" s="28" t="s">
        <v>298</v>
      </c>
      <c r="F271" s="28"/>
    </row>
    <row r="272" spans="1:10" ht="30" x14ac:dyDescent="0.3">
      <c r="A272" s="43" t="s">
        <v>733</v>
      </c>
      <c r="B272" s="28" t="s">
        <v>734</v>
      </c>
      <c r="C272" s="28" t="s">
        <v>735</v>
      </c>
      <c r="D272" s="30">
        <v>1</v>
      </c>
      <c r="E272" s="28" t="s">
        <v>736</v>
      </c>
      <c r="F272" s="28" t="s">
        <v>737</v>
      </c>
    </row>
    <row r="273" spans="1:10" ht="30" x14ac:dyDescent="0.3">
      <c r="A273" s="43" t="s">
        <v>156</v>
      </c>
      <c r="B273" s="28"/>
      <c r="C273" s="29" t="s">
        <v>738</v>
      </c>
      <c r="D273" s="30">
        <v>1</v>
      </c>
      <c r="E273" s="28" t="s">
        <v>576</v>
      </c>
      <c r="F273" s="29"/>
    </row>
    <row r="274" spans="1:10" ht="30" x14ac:dyDescent="0.3">
      <c r="A274" s="43" t="s">
        <v>156</v>
      </c>
      <c r="B274" s="28"/>
      <c r="C274" s="28" t="s">
        <v>739</v>
      </c>
      <c r="D274" s="30">
        <v>1</v>
      </c>
      <c r="E274" s="28" t="s">
        <v>400</v>
      </c>
      <c r="F274" s="28"/>
    </row>
    <row r="275" spans="1:10" ht="30" x14ac:dyDescent="0.3">
      <c r="A275" s="43" t="s">
        <v>740</v>
      </c>
      <c r="B275" s="28" t="s">
        <v>741</v>
      </c>
      <c r="C275" s="28" t="s">
        <v>742</v>
      </c>
      <c r="D275" s="30">
        <v>1</v>
      </c>
      <c r="E275" s="28" t="s">
        <v>695</v>
      </c>
      <c r="F275" s="28"/>
    </row>
    <row r="276" spans="1:10" ht="43.5" customHeight="1" x14ac:dyDescent="0.3">
      <c r="A276" s="43" t="s">
        <v>743</v>
      </c>
      <c r="B276" s="28" t="s">
        <v>744</v>
      </c>
      <c r="C276" s="28" t="s">
        <v>745</v>
      </c>
      <c r="D276" s="30">
        <v>1</v>
      </c>
      <c r="E276" s="28" t="s">
        <v>258</v>
      </c>
      <c r="F276" s="28"/>
    </row>
    <row r="277" spans="1:10" ht="43.5" customHeight="1" x14ac:dyDescent="0.3">
      <c r="A277" s="43" t="s">
        <v>782</v>
      </c>
      <c r="B277" s="854" t="s">
        <v>88</v>
      </c>
      <c r="C277" s="855"/>
      <c r="D277" s="855"/>
      <c r="E277" s="855"/>
      <c r="F277" s="855"/>
      <c r="G277" s="855"/>
      <c r="H277" s="756">
        <f>SUM(D278:D302)</f>
        <v>25</v>
      </c>
      <c r="I277" s="756">
        <f>COUNT(D278:D302)*2</f>
        <v>50</v>
      </c>
      <c r="J277" s="757">
        <f>H277/I277</f>
        <v>0.5</v>
      </c>
    </row>
    <row r="278" spans="1:10" ht="30" x14ac:dyDescent="0.3">
      <c r="A278" s="43" t="s">
        <v>783</v>
      </c>
      <c r="B278" s="28" t="s">
        <v>747</v>
      </c>
      <c r="C278" s="28" t="s">
        <v>748</v>
      </c>
      <c r="D278" s="30">
        <v>1</v>
      </c>
      <c r="E278" s="28" t="s">
        <v>198</v>
      </c>
      <c r="F278" s="28" t="s">
        <v>749</v>
      </c>
    </row>
    <row r="279" spans="1:10" x14ac:dyDescent="0.3">
      <c r="A279" s="43" t="s">
        <v>156</v>
      </c>
      <c r="B279" s="28"/>
      <c r="C279" s="28" t="s">
        <v>750</v>
      </c>
      <c r="D279" s="30">
        <v>1</v>
      </c>
      <c r="E279" s="28" t="s">
        <v>256</v>
      </c>
      <c r="F279" s="28"/>
    </row>
    <row r="280" spans="1:10" x14ac:dyDescent="0.3">
      <c r="A280" s="43" t="s">
        <v>156</v>
      </c>
      <c r="B280" s="28"/>
      <c r="C280" s="28" t="s">
        <v>751</v>
      </c>
      <c r="D280" s="30">
        <v>1</v>
      </c>
      <c r="E280" s="28" t="s">
        <v>228</v>
      </c>
      <c r="F280" s="28"/>
    </row>
    <row r="281" spans="1:10" ht="30" x14ac:dyDescent="0.3">
      <c r="A281" s="43" t="s">
        <v>156</v>
      </c>
      <c r="B281" s="28"/>
      <c r="C281" s="28" t="s">
        <v>752</v>
      </c>
      <c r="D281" s="30">
        <v>1</v>
      </c>
      <c r="E281" s="28" t="s">
        <v>294</v>
      </c>
      <c r="F281" s="28"/>
    </row>
    <row r="282" spans="1:10" ht="30" x14ac:dyDescent="0.3">
      <c r="A282" s="43" t="s">
        <v>6083</v>
      </c>
      <c r="B282" s="28" t="s">
        <v>753</v>
      </c>
      <c r="C282" s="28" t="s">
        <v>754</v>
      </c>
      <c r="D282" s="30">
        <v>1</v>
      </c>
      <c r="E282" s="28" t="s">
        <v>228</v>
      </c>
      <c r="F282" s="28" t="s">
        <v>755</v>
      </c>
    </row>
    <row r="283" spans="1:10" x14ac:dyDescent="0.3">
      <c r="A283" s="43" t="s">
        <v>156</v>
      </c>
      <c r="B283" s="28"/>
      <c r="C283" s="28" t="s">
        <v>756</v>
      </c>
      <c r="D283" s="30">
        <v>1</v>
      </c>
      <c r="E283" s="28" t="s">
        <v>400</v>
      </c>
      <c r="F283" s="28"/>
    </row>
    <row r="284" spans="1:10" x14ac:dyDescent="0.3">
      <c r="A284" s="43" t="s">
        <v>156</v>
      </c>
      <c r="B284" s="28"/>
      <c r="C284" s="28" t="s">
        <v>757</v>
      </c>
      <c r="D284" s="30">
        <v>1</v>
      </c>
      <c r="E284" s="28" t="s">
        <v>400</v>
      </c>
      <c r="F284" s="28"/>
    </row>
    <row r="285" spans="1:10" ht="30" x14ac:dyDescent="0.3">
      <c r="A285" s="43" t="s">
        <v>786</v>
      </c>
      <c r="B285" s="28" t="s">
        <v>758</v>
      </c>
      <c r="C285" s="28" t="s">
        <v>759</v>
      </c>
      <c r="D285" s="30">
        <v>1</v>
      </c>
      <c r="E285" s="28" t="s">
        <v>400</v>
      </c>
      <c r="F285" s="28"/>
    </row>
    <row r="286" spans="1:10" x14ac:dyDescent="0.3">
      <c r="A286" s="43" t="s">
        <v>156</v>
      </c>
      <c r="B286" s="28"/>
      <c r="C286" s="28" t="s">
        <v>760</v>
      </c>
      <c r="D286" s="30">
        <v>1</v>
      </c>
      <c r="E286" s="28" t="s">
        <v>400</v>
      </c>
      <c r="F286" s="28"/>
    </row>
    <row r="287" spans="1:10" x14ac:dyDescent="0.3">
      <c r="A287" s="43" t="s">
        <v>156</v>
      </c>
      <c r="B287" s="28"/>
      <c r="C287" s="28" t="s">
        <v>761</v>
      </c>
      <c r="D287" s="30">
        <v>1</v>
      </c>
      <c r="E287" s="28" t="s">
        <v>400</v>
      </c>
      <c r="F287" s="28"/>
    </row>
    <row r="288" spans="1:10" ht="30" x14ac:dyDescent="0.3">
      <c r="A288" s="43" t="s">
        <v>156</v>
      </c>
      <c r="B288" s="28"/>
      <c r="C288" s="28" t="s">
        <v>762</v>
      </c>
      <c r="D288" s="30">
        <v>1</v>
      </c>
      <c r="E288" s="28" t="s">
        <v>400</v>
      </c>
      <c r="F288" s="28"/>
    </row>
    <row r="289" spans="1:10" x14ac:dyDescent="0.3">
      <c r="A289" s="43" t="s">
        <v>156</v>
      </c>
      <c r="B289" s="28"/>
      <c r="C289" s="28" t="s">
        <v>763</v>
      </c>
      <c r="D289" s="30">
        <v>1</v>
      </c>
      <c r="E289" s="28" t="s">
        <v>400</v>
      </c>
      <c r="F289" s="28"/>
    </row>
    <row r="290" spans="1:10" x14ac:dyDescent="0.3">
      <c r="A290" s="43" t="s">
        <v>156</v>
      </c>
      <c r="B290" s="28"/>
      <c r="C290" s="28" t="s">
        <v>764</v>
      </c>
      <c r="D290" s="30">
        <v>1</v>
      </c>
      <c r="E290" s="28" t="s">
        <v>400</v>
      </c>
      <c r="F290" s="28"/>
    </row>
    <row r="291" spans="1:10" ht="45" x14ac:dyDescent="0.3">
      <c r="A291" s="43" t="s">
        <v>6084</v>
      </c>
      <c r="B291" s="32" t="s">
        <v>765</v>
      </c>
      <c r="C291" s="28" t="s">
        <v>766</v>
      </c>
      <c r="D291" s="30">
        <v>1</v>
      </c>
      <c r="E291" s="28" t="s">
        <v>400</v>
      </c>
      <c r="F291" s="28"/>
    </row>
    <row r="292" spans="1:10" x14ac:dyDescent="0.3">
      <c r="A292" s="43" t="s">
        <v>156</v>
      </c>
      <c r="B292" s="32"/>
      <c r="C292" s="28" t="s">
        <v>767</v>
      </c>
      <c r="D292" s="30">
        <v>1</v>
      </c>
      <c r="E292" s="28" t="s">
        <v>228</v>
      </c>
      <c r="F292" s="28"/>
    </row>
    <row r="293" spans="1:10" x14ac:dyDescent="0.3">
      <c r="A293" s="43" t="s">
        <v>156</v>
      </c>
      <c r="B293" s="32"/>
      <c r="C293" s="29" t="s">
        <v>768</v>
      </c>
      <c r="D293" s="30">
        <v>1</v>
      </c>
      <c r="E293" s="28" t="s">
        <v>400</v>
      </c>
      <c r="F293" s="28"/>
    </row>
    <row r="294" spans="1:10" ht="30" x14ac:dyDescent="0.3">
      <c r="A294" s="43" t="s">
        <v>156</v>
      </c>
      <c r="B294" s="32"/>
      <c r="C294" s="29" t="s">
        <v>769</v>
      </c>
      <c r="D294" s="30">
        <v>1</v>
      </c>
      <c r="E294" s="28" t="s">
        <v>400</v>
      </c>
      <c r="F294" s="28"/>
    </row>
    <row r="295" spans="1:10" ht="30" x14ac:dyDescent="0.3">
      <c r="A295" s="43" t="s">
        <v>156</v>
      </c>
      <c r="B295" s="32"/>
      <c r="C295" s="28" t="s">
        <v>770</v>
      </c>
      <c r="D295" s="30">
        <v>1</v>
      </c>
      <c r="E295" s="28" t="s">
        <v>254</v>
      </c>
      <c r="F295" s="28"/>
    </row>
    <row r="296" spans="1:10" ht="30" x14ac:dyDescent="0.3">
      <c r="A296" s="43" t="s">
        <v>156</v>
      </c>
      <c r="B296" s="32"/>
      <c r="C296" s="28" t="s">
        <v>771</v>
      </c>
      <c r="D296" s="30">
        <v>1</v>
      </c>
      <c r="E296" s="28" t="s">
        <v>576</v>
      </c>
      <c r="F296" s="28"/>
    </row>
    <row r="297" spans="1:10" ht="30" x14ac:dyDescent="0.3">
      <c r="A297" s="43" t="s">
        <v>156</v>
      </c>
      <c r="B297" s="32"/>
      <c r="C297" s="29" t="s">
        <v>772</v>
      </c>
      <c r="D297" s="30">
        <v>1</v>
      </c>
      <c r="E297" s="28" t="s">
        <v>576</v>
      </c>
      <c r="F297" s="28"/>
    </row>
    <row r="298" spans="1:10" ht="30" x14ac:dyDescent="0.3">
      <c r="A298" s="43" t="s">
        <v>156</v>
      </c>
      <c r="B298" s="32"/>
      <c r="C298" s="29" t="s">
        <v>773</v>
      </c>
      <c r="D298" s="30">
        <v>1</v>
      </c>
      <c r="E298" s="28" t="s">
        <v>576</v>
      </c>
      <c r="F298" s="28"/>
    </row>
    <row r="299" spans="1:10" ht="30" x14ac:dyDescent="0.3">
      <c r="A299" s="43" t="s">
        <v>6085</v>
      </c>
      <c r="B299" s="28" t="s">
        <v>774</v>
      </c>
      <c r="C299" s="28" t="s">
        <v>775</v>
      </c>
      <c r="D299" s="30">
        <v>1</v>
      </c>
      <c r="E299" s="28" t="s">
        <v>258</v>
      </c>
      <c r="F299" s="28"/>
    </row>
    <row r="300" spans="1:10" ht="30" x14ac:dyDescent="0.3">
      <c r="A300" s="43" t="s">
        <v>156</v>
      </c>
      <c r="B300" s="28"/>
      <c r="C300" s="28" t="s">
        <v>776</v>
      </c>
      <c r="D300" s="30">
        <v>1</v>
      </c>
      <c r="E300" s="28" t="s">
        <v>777</v>
      </c>
      <c r="F300" s="28"/>
    </row>
    <row r="301" spans="1:10" ht="30" x14ac:dyDescent="0.3">
      <c r="A301" s="43" t="s">
        <v>156</v>
      </c>
      <c r="B301" s="28"/>
      <c r="C301" s="28" t="s">
        <v>778</v>
      </c>
      <c r="D301" s="30">
        <v>1</v>
      </c>
      <c r="E301" s="28" t="s">
        <v>400</v>
      </c>
      <c r="F301" s="28" t="s">
        <v>779</v>
      </c>
    </row>
    <row r="302" spans="1:10" x14ac:dyDescent="0.3">
      <c r="A302" s="43" t="s">
        <v>156</v>
      </c>
      <c r="B302" s="28"/>
      <c r="C302" s="28" t="s">
        <v>780</v>
      </c>
      <c r="D302" s="30">
        <v>1</v>
      </c>
      <c r="E302" s="28" t="s">
        <v>186</v>
      </c>
      <c r="F302" s="28" t="s">
        <v>781</v>
      </c>
    </row>
    <row r="303" spans="1:10" x14ac:dyDescent="0.3">
      <c r="A303" s="43" t="s">
        <v>6086</v>
      </c>
      <c r="B303" s="854" t="s">
        <v>90</v>
      </c>
      <c r="C303" s="855"/>
      <c r="D303" s="855"/>
      <c r="E303" s="855"/>
      <c r="F303" s="855"/>
      <c r="G303" s="855"/>
      <c r="H303" s="756">
        <f>SUM(D304:D305)</f>
        <v>2</v>
      </c>
      <c r="I303" s="756">
        <f>COUNT(D304:D305)*2</f>
        <v>4</v>
      </c>
      <c r="J303" s="757">
        <f>H303/I303</f>
        <v>0.5</v>
      </c>
    </row>
    <row r="304" spans="1:10" ht="30" x14ac:dyDescent="0.3">
      <c r="A304" s="43" t="s">
        <v>6087</v>
      </c>
      <c r="B304" s="28" t="s">
        <v>784</v>
      </c>
      <c r="C304" s="28" t="s">
        <v>785</v>
      </c>
      <c r="D304" s="30">
        <v>1</v>
      </c>
      <c r="E304" s="28" t="s">
        <v>228</v>
      </c>
      <c r="F304" s="28"/>
    </row>
    <row r="305" spans="1:10" ht="30" x14ac:dyDescent="0.3">
      <c r="A305" s="43" t="s">
        <v>6088</v>
      </c>
      <c r="B305" s="28" t="s">
        <v>787</v>
      </c>
      <c r="C305" s="28" t="s">
        <v>788</v>
      </c>
      <c r="D305" s="30">
        <v>1</v>
      </c>
      <c r="E305" s="28" t="s">
        <v>400</v>
      </c>
      <c r="F305" s="28"/>
    </row>
    <row r="306" spans="1:10" x14ac:dyDescent="0.3">
      <c r="A306" s="43" t="s">
        <v>795</v>
      </c>
      <c r="B306" s="854" t="s">
        <v>789</v>
      </c>
      <c r="C306" s="855"/>
      <c r="D306" s="855"/>
      <c r="E306" s="855"/>
      <c r="F306" s="855"/>
      <c r="G306" s="855"/>
      <c r="H306" s="756">
        <f>SUM(D307:D308)</f>
        <v>2</v>
      </c>
      <c r="I306" s="756">
        <f>COUNT(D307:D308)*2</f>
        <v>4</v>
      </c>
      <c r="J306" s="757">
        <f>H306/I306</f>
        <v>0.5</v>
      </c>
    </row>
    <row r="307" spans="1:10" x14ac:dyDescent="0.3">
      <c r="A307" s="43" t="s">
        <v>796</v>
      </c>
      <c r="B307" s="28" t="s">
        <v>790</v>
      </c>
      <c r="C307" s="28" t="s">
        <v>791</v>
      </c>
      <c r="D307" s="30">
        <v>1</v>
      </c>
      <c r="E307" s="28" t="s">
        <v>400</v>
      </c>
      <c r="F307" s="28" t="s">
        <v>792</v>
      </c>
    </row>
    <row r="308" spans="1:10" ht="30" x14ac:dyDescent="0.3">
      <c r="A308" s="43" t="s">
        <v>156</v>
      </c>
      <c r="B308" s="28"/>
      <c r="C308" s="28" t="s">
        <v>793</v>
      </c>
      <c r="D308" s="30">
        <v>1</v>
      </c>
      <c r="E308" s="28" t="s">
        <v>294</v>
      </c>
      <c r="F308" s="28" t="s">
        <v>794</v>
      </c>
    </row>
    <row r="309" spans="1:10" x14ac:dyDescent="0.3">
      <c r="A309" s="43" t="s">
        <v>99</v>
      </c>
      <c r="B309" s="854" t="s">
        <v>6258</v>
      </c>
      <c r="C309" s="856"/>
      <c r="D309" s="856"/>
      <c r="E309" s="856"/>
      <c r="F309" s="856"/>
      <c r="G309" s="856"/>
      <c r="H309" s="756">
        <f>SUM(D310:D318)</f>
        <v>9</v>
      </c>
      <c r="I309" s="756">
        <f>COUNT(D310:D318)*2</f>
        <v>18</v>
      </c>
      <c r="J309" s="757">
        <f>H309/I309</f>
        <v>0.5</v>
      </c>
    </row>
    <row r="310" spans="1:10" ht="30" x14ac:dyDescent="0.3">
      <c r="A310" s="43" t="s">
        <v>5689</v>
      </c>
      <c r="B310" s="28" t="s">
        <v>797</v>
      </c>
      <c r="C310" s="28" t="s">
        <v>798</v>
      </c>
      <c r="D310" s="30">
        <v>1</v>
      </c>
      <c r="E310" s="28" t="s">
        <v>294</v>
      </c>
      <c r="F310" s="28"/>
    </row>
    <row r="311" spans="1:10" x14ac:dyDescent="0.3">
      <c r="A311" s="43" t="s">
        <v>156</v>
      </c>
      <c r="B311" s="28"/>
      <c r="C311" s="28" t="s">
        <v>799</v>
      </c>
      <c r="D311" s="30">
        <v>1</v>
      </c>
      <c r="E311" s="28" t="s">
        <v>576</v>
      </c>
      <c r="F311" s="28"/>
    </row>
    <row r="312" spans="1:10" ht="30" x14ac:dyDescent="0.3">
      <c r="A312" s="43" t="s">
        <v>6089</v>
      </c>
      <c r="B312" s="28" t="s">
        <v>800</v>
      </c>
      <c r="C312" s="28" t="s">
        <v>801</v>
      </c>
      <c r="D312" s="30">
        <v>1</v>
      </c>
      <c r="E312" s="28" t="s">
        <v>576</v>
      </c>
      <c r="F312" s="28" t="s">
        <v>802</v>
      </c>
    </row>
    <row r="313" spans="1:10" ht="30" x14ac:dyDescent="0.3">
      <c r="A313" s="43" t="s">
        <v>156</v>
      </c>
      <c r="B313" s="28"/>
      <c r="C313" s="28" t="s">
        <v>803</v>
      </c>
      <c r="D313" s="30">
        <v>1</v>
      </c>
      <c r="E313" s="28" t="s">
        <v>400</v>
      </c>
      <c r="F313" s="28" t="s">
        <v>804</v>
      </c>
    </row>
    <row r="314" spans="1:10" x14ac:dyDescent="0.3">
      <c r="A314" s="43" t="s">
        <v>156</v>
      </c>
      <c r="B314" s="28"/>
      <c r="C314" s="28" t="s">
        <v>805</v>
      </c>
      <c r="D314" s="30">
        <v>1</v>
      </c>
      <c r="E314" s="28" t="s">
        <v>294</v>
      </c>
      <c r="F314" s="28"/>
    </row>
    <row r="315" spans="1:10" x14ac:dyDescent="0.3">
      <c r="A315" s="43" t="s">
        <v>156</v>
      </c>
      <c r="B315" s="28"/>
      <c r="C315" s="28" t="s">
        <v>806</v>
      </c>
      <c r="D315" s="30">
        <v>1</v>
      </c>
      <c r="E315" s="28" t="s">
        <v>400</v>
      </c>
      <c r="F315" s="28"/>
    </row>
    <row r="316" spans="1:10" ht="30" x14ac:dyDescent="0.3">
      <c r="A316" s="43" t="s">
        <v>1443</v>
      </c>
      <c r="B316" s="28" t="s">
        <v>808</v>
      </c>
      <c r="C316" s="32" t="s">
        <v>809</v>
      </c>
      <c r="D316" s="35">
        <v>1</v>
      </c>
      <c r="E316" s="32" t="s">
        <v>308</v>
      </c>
      <c r="F316" s="32"/>
    </row>
    <row r="317" spans="1:10" ht="30" x14ac:dyDescent="0.3">
      <c r="A317" s="43"/>
      <c r="B317" s="28"/>
      <c r="C317" s="32" t="s">
        <v>810</v>
      </c>
      <c r="D317" s="35">
        <v>1</v>
      </c>
      <c r="E317" s="32" t="s">
        <v>400</v>
      </c>
      <c r="F317" s="32" t="s">
        <v>811</v>
      </c>
    </row>
    <row r="318" spans="1:10" ht="30" x14ac:dyDescent="0.3">
      <c r="A318" s="43"/>
      <c r="B318" s="28"/>
      <c r="C318" s="32" t="s">
        <v>812</v>
      </c>
      <c r="D318" s="35">
        <v>1</v>
      </c>
      <c r="E318" s="32" t="s">
        <v>198</v>
      </c>
      <c r="F318" s="32"/>
    </row>
    <row r="319" spans="1:10" x14ac:dyDescent="0.3">
      <c r="A319" s="46" t="s">
        <v>156</v>
      </c>
      <c r="B319" s="857" t="s">
        <v>813</v>
      </c>
      <c r="C319" s="851"/>
      <c r="D319" s="851"/>
      <c r="E319" s="851"/>
      <c r="F319" s="851"/>
      <c r="G319" s="851"/>
      <c r="H319" s="756">
        <f t="shared" ref="H319:I319" si="0">H320+H325+H335+H341+H352+H363</f>
        <v>53</v>
      </c>
      <c r="I319" s="756">
        <f t="shared" si="0"/>
        <v>106</v>
      </c>
      <c r="J319" s="757">
        <f>H319/I319</f>
        <v>0.5</v>
      </c>
    </row>
    <row r="320" spans="1:10" x14ac:dyDescent="0.3">
      <c r="A320" s="44" t="s">
        <v>814</v>
      </c>
      <c r="B320" s="854" t="s">
        <v>815</v>
      </c>
      <c r="C320" s="855"/>
      <c r="D320" s="855"/>
      <c r="E320" s="855"/>
      <c r="F320" s="855"/>
      <c r="G320" s="855"/>
      <c r="H320" s="756">
        <f>SUM(D321:D324)</f>
        <v>4</v>
      </c>
      <c r="I320" s="756">
        <f>COUNT(D321:D324)*2</f>
        <v>8</v>
      </c>
      <c r="J320" s="757">
        <f>H320/I320</f>
        <v>0.5</v>
      </c>
    </row>
    <row r="321" spans="1:10" ht="30" x14ac:dyDescent="0.3">
      <c r="A321" s="44" t="s">
        <v>816</v>
      </c>
      <c r="B321" s="28" t="s">
        <v>817</v>
      </c>
      <c r="C321" s="28" t="s">
        <v>818</v>
      </c>
      <c r="D321" s="30">
        <v>1</v>
      </c>
      <c r="E321" s="29" t="s">
        <v>400</v>
      </c>
      <c r="F321" s="29" t="s">
        <v>819</v>
      </c>
    </row>
    <row r="322" spans="1:10" x14ac:dyDescent="0.3">
      <c r="A322" s="44"/>
      <c r="B322" s="28"/>
      <c r="C322" s="28" t="s">
        <v>820</v>
      </c>
      <c r="D322" s="30">
        <v>1</v>
      </c>
      <c r="E322" s="29" t="s">
        <v>400</v>
      </c>
      <c r="F322" s="29"/>
    </row>
    <row r="323" spans="1:10" ht="30" x14ac:dyDescent="0.3">
      <c r="A323" s="44" t="s">
        <v>821</v>
      </c>
      <c r="B323" s="28" t="s">
        <v>822</v>
      </c>
      <c r="C323" s="28" t="s">
        <v>823</v>
      </c>
      <c r="D323" s="30">
        <v>1</v>
      </c>
      <c r="E323" s="29" t="s">
        <v>400</v>
      </c>
      <c r="F323" s="28" t="s">
        <v>824</v>
      </c>
    </row>
    <row r="324" spans="1:10" ht="30" x14ac:dyDescent="0.3">
      <c r="A324" s="44" t="s">
        <v>825</v>
      </c>
      <c r="B324" s="28" t="s">
        <v>826</v>
      </c>
      <c r="C324" s="29" t="s">
        <v>827</v>
      </c>
      <c r="D324" s="30">
        <v>1</v>
      </c>
      <c r="E324" s="29" t="s">
        <v>400</v>
      </c>
      <c r="F324" s="29"/>
    </row>
    <row r="325" spans="1:10" x14ac:dyDescent="0.3">
      <c r="A325" s="44" t="s">
        <v>828</v>
      </c>
      <c r="B325" s="854" t="s">
        <v>829</v>
      </c>
      <c r="C325" s="855"/>
      <c r="D325" s="855"/>
      <c r="E325" s="855"/>
      <c r="F325" s="855"/>
      <c r="G325" s="855"/>
      <c r="H325" s="756">
        <f>SUM(D326:D334)</f>
        <v>9</v>
      </c>
      <c r="I325" s="756">
        <f>COUNT(D326:D334)*2</f>
        <v>18</v>
      </c>
      <c r="J325" s="757">
        <f>H325/I325</f>
        <v>0.5</v>
      </c>
    </row>
    <row r="326" spans="1:10" ht="30" x14ac:dyDescent="0.3">
      <c r="A326" s="44" t="s">
        <v>830</v>
      </c>
      <c r="B326" s="28" t="s">
        <v>831</v>
      </c>
      <c r="C326" s="28" t="s">
        <v>832</v>
      </c>
      <c r="D326" s="30">
        <v>1</v>
      </c>
      <c r="E326" s="29" t="s">
        <v>228</v>
      </c>
      <c r="F326" s="29"/>
    </row>
    <row r="327" spans="1:10" x14ac:dyDescent="0.3">
      <c r="A327" s="44" t="s">
        <v>156</v>
      </c>
      <c r="B327" s="28"/>
      <c r="C327" s="28" t="s">
        <v>833</v>
      </c>
      <c r="D327" s="30">
        <v>1</v>
      </c>
      <c r="E327" s="29" t="s">
        <v>256</v>
      </c>
      <c r="F327" s="29" t="s">
        <v>834</v>
      </c>
    </row>
    <row r="328" spans="1:10" ht="30" x14ac:dyDescent="0.3">
      <c r="A328" s="44" t="s">
        <v>156</v>
      </c>
      <c r="B328" s="28"/>
      <c r="C328" s="28" t="s">
        <v>835</v>
      </c>
      <c r="D328" s="30">
        <v>1</v>
      </c>
      <c r="E328" s="29" t="s">
        <v>256</v>
      </c>
      <c r="F328" s="29" t="s">
        <v>836</v>
      </c>
    </row>
    <row r="329" spans="1:10" ht="30" x14ac:dyDescent="0.3">
      <c r="A329" s="44" t="s">
        <v>156</v>
      </c>
      <c r="B329" s="28"/>
      <c r="C329" s="28" t="s">
        <v>837</v>
      </c>
      <c r="D329" s="30">
        <v>1</v>
      </c>
      <c r="E329" s="29" t="s">
        <v>256</v>
      </c>
      <c r="F329" s="29" t="s">
        <v>838</v>
      </c>
    </row>
    <row r="330" spans="1:10" ht="30" x14ac:dyDescent="0.3">
      <c r="A330" s="44" t="s">
        <v>156</v>
      </c>
      <c r="B330" s="28"/>
      <c r="C330" s="28" t="s">
        <v>839</v>
      </c>
      <c r="D330" s="30">
        <v>1</v>
      </c>
      <c r="E330" s="29" t="s">
        <v>228</v>
      </c>
      <c r="F330" s="29" t="s">
        <v>840</v>
      </c>
    </row>
    <row r="331" spans="1:10" ht="30" x14ac:dyDescent="0.3">
      <c r="A331" s="44" t="s">
        <v>841</v>
      </c>
      <c r="B331" s="28" t="s">
        <v>842</v>
      </c>
      <c r="C331" s="28" t="s">
        <v>843</v>
      </c>
      <c r="D331" s="30">
        <v>1</v>
      </c>
      <c r="E331" s="29" t="s">
        <v>198</v>
      </c>
      <c r="F331" s="29" t="s">
        <v>844</v>
      </c>
    </row>
    <row r="332" spans="1:10" x14ac:dyDescent="0.3">
      <c r="A332" s="44" t="s">
        <v>156</v>
      </c>
      <c r="B332" s="28"/>
      <c r="C332" s="28" t="s">
        <v>845</v>
      </c>
      <c r="D332" s="30">
        <v>1</v>
      </c>
      <c r="E332" s="29" t="s">
        <v>294</v>
      </c>
      <c r="F332" s="29"/>
    </row>
    <row r="333" spans="1:10" ht="30" x14ac:dyDescent="0.3">
      <c r="A333" s="44" t="s">
        <v>846</v>
      </c>
      <c r="B333" s="28" t="s">
        <v>847</v>
      </c>
      <c r="C333" s="28" t="s">
        <v>848</v>
      </c>
      <c r="D333" s="30">
        <v>1</v>
      </c>
      <c r="E333" s="29" t="s">
        <v>228</v>
      </c>
      <c r="F333" s="29"/>
    </row>
    <row r="334" spans="1:10" ht="30" x14ac:dyDescent="0.3">
      <c r="A334" s="44"/>
      <c r="B334" s="28"/>
      <c r="C334" s="28" t="s">
        <v>849</v>
      </c>
      <c r="D334" s="30">
        <v>1</v>
      </c>
      <c r="E334" s="28" t="s">
        <v>256</v>
      </c>
      <c r="F334" s="29" t="s">
        <v>850</v>
      </c>
    </row>
    <row r="335" spans="1:10" x14ac:dyDescent="0.3">
      <c r="A335" s="44" t="s">
        <v>851</v>
      </c>
      <c r="B335" s="854" t="s">
        <v>852</v>
      </c>
      <c r="C335" s="855"/>
      <c r="D335" s="855"/>
      <c r="E335" s="855"/>
      <c r="F335" s="855"/>
      <c r="G335" s="855"/>
      <c r="H335" s="756">
        <f>SUM(D336:D340)</f>
        <v>5</v>
      </c>
      <c r="I335" s="756">
        <f>COUNT(D336:D340)*2</f>
        <v>10</v>
      </c>
      <c r="J335" s="757">
        <f>H335/I335</f>
        <v>0.5</v>
      </c>
    </row>
    <row r="336" spans="1:10" ht="30" x14ac:dyDescent="0.3">
      <c r="A336" s="44" t="s">
        <v>853</v>
      </c>
      <c r="B336" s="29" t="s">
        <v>854</v>
      </c>
      <c r="C336" s="28" t="s">
        <v>855</v>
      </c>
      <c r="D336" s="30">
        <v>1</v>
      </c>
      <c r="E336" s="29" t="s">
        <v>256</v>
      </c>
      <c r="F336" s="29"/>
    </row>
    <row r="337" spans="1:10" x14ac:dyDescent="0.3">
      <c r="A337" s="44" t="s">
        <v>156</v>
      </c>
      <c r="B337" s="29"/>
      <c r="C337" s="28" t="s">
        <v>856</v>
      </c>
      <c r="D337" s="30">
        <v>1</v>
      </c>
      <c r="E337" s="29" t="s">
        <v>256</v>
      </c>
      <c r="F337" s="29"/>
    </row>
    <row r="338" spans="1:10" x14ac:dyDescent="0.3">
      <c r="A338" s="44"/>
      <c r="B338" s="29"/>
      <c r="C338" s="29" t="s">
        <v>857</v>
      </c>
      <c r="D338" s="30">
        <v>1</v>
      </c>
      <c r="E338" s="29" t="s">
        <v>256</v>
      </c>
      <c r="F338" s="29"/>
    </row>
    <row r="339" spans="1:10" ht="30" x14ac:dyDescent="0.3">
      <c r="A339" s="44" t="s">
        <v>858</v>
      </c>
      <c r="B339" s="28" t="s">
        <v>859</v>
      </c>
      <c r="C339" s="29" t="s">
        <v>860</v>
      </c>
      <c r="D339" s="30">
        <v>1</v>
      </c>
      <c r="E339" s="29" t="s">
        <v>256</v>
      </c>
      <c r="F339" s="29"/>
    </row>
    <row r="340" spans="1:10" ht="30" x14ac:dyDescent="0.3">
      <c r="A340" s="44" t="s">
        <v>156</v>
      </c>
      <c r="B340" s="28"/>
      <c r="C340" s="29" t="s">
        <v>861</v>
      </c>
      <c r="D340" s="30">
        <v>1</v>
      </c>
      <c r="E340" s="29" t="s">
        <v>294</v>
      </c>
      <c r="F340" s="29"/>
    </row>
    <row r="341" spans="1:10" x14ac:dyDescent="0.3">
      <c r="A341" s="44" t="s">
        <v>862</v>
      </c>
      <c r="B341" s="854" t="s">
        <v>863</v>
      </c>
      <c r="C341" s="855"/>
      <c r="D341" s="855"/>
      <c r="E341" s="855"/>
      <c r="F341" s="855"/>
      <c r="G341" s="855"/>
      <c r="H341" s="756">
        <f>SUM(D342:D351)</f>
        <v>10</v>
      </c>
      <c r="I341" s="756">
        <f>COUNT(D342:D351)*2</f>
        <v>20</v>
      </c>
      <c r="J341" s="757">
        <f>H341/I341</f>
        <v>0.5</v>
      </c>
    </row>
    <row r="342" spans="1:10" ht="45" x14ac:dyDescent="0.3">
      <c r="A342" s="44" t="s">
        <v>864</v>
      </c>
      <c r="B342" s="29" t="s">
        <v>865</v>
      </c>
      <c r="C342" s="29" t="s">
        <v>866</v>
      </c>
      <c r="D342" s="30">
        <v>1</v>
      </c>
      <c r="E342" s="29" t="s">
        <v>198</v>
      </c>
      <c r="F342" s="29" t="s">
        <v>867</v>
      </c>
    </row>
    <row r="343" spans="1:10" ht="45" x14ac:dyDescent="0.3">
      <c r="A343" s="44"/>
      <c r="B343" s="29"/>
      <c r="C343" s="28" t="s">
        <v>868</v>
      </c>
      <c r="D343" s="30">
        <v>1</v>
      </c>
      <c r="E343" s="29" t="s">
        <v>198</v>
      </c>
      <c r="F343" s="28" t="s">
        <v>869</v>
      </c>
    </row>
    <row r="344" spans="1:10" x14ac:dyDescent="0.3">
      <c r="A344" s="44"/>
      <c r="B344" s="29"/>
      <c r="C344" s="28" t="s">
        <v>870</v>
      </c>
      <c r="D344" s="30">
        <v>1</v>
      </c>
      <c r="E344" s="29" t="s">
        <v>198</v>
      </c>
      <c r="F344" s="28" t="s">
        <v>871</v>
      </c>
    </row>
    <row r="345" spans="1:10" ht="30" x14ac:dyDescent="0.3">
      <c r="A345" s="44"/>
      <c r="B345" s="29"/>
      <c r="C345" s="28" t="s">
        <v>872</v>
      </c>
      <c r="D345" s="30">
        <v>1</v>
      </c>
      <c r="E345" s="29" t="s">
        <v>198</v>
      </c>
      <c r="F345" s="29" t="s">
        <v>873</v>
      </c>
    </row>
    <row r="346" spans="1:10" ht="30" x14ac:dyDescent="0.3">
      <c r="A346" s="44"/>
      <c r="B346" s="29"/>
      <c r="C346" s="28" t="s">
        <v>874</v>
      </c>
      <c r="D346" s="30">
        <v>1</v>
      </c>
      <c r="E346" s="29" t="s">
        <v>198</v>
      </c>
      <c r="F346" s="29" t="s">
        <v>875</v>
      </c>
    </row>
    <row r="347" spans="1:10" x14ac:dyDescent="0.3">
      <c r="A347" s="44"/>
      <c r="B347" s="29"/>
      <c r="C347" s="29" t="s">
        <v>876</v>
      </c>
      <c r="D347" s="30">
        <v>1</v>
      </c>
      <c r="E347" s="29" t="s">
        <v>198</v>
      </c>
      <c r="F347" s="29"/>
    </row>
    <row r="348" spans="1:10" ht="45" x14ac:dyDescent="0.3">
      <c r="A348" s="44" t="s">
        <v>877</v>
      </c>
      <c r="B348" s="29" t="s">
        <v>878</v>
      </c>
      <c r="C348" s="28" t="s">
        <v>879</v>
      </c>
      <c r="D348" s="30">
        <v>1</v>
      </c>
      <c r="E348" s="29" t="s">
        <v>256</v>
      </c>
      <c r="F348" s="28" t="s">
        <v>880</v>
      </c>
    </row>
    <row r="349" spans="1:10" ht="30" x14ac:dyDescent="0.3">
      <c r="A349" s="44"/>
      <c r="B349" s="29"/>
      <c r="C349" s="28" t="s">
        <v>881</v>
      </c>
      <c r="D349" s="30">
        <v>1</v>
      </c>
      <c r="E349" s="29" t="s">
        <v>256</v>
      </c>
      <c r="F349" s="28" t="s">
        <v>882</v>
      </c>
    </row>
    <row r="350" spans="1:10" ht="30" x14ac:dyDescent="0.3">
      <c r="A350" s="44"/>
      <c r="B350" s="29"/>
      <c r="C350" s="28" t="s">
        <v>883</v>
      </c>
      <c r="D350" s="30">
        <v>1</v>
      </c>
      <c r="E350" s="29" t="s">
        <v>256</v>
      </c>
      <c r="F350" s="28" t="s">
        <v>884</v>
      </c>
    </row>
    <row r="351" spans="1:10" x14ac:dyDescent="0.3">
      <c r="A351" s="44"/>
      <c r="B351" s="29"/>
      <c r="C351" s="29" t="s">
        <v>885</v>
      </c>
      <c r="D351" s="30">
        <v>1</v>
      </c>
      <c r="E351" s="29" t="s">
        <v>256</v>
      </c>
      <c r="F351" s="28"/>
    </row>
    <row r="352" spans="1:10" x14ac:dyDescent="0.3">
      <c r="A352" s="47" t="s">
        <v>886</v>
      </c>
      <c r="B352" s="854" t="s">
        <v>887</v>
      </c>
      <c r="C352" s="855"/>
      <c r="D352" s="855"/>
      <c r="E352" s="855"/>
      <c r="F352" s="855"/>
      <c r="G352" s="855"/>
      <c r="H352" s="756">
        <f>SUM(D353:D362)</f>
        <v>10</v>
      </c>
      <c r="I352" s="756">
        <f>COUNT(D353:D362)*2</f>
        <v>20</v>
      </c>
      <c r="J352" s="757">
        <f>H352/I352</f>
        <v>0.5</v>
      </c>
    </row>
    <row r="353" spans="1:10" ht="30" x14ac:dyDescent="0.3">
      <c r="A353" s="44" t="s">
        <v>888</v>
      </c>
      <c r="B353" s="28" t="s">
        <v>889</v>
      </c>
      <c r="C353" s="28" t="s">
        <v>890</v>
      </c>
      <c r="D353" s="30">
        <v>1</v>
      </c>
      <c r="E353" s="29" t="s">
        <v>228</v>
      </c>
      <c r="F353" s="29"/>
    </row>
    <row r="354" spans="1:10" ht="30" x14ac:dyDescent="0.3">
      <c r="A354" s="44" t="s">
        <v>891</v>
      </c>
      <c r="B354" s="29" t="s">
        <v>892</v>
      </c>
      <c r="C354" s="28" t="s">
        <v>893</v>
      </c>
      <c r="D354" s="30">
        <v>1</v>
      </c>
      <c r="E354" s="29" t="s">
        <v>256</v>
      </c>
      <c r="F354" s="29" t="s">
        <v>894</v>
      </c>
    </row>
    <row r="355" spans="1:10" x14ac:dyDescent="0.3">
      <c r="A355" s="44"/>
      <c r="B355" s="29"/>
      <c r="C355" s="28" t="s">
        <v>895</v>
      </c>
      <c r="D355" s="30">
        <v>1</v>
      </c>
      <c r="E355" s="29" t="s">
        <v>256</v>
      </c>
      <c r="F355" s="29" t="s">
        <v>896</v>
      </c>
    </row>
    <row r="356" spans="1:10" ht="30" x14ac:dyDescent="0.3">
      <c r="A356" s="44" t="s">
        <v>897</v>
      </c>
      <c r="B356" s="29" t="s">
        <v>898</v>
      </c>
      <c r="C356" s="28" t="s">
        <v>899</v>
      </c>
      <c r="D356" s="30">
        <v>1</v>
      </c>
      <c r="E356" s="29" t="s">
        <v>400</v>
      </c>
      <c r="F356" s="29"/>
    </row>
    <row r="357" spans="1:10" ht="30" x14ac:dyDescent="0.3">
      <c r="A357" s="44" t="s">
        <v>156</v>
      </c>
      <c r="B357" s="29"/>
      <c r="C357" s="28" t="s">
        <v>900</v>
      </c>
      <c r="D357" s="30">
        <v>1</v>
      </c>
      <c r="E357" s="29" t="s">
        <v>400</v>
      </c>
      <c r="F357" s="29"/>
    </row>
    <row r="358" spans="1:10" ht="30" x14ac:dyDescent="0.3">
      <c r="A358" s="44" t="s">
        <v>156</v>
      </c>
      <c r="B358" s="29"/>
      <c r="C358" s="28" t="s">
        <v>901</v>
      </c>
      <c r="D358" s="30">
        <v>1</v>
      </c>
      <c r="E358" s="29" t="s">
        <v>400</v>
      </c>
      <c r="F358" s="29"/>
    </row>
    <row r="359" spans="1:10" x14ac:dyDescent="0.3">
      <c r="A359" s="44" t="s">
        <v>156</v>
      </c>
      <c r="B359" s="29"/>
      <c r="C359" s="28" t="s">
        <v>902</v>
      </c>
      <c r="D359" s="30">
        <v>1</v>
      </c>
      <c r="E359" s="29" t="s">
        <v>256</v>
      </c>
      <c r="F359" s="29" t="s">
        <v>903</v>
      </c>
    </row>
    <row r="360" spans="1:10" ht="30" x14ac:dyDescent="0.3">
      <c r="A360" s="44" t="s">
        <v>156</v>
      </c>
      <c r="B360" s="29"/>
      <c r="C360" s="28" t="s">
        <v>904</v>
      </c>
      <c r="D360" s="30">
        <v>1</v>
      </c>
      <c r="E360" s="29" t="s">
        <v>256</v>
      </c>
      <c r="F360" s="29" t="s">
        <v>905</v>
      </c>
    </row>
    <row r="361" spans="1:10" ht="30" x14ac:dyDescent="0.3">
      <c r="A361" s="44" t="s">
        <v>906</v>
      </c>
      <c r="B361" s="28" t="s">
        <v>907</v>
      </c>
      <c r="C361" s="28" t="s">
        <v>908</v>
      </c>
      <c r="D361" s="30">
        <v>1</v>
      </c>
      <c r="E361" s="29" t="s">
        <v>256</v>
      </c>
      <c r="F361" s="29"/>
    </row>
    <row r="362" spans="1:10" x14ac:dyDescent="0.3">
      <c r="A362" s="44"/>
      <c r="B362" s="28"/>
      <c r="C362" s="28" t="s">
        <v>909</v>
      </c>
      <c r="D362" s="30">
        <v>1</v>
      </c>
      <c r="E362" s="29"/>
      <c r="F362" s="29"/>
    </row>
    <row r="363" spans="1:10" x14ac:dyDescent="0.3">
      <c r="A363" s="43" t="s">
        <v>910</v>
      </c>
      <c r="B363" s="854" t="s">
        <v>911</v>
      </c>
      <c r="C363" s="855"/>
      <c r="D363" s="855"/>
      <c r="E363" s="855"/>
      <c r="F363" s="855"/>
      <c r="G363" s="855"/>
      <c r="H363" s="756">
        <f>SUM(D364:D378)</f>
        <v>15</v>
      </c>
      <c r="I363" s="756">
        <f>COUNT(D364:D378)*2</f>
        <v>30</v>
      </c>
      <c r="J363" s="757">
        <f>H363/I363</f>
        <v>0.5</v>
      </c>
    </row>
    <row r="364" spans="1:10" ht="45" x14ac:dyDescent="0.3">
      <c r="A364" s="44" t="s">
        <v>912</v>
      </c>
      <c r="B364" s="70" t="s">
        <v>1894</v>
      </c>
      <c r="C364" s="29" t="s">
        <v>913</v>
      </c>
      <c r="D364" s="30">
        <v>1</v>
      </c>
      <c r="E364" s="29" t="s">
        <v>228</v>
      </c>
      <c r="F364" s="29"/>
    </row>
    <row r="365" spans="1:10" x14ac:dyDescent="0.3">
      <c r="A365" s="44" t="s">
        <v>156</v>
      </c>
      <c r="B365" s="29"/>
      <c r="C365" s="29" t="s">
        <v>914</v>
      </c>
      <c r="D365" s="30">
        <v>1</v>
      </c>
      <c r="E365" s="29" t="s">
        <v>228</v>
      </c>
      <c r="F365" s="29"/>
    </row>
    <row r="366" spans="1:10" x14ac:dyDescent="0.3">
      <c r="A366" s="44" t="s">
        <v>156</v>
      </c>
      <c r="B366" s="29"/>
      <c r="C366" s="29" t="s">
        <v>915</v>
      </c>
      <c r="D366" s="30">
        <v>1</v>
      </c>
      <c r="E366" s="29" t="s">
        <v>256</v>
      </c>
      <c r="F366" s="29"/>
    </row>
    <row r="367" spans="1:10" ht="30" x14ac:dyDescent="0.3">
      <c r="A367" s="44" t="s">
        <v>156</v>
      </c>
      <c r="B367" s="29"/>
      <c r="C367" s="29" t="s">
        <v>916</v>
      </c>
      <c r="D367" s="30">
        <v>1</v>
      </c>
      <c r="E367" s="29" t="s">
        <v>228</v>
      </c>
      <c r="F367" s="29"/>
    </row>
    <row r="368" spans="1:10" x14ac:dyDescent="0.3">
      <c r="A368" s="44"/>
      <c r="B368" s="29"/>
      <c r="C368" s="32" t="s">
        <v>917</v>
      </c>
      <c r="D368" s="30">
        <v>1</v>
      </c>
      <c r="E368" s="29" t="s">
        <v>228</v>
      </c>
      <c r="F368" s="29"/>
    </row>
    <row r="369" spans="1:10" ht="30" x14ac:dyDescent="0.3">
      <c r="A369" s="44" t="s">
        <v>918</v>
      </c>
      <c r="B369" s="29" t="s">
        <v>919</v>
      </c>
      <c r="C369" s="28" t="s">
        <v>920</v>
      </c>
      <c r="D369" s="30">
        <v>1</v>
      </c>
      <c r="E369" s="29" t="s">
        <v>228</v>
      </c>
      <c r="F369" s="29" t="s">
        <v>921</v>
      </c>
    </row>
    <row r="370" spans="1:10" ht="30" x14ac:dyDescent="0.3">
      <c r="A370" s="44" t="s">
        <v>156</v>
      </c>
      <c r="B370" s="29"/>
      <c r="C370" s="28" t="s">
        <v>922</v>
      </c>
      <c r="D370" s="30">
        <v>1</v>
      </c>
      <c r="E370" s="29" t="s">
        <v>228</v>
      </c>
      <c r="F370" s="29" t="s">
        <v>923</v>
      </c>
    </row>
    <row r="371" spans="1:10" x14ac:dyDescent="0.3">
      <c r="A371" s="44" t="s">
        <v>156</v>
      </c>
      <c r="B371" s="29"/>
      <c r="C371" s="28" t="s">
        <v>924</v>
      </c>
      <c r="D371" s="30">
        <v>1</v>
      </c>
      <c r="E371" s="29" t="s">
        <v>256</v>
      </c>
      <c r="F371" s="28" t="s">
        <v>925</v>
      </c>
    </row>
    <row r="372" spans="1:10" x14ac:dyDescent="0.3">
      <c r="A372" s="44"/>
      <c r="B372" s="29"/>
      <c r="C372" s="34" t="s">
        <v>926</v>
      </c>
      <c r="D372" s="30">
        <v>1</v>
      </c>
      <c r="E372" s="29" t="s">
        <v>294</v>
      </c>
      <c r="F372" s="28"/>
    </row>
    <row r="373" spans="1:10" ht="30" x14ac:dyDescent="0.3">
      <c r="A373" s="44" t="s">
        <v>156</v>
      </c>
      <c r="B373" s="29"/>
      <c r="C373" s="28" t="s">
        <v>927</v>
      </c>
      <c r="D373" s="30">
        <v>1</v>
      </c>
      <c r="E373" s="29" t="s">
        <v>256</v>
      </c>
      <c r="F373" s="29" t="s">
        <v>928</v>
      </c>
    </row>
    <row r="374" spans="1:10" ht="30" x14ac:dyDescent="0.3">
      <c r="A374" s="44" t="s">
        <v>156</v>
      </c>
      <c r="B374" s="29"/>
      <c r="C374" s="28" t="s">
        <v>929</v>
      </c>
      <c r="D374" s="30">
        <v>1</v>
      </c>
      <c r="E374" s="29" t="s">
        <v>400</v>
      </c>
      <c r="F374" s="29" t="s">
        <v>930</v>
      </c>
    </row>
    <row r="375" spans="1:10" ht="30" x14ac:dyDescent="0.3">
      <c r="A375" s="44" t="s">
        <v>931</v>
      </c>
      <c r="B375" s="29" t="s">
        <v>932</v>
      </c>
      <c r="C375" s="28" t="s">
        <v>933</v>
      </c>
      <c r="D375" s="30">
        <v>1</v>
      </c>
      <c r="E375" s="29" t="s">
        <v>294</v>
      </c>
      <c r="F375" s="29"/>
    </row>
    <row r="376" spans="1:10" x14ac:dyDescent="0.3">
      <c r="A376" s="44"/>
      <c r="B376" s="29"/>
      <c r="C376" s="28" t="s">
        <v>934</v>
      </c>
      <c r="D376" s="30">
        <v>1</v>
      </c>
      <c r="E376" s="29" t="s">
        <v>198</v>
      </c>
      <c r="F376" s="29"/>
    </row>
    <row r="377" spans="1:10" ht="30" x14ac:dyDescent="0.3">
      <c r="A377" s="44"/>
      <c r="B377" s="29"/>
      <c r="C377" s="28" t="s">
        <v>935</v>
      </c>
      <c r="D377" s="30">
        <v>1</v>
      </c>
      <c r="E377" s="29" t="s">
        <v>198</v>
      </c>
      <c r="F377" s="29"/>
    </row>
    <row r="378" spans="1:10" x14ac:dyDescent="0.3">
      <c r="A378" s="44"/>
      <c r="B378" s="29"/>
      <c r="C378" s="28" t="s">
        <v>936</v>
      </c>
      <c r="D378" s="30">
        <v>1</v>
      </c>
      <c r="E378" s="29" t="s">
        <v>400</v>
      </c>
      <c r="F378" s="29"/>
    </row>
    <row r="379" spans="1:10" ht="28.5" customHeight="1" x14ac:dyDescent="0.3">
      <c r="A379" s="42" t="s">
        <v>156</v>
      </c>
      <c r="B379" s="876" t="s">
        <v>6539</v>
      </c>
      <c r="C379" s="877"/>
      <c r="D379" s="877"/>
      <c r="E379" s="877"/>
      <c r="F379" s="877"/>
      <c r="G379" s="877"/>
      <c r="H379" s="756">
        <f>H380+H382+H391+H408+H418+H421+H424+H412</f>
        <v>39</v>
      </c>
      <c r="I379" s="756">
        <f>I380+I382+I391+I408+I418+I421+I424+I412</f>
        <v>78</v>
      </c>
      <c r="J379" s="757">
        <f>H379/I379</f>
        <v>0.5</v>
      </c>
    </row>
    <row r="380" spans="1:10" ht="30" customHeight="1" x14ac:dyDescent="0.3">
      <c r="A380" s="43" t="s">
        <v>126</v>
      </c>
      <c r="B380" s="862" t="s">
        <v>6093</v>
      </c>
      <c r="C380" s="863"/>
      <c r="D380" s="863"/>
      <c r="E380" s="863"/>
      <c r="F380" s="863"/>
      <c r="G380" s="864"/>
      <c r="H380" s="756">
        <f>SUM(D381)</f>
        <v>1</v>
      </c>
      <c r="I380" s="756">
        <f>COUNT(D381)*2</f>
        <v>2</v>
      </c>
      <c r="J380" s="757">
        <f>H380/I380</f>
        <v>0.5</v>
      </c>
    </row>
    <row r="381" spans="1:10" x14ac:dyDescent="0.3">
      <c r="A381" s="43" t="s">
        <v>1638</v>
      </c>
      <c r="B381" s="28" t="s">
        <v>6094</v>
      </c>
      <c r="C381" s="23" t="s">
        <v>6095</v>
      </c>
      <c r="D381" s="30">
        <v>1</v>
      </c>
      <c r="E381" s="23" t="s">
        <v>400</v>
      </c>
      <c r="F381" s="23"/>
      <c r="G381" s="613"/>
    </row>
    <row r="382" spans="1:10" ht="15" customHeight="1" x14ac:dyDescent="0.3">
      <c r="A382" s="201" t="s">
        <v>937</v>
      </c>
      <c r="B382" s="859" t="s">
        <v>6397</v>
      </c>
      <c r="C382" s="860"/>
      <c r="D382" s="860"/>
      <c r="E382" s="860"/>
      <c r="F382" s="860"/>
      <c r="G382" s="861"/>
      <c r="H382" s="756">
        <f>SUM(D383:D390)</f>
        <v>8</v>
      </c>
      <c r="I382" s="756">
        <f>COUNT(D383:D390)*2</f>
        <v>16</v>
      </c>
      <c r="J382" s="757">
        <f>H382/I382</f>
        <v>0.5</v>
      </c>
    </row>
    <row r="383" spans="1:10" ht="45" x14ac:dyDescent="0.3">
      <c r="A383" s="204" t="s">
        <v>1646</v>
      </c>
      <c r="B383" s="148" t="s">
        <v>940</v>
      </c>
      <c r="C383" s="148" t="s">
        <v>941</v>
      </c>
      <c r="D383" s="30">
        <v>1</v>
      </c>
      <c r="E383" s="149" t="s">
        <v>400</v>
      </c>
      <c r="F383" s="210"/>
      <c r="G383" s="612"/>
    </row>
    <row r="384" spans="1:10" ht="60" x14ac:dyDescent="0.3">
      <c r="A384" s="204"/>
      <c r="B384" s="249"/>
      <c r="C384" s="245" t="s">
        <v>942</v>
      </c>
      <c r="D384" s="30">
        <v>1</v>
      </c>
      <c r="E384" s="208" t="s">
        <v>400</v>
      </c>
      <c r="F384" s="245" t="s">
        <v>6398</v>
      </c>
      <c r="G384" s="612"/>
    </row>
    <row r="385" spans="1:10" ht="30" x14ac:dyDescent="0.3">
      <c r="A385" s="204" t="s">
        <v>1647</v>
      </c>
      <c r="B385" s="148" t="s">
        <v>944</v>
      </c>
      <c r="C385" s="150" t="s">
        <v>945</v>
      </c>
      <c r="D385" s="30">
        <v>1</v>
      </c>
      <c r="E385" s="149" t="s">
        <v>400</v>
      </c>
      <c r="F385" s="210"/>
      <c r="G385" s="612"/>
    </row>
    <row r="386" spans="1:10" ht="60" x14ac:dyDescent="0.3">
      <c r="A386" s="204" t="s">
        <v>1649</v>
      </c>
      <c r="B386" s="245" t="s">
        <v>947</v>
      </c>
      <c r="C386" s="245" t="s">
        <v>6132</v>
      </c>
      <c r="D386" s="30">
        <v>1</v>
      </c>
      <c r="E386" s="208" t="s">
        <v>258</v>
      </c>
      <c r="F386" s="245" t="s">
        <v>6399</v>
      </c>
      <c r="G386" s="612"/>
    </row>
    <row r="387" spans="1:10" ht="30" x14ac:dyDescent="0.3">
      <c r="A387" s="204"/>
      <c r="B387" s="150"/>
      <c r="C387" s="148" t="s">
        <v>948</v>
      </c>
      <c r="D387" s="30">
        <v>1</v>
      </c>
      <c r="E387" s="149" t="s">
        <v>400</v>
      </c>
      <c r="F387" s="148" t="s">
        <v>949</v>
      </c>
      <c r="G387" s="612"/>
    </row>
    <row r="388" spans="1:10" ht="45" x14ac:dyDescent="0.3">
      <c r="A388" s="204"/>
      <c r="B388" s="150"/>
      <c r="C388" s="148" t="s">
        <v>6184</v>
      </c>
      <c r="D388" s="30">
        <v>1</v>
      </c>
      <c r="E388" s="149" t="s">
        <v>576</v>
      </c>
      <c r="F388" s="148" t="s">
        <v>6185</v>
      </c>
      <c r="G388" s="612"/>
    </row>
    <row r="389" spans="1:10" ht="30" x14ac:dyDescent="0.3">
      <c r="A389" s="204" t="s">
        <v>6135</v>
      </c>
      <c r="B389" s="150" t="s">
        <v>6186</v>
      </c>
      <c r="C389" s="148" t="s">
        <v>6187</v>
      </c>
      <c r="D389" s="30">
        <v>1</v>
      </c>
      <c r="E389" s="149" t="s">
        <v>576</v>
      </c>
      <c r="F389" s="148" t="s">
        <v>6139</v>
      </c>
      <c r="G389" s="612"/>
    </row>
    <row r="390" spans="1:10" ht="45" x14ac:dyDescent="0.3">
      <c r="A390" s="204" t="s">
        <v>6136</v>
      </c>
      <c r="B390" s="150" t="s">
        <v>6140</v>
      </c>
      <c r="C390" s="148" t="s">
        <v>6188</v>
      </c>
      <c r="D390" s="30">
        <v>1</v>
      </c>
      <c r="E390" s="149" t="s">
        <v>400</v>
      </c>
      <c r="F390" s="148" t="s">
        <v>6189</v>
      </c>
      <c r="G390" s="612"/>
    </row>
    <row r="391" spans="1:10" x14ac:dyDescent="0.3">
      <c r="A391" s="43" t="s">
        <v>950</v>
      </c>
      <c r="B391" s="854" t="s">
        <v>951</v>
      </c>
      <c r="C391" s="855"/>
      <c r="D391" s="855"/>
      <c r="E391" s="855"/>
      <c r="F391" s="855"/>
      <c r="G391" s="855"/>
      <c r="H391" s="756">
        <f>SUM(D392:D407)</f>
        <v>16</v>
      </c>
      <c r="I391" s="756">
        <f>COUNT(D392:D407)*2</f>
        <v>32</v>
      </c>
      <c r="J391" s="757">
        <f>H391/I391</f>
        <v>0.5</v>
      </c>
    </row>
    <row r="392" spans="1:10" ht="30" x14ac:dyDescent="0.3">
      <c r="A392" s="43" t="s">
        <v>952</v>
      </c>
      <c r="B392" s="29" t="s">
        <v>953</v>
      </c>
      <c r="C392" s="28" t="s">
        <v>954</v>
      </c>
      <c r="D392" s="30">
        <v>1</v>
      </c>
      <c r="E392" s="28" t="s">
        <v>576</v>
      </c>
      <c r="F392" s="28"/>
    </row>
    <row r="393" spans="1:10" x14ac:dyDescent="0.3">
      <c r="A393" s="43"/>
      <c r="B393" s="29"/>
      <c r="C393" s="28" t="s">
        <v>955</v>
      </c>
      <c r="D393" s="30">
        <v>1</v>
      </c>
      <c r="E393" s="28" t="s">
        <v>228</v>
      </c>
      <c r="F393" s="28"/>
    </row>
    <row r="394" spans="1:10" ht="30" x14ac:dyDescent="0.3">
      <c r="A394" s="43" t="s">
        <v>956</v>
      </c>
      <c r="B394" s="29" t="s">
        <v>957</v>
      </c>
      <c r="C394" s="29" t="s">
        <v>958</v>
      </c>
      <c r="D394" s="30">
        <v>1</v>
      </c>
      <c r="E394" s="28" t="s">
        <v>576</v>
      </c>
      <c r="F394" s="28"/>
    </row>
    <row r="395" spans="1:10" x14ac:dyDescent="0.3">
      <c r="A395" s="43"/>
      <c r="B395" s="29"/>
      <c r="C395" s="29" t="s">
        <v>959</v>
      </c>
      <c r="D395" s="30">
        <v>1</v>
      </c>
      <c r="E395" s="28" t="s">
        <v>576</v>
      </c>
      <c r="F395" s="28"/>
    </row>
    <row r="396" spans="1:10" ht="30" x14ac:dyDescent="0.3">
      <c r="A396" s="43"/>
      <c r="B396" s="29"/>
      <c r="C396" s="29" t="s">
        <v>960</v>
      </c>
      <c r="D396" s="30">
        <v>1</v>
      </c>
      <c r="E396" s="28" t="s">
        <v>576</v>
      </c>
      <c r="F396" s="28"/>
    </row>
    <row r="397" spans="1:10" ht="30" x14ac:dyDescent="0.3">
      <c r="A397" s="43"/>
      <c r="B397" s="29"/>
      <c r="C397" s="29" t="s">
        <v>961</v>
      </c>
      <c r="D397" s="30">
        <v>1</v>
      </c>
      <c r="E397" s="28" t="s">
        <v>576</v>
      </c>
      <c r="F397" s="28"/>
    </row>
    <row r="398" spans="1:10" x14ac:dyDescent="0.3">
      <c r="A398" s="43"/>
      <c r="B398" s="29"/>
      <c r="C398" s="29" t="s">
        <v>962</v>
      </c>
      <c r="D398" s="30">
        <v>1</v>
      </c>
      <c r="E398" s="28" t="s">
        <v>576</v>
      </c>
      <c r="F398" s="28"/>
    </row>
    <row r="399" spans="1:10" ht="30" x14ac:dyDescent="0.3">
      <c r="A399" s="43"/>
      <c r="B399" s="29"/>
      <c r="C399" s="29" t="s">
        <v>963</v>
      </c>
      <c r="D399" s="30">
        <v>1</v>
      </c>
      <c r="E399" s="28" t="s">
        <v>576</v>
      </c>
      <c r="F399" s="28"/>
    </row>
    <row r="400" spans="1:10" ht="30" x14ac:dyDescent="0.3">
      <c r="A400" s="43"/>
      <c r="B400" s="29"/>
      <c r="C400" s="29" t="s">
        <v>964</v>
      </c>
      <c r="D400" s="30">
        <v>1</v>
      </c>
      <c r="E400" s="28" t="s">
        <v>576</v>
      </c>
      <c r="F400" s="28"/>
    </row>
    <row r="401" spans="1:10" ht="30" x14ac:dyDescent="0.3">
      <c r="A401" s="43"/>
      <c r="B401" s="29"/>
      <c r="C401" s="29" t="s">
        <v>965</v>
      </c>
      <c r="D401" s="30">
        <v>1</v>
      </c>
      <c r="E401" s="28" t="s">
        <v>576</v>
      </c>
      <c r="F401" s="28"/>
    </row>
    <row r="402" spans="1:10" ht="30" x14ac:dyDescent="0.3">
      <c r="A402" s="43"/>
      <c r="B402" s="29"/>
      <c r="C402" s="29" t="s">
        <v>966</v>
      </c>
      <c r="D402" s="30">
        <v>1</v>
      </c>
      <c r="E402" s="28" t="s">
        <v>576</v>
      </c>
      <c r="F402" s="28"/>
    </row>
    <row r="403" spans="1:10" ht="30" x14ac:dyDescent="0.3">
      <c r="A403" s="43"/>
      <c r="B403" s="29"/>
      <c r="C403" s="29" t="s">
        <v>967</v>
      </c>
      <c r="D403" s="30">
        <v>1</v>
      </c>
      <c r="E403" s="28" t="s">
        <v>576</v>
      </c>
      <c r="F403" s="28"/>
    </row>
    <row r="404" spans="1:10" ht="30" x14ac:dyDescent="0.3">
      <c r="A404" s="43"/>
      <c r="B404" s="29"/>
      <c r="C404" s="29" t="s">
        <v>968</v>
      </c>
      <c r="D404" s="30">
        <v>1</v>
      </c>
      <c r="E404" s="28" t="s">
        <v>576</v>
      </c>
      <c r="F404" s="28"/>
    </row>
    <row r="405" spans="1:10" ht="30" x14ac:dyDescent="0.3">
      <c r="A405" s="43"/>
      <c r="B405" s="29"/>
      <c r="C405" s="29" t="s">
        <v>969</v>
      </c>
      <c r="D405" s="30">
        <v>1</v>
      </c>
      <c r="E405" s="28" t="s">
        <v>576</v>
      </c>
      <c r="F405" s="28"/>
    </row>
    <row r="406" spans="1:10" ht="30" x14ac:dyDescent="0.3">
      <c r="A406" s="43" t="s">
        <v>970</v>
      </c>
      <c r="B406" s="29" t="s">
        <v>971</v>
      </c>
      <c r="C406" s="28" t="s">
        <v>972</v>
      </c>
      <c r="D406" s="30">
        <v>1</v>
      </c>
      <c r="E406" s="28" t="s">
        <v>400</v>
      </c>
      <c r="F406" s="28"/>
    </row>
    <row r="407" spans="1:10" ht="30" x14ac:dyDescent="0.3">
      <c r="A407" s="43" t="s">
        <v>973</v>
      </c>
      <c r="B407" s="29" t="s">
        <v>974</v>
      </c>
      <c r="C407" s="29" t="s">
        <v>975</v>
      </c>
      <c r="D407" s="30">
        <v>1</v>
      </c>
      <c r="E407" s="28" t="s">
        <v>228</v>
      </c>
      <c r="F407" s="28" t="s">
        <v>976</v>
      </c>
    </row>
    <row r="408" spans="1:10" x14ac:dyDescent="0.3">
      <c r="A408" s="43" t="s">
        <v>134</v>
      </c>
      <c r="B408" s="858" t="s">
        <v>5599</v>
      </c>
      <c r="C408" s="858"/>
      <c r="D408" s="858"/>
      <c r="E408" s="858"/>
      <c r="F408" s="858"/>
      <c r="G408" s="858"/>
      <c r="H408" s="756">
        <f>SUM(D409:D411)</f>
        <v>3</v>
      </c>
      <c r="I408" s="756">
        <f>COUNT(D409:D411)*2</f>
        <v>6</v>
      </c>
      <c r="J408" s="757">
        <f>H408/I408</f>
        <v>0.5</v>
      </c>
    </row>
    <row r="409" spans="1:10" x14ac:dyDescent="0.3">
      <c r="A409" s="43" t="s">
        <v>1667</v>
      </c>
      <c r="B409" s="29" t="s">
        <v>5600</v>
      </c>
      <c r="C409" s="29" t="s">
        <v>4648</v>
      </c>
      <c r="D409" s="30">
        <v>1</v>
      </c>
      <c r="E409" s="29" t="s">
        <v>400</v>
      </c>
      <c r="F409" s="33"/>
    </row>
    <row r="410" spans="1:10" ht="30" x14ac:dyDescent="0.3">
      <c r="A410" s="43" t="s">
        <v>1670</v>
      </c>
      <c r="B410" s="29" t="s">
        <v>5601</v>
      </c>
      <c r="C410" s="29" t="s">
        <v>4651</v>
      </c>
      <c r="D410" s="30">
        <v>1</v>
      </c>
      <c r="E410" s="29" t="s">
        <v>400</v>
      </c>
      <c r="F410" s="33"/>
    </row>
    <row r="411" spans="1:10" ht="30" x14ac:dyDescent="0.3">
      <c r="A411" s="43" t="s">
        <v>1673</v>
      </c>
      <c r="B411" s="29" t="s">
        <v>5602</v>
      </c>
      <c r="C411" s="29" t="s">
        <v>6054</v>
      </c>
      <c r="D411" s="30">
        <v>1</v>
      </c>
      <c r="E411" s="29" t="s">
        <v>400</v>
      </c>
      <c r="F411" s="33"/>
    </row>
    <row r="412" spans="1:10" x14ac:dyDescent="0.3">
      <c r="A412" s="594" t="s">
        <v>136</v>
      </c>
      <c r="B412" s="865" t="s">
        <v>6456</v>
      </c>
      <c r="C412" s="866"/>
      <c r="D412" s="866"/>
      <c r="E412" s="866"/>
      <c r="F412" s="866"/>
      <c r="G412" s="867"/>
      <c r="H412" s="756">
        <f>SUM(D413:D417)</f>
        <v>5</v>
      </c>
      <c r="I412" s="756">
        <f>COUNT(D413:D417)*2</f>
        <v>10</v>
      </c>
    </row>
    <row r="413" spans="1:10" ht="42" x14ac:dyDescent="0.3">
      <c r="A413" s="609" t="s">
        <v>4656</v>
      </c>
      <c r="B413" s="604" t="s">
        <v>1668</v>
      </c>
      <c r="C413" s="605" t="s">
        <v>1669</v>
      </c>
      <c r="D413" s="606">
        <v>1</v>
      </c>
      <c r="E413" s="606" t="s">
        <v>258</v>
      </c>
      <c r="F413" s="605" t="s">
        <v>6462</v>
      </c>
      <c r="G413" s="614"/>
    </row>
    <row r="414" spans="1:10" ht="30" x14ac:dyDescent="0.3">
      <c r="A414" s="609" t="s">
        <v>1679</v>
      </c>
      <c r="B414" s="604" t="s">
        <v>1671</v>
      </c>
      <c r="C414" s="600" t="s">
        <v>6463</v>
      </c>
      <c r="D414" s="601">
        <v>1</v>
      </c>
      <c r="E414" s="601" t="s">
        <v>400</v>
      </c>
      <c r="F414" s="600" t="s">
        <v>6464</v>
      </c>
      <c r="G414" s="614"/>
    </row>
    <row r="415" spans="1:10" ht="30" x14ac:dyDescent="0.3">
      <c r="A415" s="609" t="s">
        <v>1680</v>
      </c>
      <c r="B415" s="607" t="s">
        <v>1674</v>
      </c>
      <c r="C415" s="608" t="s">
        <v>1675</v>
      </c>
      <c r="D415" s="606">
        <v>1</v>
      </c>
      <c r="E415" s="606" t="s">
        <v>258</v>
      </c>
      <c r="F415" s="605" t="s">
        <v>6459</v>
      </c>
      <c r="G415" s="614"/>
    </row>
    <row r="416" spans="1:10" ht="30" x14ac:dyDescent="0.3">
      <c r="A416" s="609" t="s">
        <v>977</v>
      </c>
      <c r="B416" s="604" t="s">
        <v>1676</v>
      </c>
      <c r="C416" s="605" t="s">
        <v>1677</v>
      </c>
      <c r="D416" s="606">
        <v>1</v>
      </c>
      <c r="E416" s="606" t="s">
        <v>258</v>
      </c>
      <c r="F416" s="605" t="s">
        <v>6460</v>
      </c>
      <c r="G416" s="614"/>
    </row>
    <row r="417" spans="1:10" ht="42" x14ac:dyDescent="0.3">
      <c r="A417" s="609" t="s">
        <v>4657</v>
      </c>
      <c r="B417" s="604" t="s">
        <v>6469</v>
      </c>
      <c r="C417" s="605" t="s">
        <v>1678</v>
      </c>
      <c r="D417" s="606">
        <v>1</v>
      </c>
      <c r="E417" s="606" t="s">
        <v>258</v>
      </c>
      <c r="F417" s="605" t="s">
        <v>6461</v>
      </c>
      <c r="G417" s="614"/>
    </row>
    <row r="418" spans="1:10" x14ac:dyDescent="0.3">
      <c r="A418" s="224" t="s">
        <v>1681</v>
      </c>
      <c r="B418" s="859" t="s">
        <v>4658</v>
      </c>
      <c r="C418" s="860"/>
      <c r="D418" s="860"/>
      <c r="E418" s="860"/>
      <c r="F418" s="860"/>
      <c r="G418" s="861"/>
      <c r="H418" s="756">
        <f>SUM(D419:D420)</f>
        <v>2</v>
      </c>
      <c r="I418" s="756">
        <f>COUNT(D419:D420)*2</f>
        <v>4</v>
      </c>
      <c r="J418" s="757">
        <f>H418/I418</f>
        <v>0.5</v>
      </c>
    </row>
    <row r="419" spans="1:10" ht="60" x14ac:dyDescent="0.3">
      <c r="A419" s="594" t="s">
        <v>6470</v>
      </c>
      <c r="B419" s="361" t="s">
        <v>4659</v>
      </c>
      <c r="C419" s="361" t="s">
        <v>4660</v>
      </c>
      <c r="D419" s="362">
        <v>1</v>
      </c>
      <c r="E419" s="362" t="s">
        <v>400</v>
      </c>
      <c r="F419" s="409" t="s">
        <v>4661</v>
      </c>
      <c r="G419" s="592"/>
      <c r="J419" s="757"/>
    </row>
    <row r="420" spans="1:10" ht="45" x14ac:dyDescent="0.3">
      <c r="A420" s="224" t="s">
        <v>6471</v>
      </c>
      <c r="B420" s="148" t="s">
        <v>4662</v>
      </c>
      <c r="C420" s="148" t="s">
        <v>4663</v>
      </c>
      <c r="D420" s="30">
        <v>1</v>
      </c>
      <c r="E420" s="149" t="s">
        <v>400</v>
      </c>
      <c r="F420" s="148" t="s">
        <v>4664</v>
      </c>
      <c r="G420" s="612"/>
    </row>
    <row r="421" spans="1:10" x14ac:dyDescent="0.3">
      <c r="A421" s="43" t="s">
        <v>4665</v>
      </c>
      <c r="B421" s="858" t="s">
        <v>5603</v>
      </c>
      <c r="C421" s="858"/>
      <c r="D421" s="858"/>
      <c r="E421" s="858"/>
      <c r="F421" s="858"/>
      <c r="G421" s="858"/>
      <c r="H421" s="756">
        <f>SUM(D422:D423)</f>
        <v>2</v>
      </c>
      <c r="I421" s="756">
        <f>COUNT(D422:D423)*2</f>
        <v>4</v>
      </c>
      <c r="J421" s="757">
        <f>H421/I421</f>
        <v>0.5</v>
      </c>
    </row>
    <row r="422" spans="1:10" ht="30" x14ac:dyDescent="0.3">
      <c r="A422" s="43" t="s">
        <v>4666</v>
      </c>
      <c r="B422" s="29" t="s">
        <v>5604</v>
      </c>
      <c r="C422" s="33" t="s">
        <v>4668</v>
      </c>
      <c r="D422" s="31">
        <v>1</v>
      </c>
      <c r="E422" s="31" t="s">
        <v>198</v>
      </c>
      <c r="F422" s="33" t="s">
        <v>4669</v>
      </c>
    </row>
    <row r="423" spans="1:10" ht="30" x14ac:dyDescent="0.3">
      <c r="A423" s="43" t="s">
        <v>4670</v>
      </c>
      <c r="B423" s="29" t="s">
        <v>5605</v>
      </c>
      <c r="C423" s="33" t="s">
        <v>5205</v>
      </c>
      <c r="D423" s="31">
        <v>1</v>
      </c>
      <c r="E423" s="31" t="s">
        <v>400</v>
      </c>
      <c r="F423" s="33" t="s">
        <v>4671</v>
      </c>
    </row>
    <row r="424" spans="1:10" x14ac:dyDescent="0.3">
      <c r="A424" s="224" t="s">
        <v>6237</v>
      </c>
      <c r="B424" s="859" t="s">
        <v>4672</v>
      </c>
      <c r="C424" s="860"/>
      <c r="D424" s="860"/>
      <c r="E424" s="860"/>
      <c r="F424" s="860"/>
      <c r="G424" s="861"/>
      <c r="H424" s="756">
        <f>SUM(D425:D426)</f>
        <v>2</v>
      </c>
      <c r="I424" s="756">
        <f>COUNT(D425:D426)*2</f>
        <v>4</v>
      </c>
      <c r="J424" s="757">
        <f>H424/I424</f>
        <v>0.5</v>
      </c>
    </row>
    <row r="425" spans="1:10" ht="45" x14ac:dyDescent="0.3">
      <c r="A425" s="227" t="s">
        <v>5615</v>
      </c>
      <c r="B425" s="148" t="s">
        <v>6400</v>
      </c>
      <c r="C425" s="148" t="s">
        <v>4674</v>
      </c>
      <c r="D425" s="149">
        <v>1</v>
      </c>
      <c r="E425" s="149" t="s">
        <v>400</v>
      </c>
      <c r="F425" s="148" t="s">
        <v>4675</v>
      </c>
      <c r="G425" s="615"/>
    </row>
    <row r="426" spans="1:10" ht="30" x14ac:dyDescent="0.3">
      <c r="A426" s="227" t="s">
        <v>5617</v>
      </c>
      <c r="B426" s="148" t="s">
        <v>6169</v>
      </c>
      <c r="C426" s="148" t="s">
        <v>6206</v>
      </c>
      <c r="D426" s="149">
        <v>1</v>
      </c>
      <c r="E426" s="206" t="s">
        <v>400</v>
      </c>
      <c r="F426" s="148" t="s">
        <v>6207</v>
      </c>
      <c r="G426" s="616"/>
    </row>
    <row r="427" spans="1:10" x14ac:dyDescent="0.3">
      <c r="A427" s="43" t="s">
        <v>156</v>
      </c>
      <c r="B427" s="857" t="s">
        <v>979</v>
      </c>
      <c r="C427" s="851"/>
      <c r="D427" s="851"/>
      <c r="E427" s="851"/>
      <c r="F427" s="851"/>
      <c r="G427" s="851"/>
      <c r="H427" s="756">
        <f>H428+H437+H443+H446</f>
        <v>17</v>
      </c>
      <c r="I427" s="756">
        <f>I428+I437+I443+I446</f>
        <v>34</v>
      </c>
      <c r="J427" s="757">
        <f>H427/I427</f>
        <v>0.5</v>
      </c>
    </row>
    <row r="428" spans="1:10" x14ac:dyDescent="0.3">
      <c r="A428" s="43" t="s">
        <v>980</v>
      </c>
      <c r="B428" s="854" t="s">
        <v>140</v>
      </c>
      <c r="C428" s="855"/>
      <c r="D428" s="855"/>
      <c r="E428" s="855"/>
      <c r="F428" s="855"/>
      <c r="G428" s="855"/>
      <c r="H428" s="756">
        <f>SUM(D429:D436)</f>
        <v>8</v>
      </c>
      <c r="I428" s="756">
        <f>COUNT(D429:D436)*2</f>
        <v>16</v>
      </c>
      <c r="J428" s="757">
        <f>H428/I428</f>
        <v>0.5</v>
      </c>
    </row>
    <row r="429" spans="1:10" ht="30" x14ac:dyDescent="0.3">
      <c r="A429" s="43" t="s">
        <v>981</v>
      </c>
      <c r="B429" s="28" t="s">
        <v>982</v>
      </c>
      <c r="C429" s="28" t="s">
        <v>983</v>
      </c>
      <c r="D429" s="30">
        <v>1</v>
      </c>
      <c r="E429" s="29" t="s">
        <v>576</v>
      </c>
      <c r="F429" s="29"/>
    </row>
    <row r="430" spans="1:10" x14ac:dyDescent="0.3">
      <c r="A430" s="43" t="s">
        <v>156</v>
      </c>
      <c r="B430" s="28"/>
      <c r="C430" s="28" t="s">
        <v>984</v>
      </c>
      <c r="D430" s="30">
        <v>1</v>
      </c>
      <c r="E430" s="29" t="s">
        <v>576</v>
      </c>
      <c r="F430" s="29"/>
    </row>
    <row r="431" spans="1:10" x14ac:dyDescent="0.3">
      <c r="A431" s="43" t="s">
        <v>156</v>
      </c>
      <c r="B431" s="28"/>
      <c r="C431" s="28" t="s">
        <v>985</v>
      </c>
      <c r="D431" s="30">
        <v>1</v>
      </c>
      <c r="E431" s="29" t="s">
        <v>576</v>
      </c>
      <c r="F431" s="29"/>
    </row>
    <row r="432" spans="1:10" x14ac:dyDescent="0.3">
      <c r="A432" s="43" t="s">
        <v>156</v>
      </c>
      <c r="B432" s="28"/>
      <c r="C432" s="28" t="s">
        <v>986</v>
      </c>
      <c r="D432" s="30">
        <v>1</v>
      </c>
      <c r="E432" s="29" t="s">
        <v>576</v>
      </c>
      <c r="F432" s="29"/>
    </row>
    <row r="433" spans="1:15" x14ac:dyDescent="0.3">
      <c r="A433" s="43" t="s">
        <v>156</v>
      </c>
      <c r="B433" s="28"/>
      <c r="C433" s="28" t="s">
        <v>987</v>
      </c>
      <c r="D433" s="30">
        <v>1</v>
      </c>
      <c r="E433" s="29" t="s">
        <v>576</v>
      </c>
      <c r="F433" s="29"/>
    </row>
    <row r="434" spans="1:15" x14ac:dyDescent="0.3">
      <c r="A434" s="43" t="s">
        <v>156</v>
      </c>
      <c r="B434" s="28"/>
      <c r="C434" s="28" t="s">
        <v>988</v>
      </c>
      <c r="D434" s="30">
        <v>1</v>
      </c>
      <c r="E434" s="29" t="s">
        <v>576</v>
      </c>
      <c r="F434" s="29"/>
    </row>
    <row r="435" spans="1:15" ht="30" x14ac:dyDescent="0.3">
      <c r="A435" s="43" t="s">
        <v>156</v>
      </c>
      <c r="B435" s="28"/>
      <c r="C435" s="29" t="s">
        <v>989</v>
      </c>
      <c r="D435" s="30">
        <v>1</v>
      </c>
      <c r="E435" s="29" t="s">
        <v>576</v>
      </c>
      <c r="F435" s="29" t="s">
        <v>990</v>
      </c>
    </row>
    <row r="436" spans="1:15" x14ac:dyDescent="0.3">
      <c r="A436" s="43" t="s">
        <v>156</v>
      </c>
      <c r="B436" s="28"/>
      <c r="C436" s="28" t="s">
        <v>991</v>
      </c>
      <c r="D436" s="30">
        <v>1</v>
      </c>
      <c r="E436" s="29" t="s">
        <v>576</v>
      </c>
      <c r="F436" s="29"/>
    </row>
    <row r="437" spans="1:15" x14ac:dyDescent="0.3">
      <c r="A437" s="43" t="s">
        <v>992</v>
      </c>
      <c r="B437" s="854" t="s">
        <v>993</v>
      </c>
      <c r="C437" s="855"/>
      <c r="D437" s="855"/>
      <c r="E437" s="855"/>
      <c r="F437" s="855"/>
      <c r="G437" s="855"/>
      <c r="H437" s="756">
        <f>SUM(D438:D442)</f>
        <v>5</v>
      </c>
      <c r="I437" s="756">
        <f>COUNT(D438:D442)*2</f>
        <v>10</v>
      </c>
      <c r="J437" s="757">
        <f>H437/I437</f>
        <v>0.5</v>
      </c>
    </row>
    <row r="438" spans="1:15" ht="30" x14ac:dyDescent="0.3">
      <c r="A438" s="43" t="s">
        <v>994</v>
      </c>
      <c r="B438" s="28" t="s">
        <v>995</v>
      </c>
      <c r="C438" s="28" t="s">
        <v>996</v>
      </c>
      <c r="D438" s="30">
        <v>1</v>
      </c>
      <c r="E438" s="29" t="s">
        <v>576</v>
      </c>
      <c r="F438" s="29" t="s">
        <v>997</v>
      </c>
    </row>
    <row r="439" spans="1:15" x14ac:dyDescent="0.3">
      <c r="A439" s="43" t="s">
        <v>156</v>
      </c>
      <c r="B439" s="28"/>
      <c r="C439" s="28" t="s">
        <v>998</v>
      </c>
      <c r="D439" s="30">
        <v>1</v>
      </c>
      <c r="E439" s="29" t="s">
        <v>576</v>
      </c>
      <c r="F439" s="29"/>
    </row>
    <row r="440" spans="1:15" x14ac:dyDescent="0.3">
      <c r="A440" s="43" t="s">
        <v>156</v>
      </c>
      <c r="B440" s="28"/>
      <c r="C440" s="29" t="s">
        <v>999</v>
      </c>
      <c r="D440" s="30">
        <v>1</v>
      </c>
      <c r="E440" s="29" t="s">
        <v>576</v>
      </c>
      <c r="F440" s="29"/>
    </row>
    <row r="441" spans="1:15" ht="30" x14ac:dyDescent="0.3">
      <c r="A441" s="43" t="s">
        <v>156</v>
      </c>
      <c r="B441" s="28"/>
      <c r="C441" s="29" t="s">
        <v>1000</v>
      </c>
      <c r="D441" s="30">
        <v>1</v>
      </c>
      <c r="E441" s="29" t="s">
        <v>576</v>
      </c>
      <c r="F441" s="29" t="s">
        <v>1001</v>
      </c>
    </row>
    <row r="442" spans="1:15" ht="30" x14ac:dyDescent="0.3">
      <c r="A442" s="43" t="s">
        <v>156</v>
      </c>
      <c r="B442" s="28"/>
      <c r="C442" s="29" t="s">
        <v>1002</v>
      </c>
      <c r="D442" s="30">
        <v>1</v>
      </c>
      <c r="E442" s="29" t="s">
        <v>576</v>
      </c>
      <c r="F442" s="29"/>
    </row>
    <row r="443" spans="1:15" x14ac:dyDescent="0.3">
      <c r="A443" s="43" t="s">
        <v>1003</v>
      </c>
      <c r="B443" s="854" t="s">
        <v>1004</v>
      </c>
      <c r="C443" s="855"/>
      <c r="D443" s="855"/>
      <c r="E443" s="855"/>
      <c r="F443" s="855"/>
      <c r="G443" s="855"/>
      <c r="H443" s="756">
        <f>SUM(D444:D445)</f>
        <v>2</v>
      </c>
      <c r="I443" s="756">
        <f>COUNT(D444:D445)*2</f>
        <v>4</v>
      </c>
      <c r="J443" s="757">
        <f>H443/I443</f>
        <v>0.5</v>
      </c>
      <c r="O443" s="756">
        <v>8744946382</v>
      </c>
    </row>
    <row r="444" spans="1:15" ht="30" x14ac:dyDescent="0.3">
      <c r="A444" s="43" t="s">
        <v>1005</v>
      </c>
      <c r="B444" s="28" t="s">
        <v>1006</v>
      </c>
      <c r="C444" s="28" t="s">
        <v>1007</v>
      </c>
      <c r="D444" s="30">
        <v>1</v>
      </c>
      <c r="E444" s="29" t="s">
        <v>576</v>
      </c>
      <c r="F444" s="29"/>
    </row>
    <row r="445" spans="1:15" ht="30" x14ac:dyDescent="0.3">
      <c r="A445" s="43" t="s">
        <v>156</v>
      </c>
      <c r="B445" s="28"/>
      <c r="C445" s="29" t="s">
        <v>1008</v>
      </c>
      <c r="D445" s="30">
        <v>1</v>
      </c>
      <c r="E445" s="29" t="s">
        <v>576</v>
      </c>
      <c r="F445" s="29" t="s">
        <v>1009</v>
      </c>
    </row>
    <row r="446" spans="1:15" x14ac:dyDescent="0.3">
      <c r="A446" s="43" t="s">
        <v>1010</v>
      </c>
      <c r="B446" s="854" t="s">
        <v>1011</v>
      </c>
      <c r="C446" s="855"/>
      <c r="D446" s="855"/>
      <c r="E446" s="855"/>
      <c r="F446" s="855"/>
      <c r="G446" s="855"/>
      <c r="H446" s="756">
        <f>SUM(D447:D448)</f>
        <v>2</v>
      </c>
      <c r="I446" s="756">
        <f>COUNT(D447:D448)*2</f>
        <v>4</v>
      </c>
      <c r="J446" s="757">
        <f>H446/I446</f>
        <v>0.5</v>
      </c>
    </row>
    <row r="447" spans="1:15" ht="30" x14ac:dyDescent="0.3">
      <c r="A447" s="43" t="s">
        <v>1012</v>
      </c>
      <c r="B447" s="28" t="s">
        <v>1013</v>
      </c>
      <c r="C447" s="28" t="s">
        <v>1014</v>
      </c>
      <c r="D447" s="30">
        <v>1</v>
      </c>
      <c r="E447" s="29" t="s">
        <v>576</v>
      </c>
      <c r="F447" s="29" t="s">
        <v>1015</v>
      </c>
    </row>
    <row r="448" spans="1:15" x14ac:dyDescent="0.3">
      <c r="A448" s="42"/>
      <c r="B448" s="28"/>
      <c r="C448" s="29" t="s">
        <v>1016</v>
      </c>
      <c r="D448" s="30">
        <v>1</v>
      </c>
      <c r="E448" s="29" t="s">
        <v>576</v>
      </c>
      <c r="F448" s="29" t="s">
        <v>1017</v>
      </c>
    </row>
    <row r="449" spans="1:18" x14ac:dyDescent="0.3">
      <c r="A449" s="48"/>
      <c r="B449" s="28"/>
      <c r="C449" s="28"/>
      <c r="D449" s="30"/>
      <c r="E449" s="28"/>
      <c r="F449" s="28"/>
    </row>
    <row r="450" spans="1:18" x14ac:dyDescent="0.3">
      <c r="A450" s="850" t="s">
        <v>1018</v>
      </c>
      <c r="B450" s="851"/>
      <c r="C450" s="851"/>
      <c r="D450" s="30"/>
      <c r="E450" s="28"/>
      <c r="F450" s="28"/>
    </row>
    <row r="451" spans="1:18" x14ac:dyDescent="0.3">
      <c r="A451" s="44"/>
      <c r="B451" s="27" t="s">
        <v>1019</v>
      </c>
      <c r="C451" s="51">
        <f>(H4+H25+H61+H146+H196+H319+H379+H427)/(I4+I25+I61+I146+I196+I319+I379+I427)</f>
        <v>0.5</v>
      </c>
      <c r="D451" s="30"/>
      <c r="E451" s="28"/>
      <c r="F451" s="28"/>
    </row>
    <row r="452" spans="1:18" x14ac:dyDescent="0.3">
      <c r="A452" s="46"/>
      <c r="B452" s="852" t="s">
        <v>1020</v>
      </c>
      <c r="C452" s="853"/>
      <c r="D452" s="30"/>
      <c r="E452" s="28"/>
      <c r="F452" s="28"/>
    </row>
    <row r="453" spans="1:18" x14ac:dyDescent="0.3">
      <c r="A453" s="43" t="s">
        <v>1021</v>
      </c>
      <c r="B453" s="33" t="s">
        <v>1022</v>
      </c>
      <c r="C453" s="50">
        <f>J4</f>
        <v>0.5</v>
      </c>
      <c r="D453" s="30"/>
      <c r="E453" s="28"/>
      <c r="F453" s="28"/>
    </row>
    <row r="454" spans="1:18" x14ac:dyDescent="0.3">
      <c r="A454" s="43" t="s">
        <v>1023</v>
      </c>
      <c r="B454" s="33" t="s">
        <v>1024</v>
      </c>
      <c r="C454" s="50">
        <f>J25</f>
        <v>0.5</v>
      </c>
      <c r="D454" s="30"/>
      <c r="E454" s="28"/>
      <c r="F454" s="28"/>
    </row>
    <row r="455" spans="1:18" x14ac:dyDescent="0.3">
      <c r="A455" s="43" t="s">
        <v>1025</v>
      </c>
      <c r="B455" s="33" t="s">
        <v>1026</v>
      </c>
      <c r="C455" s="50">
        <f>J61</f>
        <v>0.5</v>
      </c>
      <c r="D455" s="30"/>
      <c r="E455" s="28"/>
      <c r="F455" s="28"/>
    </row>
    <row r="456" spans="1:18" x14ac:dyDescent="0.3">
      <c r="A456" s="43" t="s">
        <v>1027</v>
      </c>
      <c r="B456" s="33" t="s">
        <v>1028</v>
      </c>
      <c r="C456" s="50">
        <f>J146</f>
        <v>0.5</v>
      </c>
      <c r="D456" s="30"/>
      <c r="E456" s="28"/>
      <c r="F456" s="28"/>
    </row>
    <row r="457" spans="1:18" x14ac:dyDescent="0.3">
      <c r="A457" s="43" t="s">
        <v>1029</v>
      </c>
      <c r="B457" s="33" t="s">
        <v>1030</v>
      </c>
      <c r="C457" s="50">
        <f>J196</f>
        <v>0.5</v>
      </c>
      <c r="D457" s="30"/>
      <c r="E457" s="28"/>
      <c r="F457" s="28"/>
    </row>
    <row r="458" spans="1:18" x14ac:dyDescent="0.3">
      <c r="A458" s="43" t="s">
        <v>1031</v>
      </c>
      <c r="B458" s="33" t="s">
        <v>14</v>
      </c>
      <c r="C458" s="50">
        <f>J319</f>
        <v>0.5</v>
      </c>
      <c r="D458" s="30"/>
      <c r="E458" s="28"/>
      <c r="F458" s="28"/>
    </row>
    <row r="459" spans="1:18" x14ac:dyDescent="0.3">
      <c r="A459" s="43" t="s">
        <v>1032</v>
      </c>
      <c r="B459" s="33" t="s">
        <v>1033</v>
      </c>
      <c r="C459" s="50">
        <f>J379</f>
        <v>0.5</v>
      </c>
      <c r="D459" s="30"/>
      <c r="E459" s="28"/>
      <c r="F459" s="28"/>
    </row>
    <row r="460" spans="1:18" x14ac:dyDescent="0.3">
      <c r="A460" s="43" t="s">
        <v>1034</v>
      </c>
      <c r="B460" s="33" t="s">
        <v>1035</v>
      </c>
      <c r="C460" s="50">
        <f>J427</f>
        <v>0.5</v>
      </c>
      <c r="D460" s="30"/>
      <c r="E460" s="28"/>
      <c r="F460" s="28"/>
    </row>
    <row r="461" spans="1:18" x14ac:dyDescent="0.3">
      <c r="A461" s="48"/>
      <c r="B461" s="28"/>
      <c r="C461" s="28"/>
      <c r="D461" s="30"/>
      <c r="E461" s="28"/>
      <c r="F461" s="28"/>
    </row>
    <row r="462" spans="1:18" s="41" customFormat="1" x14ac:dyDescent="0.3">
      <c r="A462" s="61"/>
      <c r="B462" s="61"/>
      <c r="C462" s="61"/>
      <c r="D462" s="62"/>
      <c r="E462" s="61"/>
      <c r="F462" s="61"/>
      <c r="G462" s="617"/>
      <c r="H462" s="756"/>
      <c r="I462" s="756"/>
      <c r="J462" s="756"/>
      <c r="K462" s="756"/>
      <c r="L462" s="756"/>
      <c r="M462" s="756"/>
      <c r="N462" s="756"/>
      <c r="O462" s="756"/>
      <c r="P462" s="622"/>
      <c r="Q462" s="622"/>
      <c r="R462" s="620"/>
    </row>
    <row r="463" spans="1:18" s="41" customFormat="1" x14ac:dyDescent="0.3">
      <c r="A463" s="61"/>
      <c r="B463" s="61"/>
      <c r="C463" s="61"/>
      <c r="D463" s="62"/>
      <c r="E463" s="61"/>
      <c r="F463" s="61"/>
      <c r="G463" s="617"/>
      <c r="H463" s="756"/>
      <c r="I463" s="756"/>
      <c r="J463" s="756"/>
      <c r="K463" s="756"/>
      <c r="L463" s="756"/>
      <c r="M463" s="756"/>
      <c r="N463" s="756"/>
      <c r="O463" s="756"/>
      <c r="P463" s="622"/>
      <c r="Q463" s="622"/>
      <c r="R463" s="620"/>
    </row>
    <row r="464" spans="1:18" s="41" customFormat="1" x14ac:dyDescent="0.3">
      <c r="A464" s="61"/>
      <c r="B464" s="61"/>
      <c r="C464" s="61"/>
      <c r="D464" s="62"/>
      <c r="E464" s="61"/>
      <c r="F464" s="61"/>
      <c r="G464" s="617"/>
      <c r="H464" s="756"/>
      <c r="I464" s="756"/>
      <c r="J464" s="756"/>
      <c r="K464" s="756"/>
      <c r="L464" s="756"/>
      <c r="M464" s="756"/>
      <c r="N464" s="756"/>
      <c r="O464" s="756"/>
      <c r="P464" s="622"/>
      <c r="Q464" s="622"/>
      <c r="R464" s="620"/>
    </row>
    <row r="465" spans="1:18" s="41" customFormat="1" x14ac:dyDescent="0.3">
      <c r="A465" s="61"/>
      <c r="B465" s="61"/>
      <c r="C465" s="61"/>
      <c r="D465" s="62"/>
      <c r="E465" s="61"/>
      <c r="F465" s="61"/>
      <c r="G465" s="617"/>
      <c r="H465" s="756"/>
      <c r="I465" s="756"/>
      <c r="J465" s="756"/>
      <c r="K465" s="756"/>
      <c r="L465" s="756"/>
      <c r="M465" s="756"/>
      <c r="N465" s="756"/>
      <c r="O465" s="756"/>
      <c r="P465" s="622"/>
      <c r="Q465" s="622"/>
      <c r="R465" s="620"/>
    </row>
    <row r="466" spans="1:18" s="41" customFormat="1" x14ac:dyDescent="0.3">
      <c r="A466" s="61"/>
      <c r="B466" s="61"/>
      <c r="C466" s="61"/>
      <c r="D466" s="62"/>
      <c r="E466" s="61"/>
      <c r="F466" s="61"/>
      <c r="G466" s="617"/>
      <c r="H466" s="756"/>
      <c r="I466" s="756"/>
      <c r="J466" s="756"/>
      <c r="K466" s="756"/>
      <c r="L466" s="756"/>
      <c r="M466" s="756"/>
      <c r="N466" s="756"/>
      <c r="O466" s="756"/>
      <c r="P466" s="622"/>
      <c r="Q466" s="622"/>
      <c r="R466" s="620"/>
    </row>
    <row r="467" spans="1:18" s="41" customFormat="1" x14ac:dyDescent="0.3">
      <c r="A467" s="61"/>
      <c r="B467" s="61"/>
      <c r="C467" s="61"/>
      <c r="D467" s="62"/>
      <c r="E467" s="61"/>
      <c r="F467" s="61"/>
      <c r="G467" s="617"/>
      <c r="H467" s="756"/>
      <c r="I467" s="756"/>
      <c r="J467" s="756"/>
      <c r="K467" s="756"/>
      <c r="L467" s="756"/>
      <c r="M467" s="756"/>
      <c r="N467" s="756"/>
      <c r="O467" s="756"/>
      <c r="P467" s="622"/>
      <c r="Q467" s="622"/>
      <c r="R467" s="620"/>
    </row>
    <row r="468" spans="1:18" s="24" customFormat="1" x14ac:dyDescent="0.3">
      <c r="A468" s="39"/>
      <c r="B468" s="39" t="s">
        <v>1036</v>
      </c>
      <c r="C468" s="39" t="s">
        <v>1037</v>
      </c>
      <c r="D468" s="40"/>
      <c r="E468" s="39" t="b">
        <f>G2</f>
        <v>1</v>
      </c>
      <c r="F468" s="39"/>
      <c r="G468" s="618"/>
      <c r="H468" s="756"/>
      <c r="I468" s="756"/>
      <c r="J468" s="756"/>
      <c r="K468" s="756"/>
      <c r="L468" s="756"/>
      <c r="M468" s="756"/>
      <c r="N468" s="756"/>
      <c r="O468" s="756"/>
      <c r="P468" s="622"/>
      <c r="Q468" s="623"/>
      <c r="R468" s="621"/>
    </row>
    <row r="469" spans="1:18" s="24" customFormat="1" x14ac:dyDescent="0.3">
      <c r="A469" s="39" t="s">
        <v>1021</v>
      </c>
      <c r="B469" s="39">
        <f>IF(E468=FALSE,0,H4)</f>
        <v>16</v>
      </c>
      <c r="C469" s="39">
        <f>IF(E468=FALSE,0,I4)</f>
        <v>32</v>
      </c>
      <c r="D469" s="578">
        <f>IF(E468=0,0,B469/C469)</f>
        <v>0.5</v>
      </c>
      <c r="E469" s="39"/>
      <c r="F469" s="39"/>
      <c r="G469" s="618"/>
      <c r="H469" s="756"/>
      <c r="I469" s="756"/>
      <c r="J469" s="756"/>
      <c r="K469" s="756"/>
      <c r="L469" s="756"/>
      <c r="M469" s="756"/>
      <c r="N469" s="756"/>
      <c r="O469" s="756"/>
      <c r="P469" s="622"/>
      <c r="Q469" s="623"/>
      <c r="R469" s="621"/>
    </row>
    <row r="470" spans="1:18" s="24" customFormat="1" x14ac:dyDescent="0.3">
      <c r="A470" s="39" t="s">
        <v>1023</v>
      </c>
      <c r="B470" s="39">
        <f>IF(E468=FALSE,0,H25)</f>
        <v>30</v>
      </c>
      <c r="C470" s="39">
        <f>IF(E468=FALSE,0,I25)</f>
        <v>60</v>
      </c>
      <c r="D470" s="578">
        <f>IF(E468=0,0,B470/C470)</f>
        <v>0.5</v>
      </c>
      <c r="E470" s="39"/>
      <c r="F470" s="39"/>
      <c r="G470" s="618"/>
      <c r="H470" s="756"/>
      <c r="I470" s="756"/>
      <c r="J470" s="756"/>
      <c r="K470" s="756"/>
      <c r="L470" s="756"/>
      <c r="M470" s="756"/>
      <c r="N470" s="756"/>
      <c r="O470" s="756"/>
      <c r="P470" s="622"/>
      <c r="Q470" s="623"/>
      <c r="R470" s="621"/>
    </row>
    <row r="471" spans="1:18" s="24" customFormat="1" x14ac:dyDescent="0.3">
      <c r="A471" s="39" t="s">
        <v>1025</v>
      </c>
      <c r="B471" s="39">
        <f>IF(E468=FALSE,0,H61)</f>
        <v>77</v>
      </c>
      <c r="C471" s="39">
        <f>IF(E468=FALSE,0,I61)</f>
        <v>154</v>
      </c>
      <c r="D471" s="578">
        <f>IF(E468=0,0,B471/C471)</f>
        <v>0.5</v>
      </c>
      <c r="E471" s="39"/>
      <c r="F471" s="39"/>
      <c r="G471" s="618"/>
      <c r="H471" s="756"/>
      <c r="I471" s="756"/>
      <c r="J471" s="756"/>
      <c r="K471" s="756"/>
      <c r="L471" s="756"/>
      <c r="M471" s="756"/>
      <c r="N471" s="756"/>
      <c r="O471" s="756"/>
      <c r="P471" s="622"/>
      <c r="Q471" s="623"/>
      <c r="R471" s="621"/>
    </row>
    <row r="472" spans="1:18" s="24" customFormat="1" x14ac:dyDescent="0.3">
      <c r="A472" s="39" t="s">
        <v>1027</v>
      </c>
      <c r="B472" s="39">
        <f>IF(E468=FALSE,0,H146)</f>
        <v>41</v>
      </c>
      <c r="C472" s="39">
        <f>IF(E468=FALSE,0,I146)</f>
        <v>82</v>
      </c>
      <c r="D472" s="578">
        <f>IF(E468=0,0,B472/C472)</f>
        <v>0.5</v>
      </c>
      <c r="E472" s="39"/>
      <c r="F472" s="39"/>
      <c r="G472" s="618"/>
      <c r="H472" s="756"/>
      <c r="I472" s="756"/>
      <c r="J472" s="756"/>
      <c r="K472" s="756"/>
      <c r="L472" s="756"/>
      <c r="M472" s="756"/>
      <c r="N472" s="756"/>
      <c r="O472" s="756"/>
      <c r="P472" s="622"/>
      <c r="Q472" s="623"/>
      <c r="R472" s="621"/>
    </row>
    <row r="473" spans="1:18" s="24" customFormat="1" x14ac:dyDescent="0.3">
      <c r="A473" s="39" t="s">
        <v>1029</v>
      </c>
      <c r="B473" s="579">
        <f>IF(E468=FALSE,0,H196)</f>
        <v>109</v>
      </c>
      <c r="C473" s="579">
        <f>IF(E468=FALSE,0,I196)</f>
        <v>218</v>
      </c>
      <c r="D473" s="578">
        <f>IF(E468=0,0,B473/C473)</f>
        <v>0.5</v>
      </c>
      <c r="E473" s="39"/>
      <c r="F473" s="39"/>
      <c r="G473" s="618"/>
      <c r="H473" s="756"/>
      <c r="I473" s="756"/>
      <c r="J473" s="756"/>
      <c r="K473" s="756"/>
      <c r="L473" s="756"/>
      <c r="M473" s="756"/>
      <c r="N473" s="756"/>
      <c r="O473" s="756"/>
      <c r="P473" s="622"/>
      <c r="Q473" s="623"/>
      <c r="R473" s="621"/>
    </row>
    <row r="474" spans="1:18" s="24" customFormat="1" x14ac:dyDescent="0.3">
      <c r="A474" s="39" t="s">
        <v>1031</v>
      </c>
      <c r="B474" s="579">
        <f>IF(E468=FALSE,0,H319)</f>
        <v>53</v>
      </c>
      <c r="C474" s="579">
        <f>IF(E468=FALSE,0,I319)</f>
        <v>106</v>
      </c>
      <c r="D474" s="578">
        <f>IF(E468=0,0,B474/C474)</f>
        <v>0.5</v>
      </c>
      <c r="E474" s="39"/>
      <c r="F474" s="39"/>
      <c r="G474" s="618"/>
      <c r="H474" s="756"/>
      <c r="I474" s="756"/>
      <c r="J474" s="756"/>
      <c r="K474" s="756"/>
      <c r="L474" s="756"/>
      <c r="M474" s="756"/>
      <c r="N474" s="756"/>
      <c r="O474" s="756"/>
      <c r="P474" s="622"/>
      <c r="Q474" s="623"/>
      <c r="R474" s="621"/>
    </row>
    <row r="475" spans="1:18" s="24" customFormat="1" x14ac:dyDescent="0.3">
      <c r="A475" s="39" t="s">
        <v>1032</v>
      </c>
      <c r="B475" s="579">
        <f>IF(E468=FALSE,0,H379)</f>
        <v>39</v>
      </c>
      <c r="C475" s="579">
        <f>IF(E468=FALSE,0,I379)</f>
        <v>78</v>
      </c>
      <c r="D475" s="578">
        <f>IF(E468=0,0,B475/C475)</f>
        <v>0.5</v>
      </c>
      <c r="E475" s="39"/>
      <c r="F475" s="39"/>
      <c r="G475" s="618"/>
      <c r="H475" s="756"/>
      <c r="I475" s="756"/>
      <c r="J475" s="756"/>
      <c r="K475" s="756"/>
      <c r="L475" s="756"/>
      <c r="M475" s="756"/>
      <c r="N475" s="756"/>
      <c r="O475" s="756"/>
      <c r="P475" s="622"/>
      <c r="Q475" s="623"/>
      <c r="R475" s="621"/>
    </row>
    <row r="476" spans="1:18" s="24" customFormat="1" x14ac:dyDescent="0.3">
      <c r="A476" s="39" t="s">
        <v>1034</v>
      </c>
      <c r="B476" s="579">
        <f>IF(E468=FALSE,0,H427)</f>
        <v>17</v>
      </c>
      <c r="C476" s="579">
        <f>IF(E468=FALSE,0,I427)</f>
        <v>34</v>
      </c>
      <c r="D476" s="578">
        <f>IF(E468=0,0,B476/C476)</f>
        <v>0.5</v>
      </c>
      <c r="E476" s="39"/>
      <c r="F476" s="39"/>
      <c r="G476" s="618"/>
      <c r="H476" s="756"/>
      <c r="I476" s="756"/>
      <c r="J476" s="756"/>
      <c r="K476" s="756"/>
      <c r="L476" s="756"/>
      <c r="M476" s="756"/>
      <c r="N476" s="756"/>
      <c r="O476" s="756"/>
      <c r="P476" s="622"/>
      <c r="Q476" s="623"/>
      <c r="R476" s="621"/>
    </row>
    <row r="477" spans="1:18" s="24" customFormat="1" x14ac:dyDescent="0.3">
      <c r="A477" s="39" t="s">
        <v>1038</v>
      </c>
      <c r="B477" s="39">
        <f>IF(G2=FALSE,0,SUM(B469:B476))</f>
        <v>382</v>
      </c>
      <c r="C477" s="39">
        <f>IF(G2=FALSE,0,SUM(C469:C476))</f>
        <v>764</v>
      </c>
      <c r="D477" s="578">
        <f>IF(E468=0,0,B477/C477)</f>
        <v>0.5</v>
      </c>
      <c r="E477" s="39"/>
      <c r="F477" s="39"/>
      <c r="G477" s="618"/>
      <c r="H477" s="756"/>
      <c r="I477" s="756"/>
      <c r="J477" s="756"/>
      <c r="K477" s="756"/>
      <c r="L477" s="756"/>
      <c r="M477" s="756"/>
      <c r="N477" s="756"/>
      <c r="O477" s="756"/>
      <c r="P477" s="622"/>
      <c r="Q477" s="623"/>
      <c r="R477" s="621"/>
    </row>
    <row r="478" spans="1:18" s="24" customFormat="1" x14ac:dyDescent="0.3">
      <c r="D478" s="593"/>
      <c r="G478" s="618"/>
      <c r="H478" s="756"/>
      <c r="I478" s="756"/>
      <c r="J478" s="756"/>
      <c r="K478" s="756"/>
      <c r="L478" s="756"/>
      <c r="M478" s="756"/>
      <c r="N478" s="756"/>
      <c r="O478" s="756"/>
      <c r="P478" s="622"/>
      <c r="Q478" s="623"/>
      <c r="R478" s="621"/>
    </row>
    <row r="479" spans="1:18" s="24" customFormat="1" x14ac:dyDescent="0.3">
      <c r="D479" s="593"/>
      <c r="G479" s="618"/>
      <c r="H479" s="756"/>
      <c r="I479" s="756"/>
      <c r="J479" s="756"/>
      <c r="K479" s="756"/>
      <c r="L479" s="756"/>
      <c r="M479" s="756"/>
      <c r="N479" s="756"/>
      <c r="O479" s="756"/>
      <c r="P479" s="622"/>
      <c r="Q479" s="623"/>
      <c r="R479" s="621"/>
    </row>
    <row r="480" spans="1:18" s="24" customFormat="1" x14ac:dyDescent="0.3">
      <c r="B480" s="24">
        <v>0</v>
      </c>
      <c r="D480" s="593"/>
      <c r="G480" s="618"/>
      <c r="H480" s="756"/>
      <c r="I480" s="756"/>
      <c r="J480" s="756"/>
      <c r="K480" s="756"/>
      <c r="L480" s="756"/>
      <c r="M480" s="756"/>
      <c r="N480" s="756"/>
      <c r="O480" s="756"/>
      <c r="P480" s="622"/>
      <c r="Q480" s="623"/>
      <c r="R480" s="621"/>
    </row>
    <row r="481" spans="2:18" s="24" customFormat="1" x14ac:dyDescent="0.3">
      <c r="B481" s="24">
        <v>1</v>
      </c>
      <c r="G481" s="618"/>
      <c r="H481" s="756"/>
      <c r="I481" s="756"/>
      <c r="J481" s="756"/>
      <c r="K481" s="756"/>
      <c r="L481" s="756"/>
      <c r="M481" s="756"/>
      <c r="N481" s="756"/>
      <c r="O481" s="756"/>
      <c r="P481" s="622"/>
      <c r="Q481" s="623"/>
      <c r="R481" s="621"/>
    </row>
    <row r="482" spans="2:18" s="24" customFormat="1" x14ac:dyDescent="0.3">
      <c r="B482" s="24">
        <v>2</v>
      </c>
      <c r="G482" s="618"/>
      <c r="H482" s="756"/>
      <c r="I482" s="756"/>
      <c r="J482" s="756"/>
      <c r="K482" s="756"/>
      <c r="L482" s="756"/>
      <c r="M482" s="756"/>
      <c r="N482" s="756"/>
      <c r="O482" s="756"/>
      <c r="P482" s="622"/>
      <c r="Q482" s="623"/>
      <c r="R482" s="621"/>
    </row>
    <row r="483" spans="2:18" s="41" customFormat="1" x14ac:dyDescent="0.3">
      <c r="G483" s="617"/>
      <c r="H483" s="756"/>
      <c r="I483" s="756"/>
      <c r="J483" s="756"/>
      <c r="K483" s="756"/>
      <c r="L483" s="756"/>
      <c r="M483" s="756"/>
      <c r="N483" s="756"/>
      <c r="O483" s="756"/>
      <c r="P483" s="622"/>
      <c r="Q483" s="622"/>
      <c r="R483" s="620"/>
    </row>
    <row r="484" spans="2:18" s="41" customFormat="1" x14ac:dyDescent="0.3">
      <c r="G484" s="617"/>
      <c r="H484" s="756"/>
      <c r="I484" s="756"/>
      <c r="J484" s="756"/>
      <c r="K484" s="756"/>
      <c r="L484" s="756"/>
      <c r="M484" s="756"/>
      <c r="N484" s="756"/>
      <c r="O484" s="756"/>
      <c r="P484" s="622"/>
      <c r="Q484" s="622"/>
      <c r="R484" s="620"/>
    </row>
    <row r="485" spans="2:18" s="41" customFormat="1" x14ac:dyDescent="0.3">
      <c r="G485" s="617"/>
      <c r="H485" s="756"/>
      <c r="I485" s="756"/>
      <c r="J485" s="756"/>
      <c r="K485" s="756"/>
      <c r="L485" s="756"/>
      <c r="M485" s="756"/>
      <c r="N485" s="756"/>
      <c r="O485" s="756"/>
      <c r="P485" s="622"/>
      <c r="Q485" s="622"/>
      <c r="R485" s="620"/>
    </row>
    <row r="486" spans="2:18" s="41" customFormat="1" x14ac:dyDescent="0.3">
      <c r="G486" s="617"/>
      <c r="H486" s="756"/>
      <c r="I486" s="756"/>
      <c r="J486" s="756"/>
      <c r="K486" s="756"/>
      <c r="L486" s="756"/>
      <c r="M486" s="756"/>
      <c r="N486" s="756"/>
      <c r="O486" s="756"/>
      <c r="P486" s="622"/>
      <c r="Q486" s="622"/>
      <c r="R486" s="620"/>
    </row>
    <row r="487" spans="2:18" s="41" customFormat="1" x14ac:dyDescent="0.3">
      <c r="G487" s="617"/>
      <c r="H487" s="756"/>
      <c r="I487" s="756"/>
      <c r="J487" s="756"/>
      <c r="K487" s="756"/>
      <c r="L487" s="756"/>
      <c r="M487" s="756"/>
      <c r="N487" s="756"/>
      <c r="O487" s="756"/>
      <c r="P487" s="622"/>
      <c r="Q487" s="622"/>
      <c r="R487" s="620"/>
    </row>
    <row r="488" spans="2:18" s="41" customFormat="1" x14ac:dyDescent="0.3">
      <c r="G488" s="617"/>
      <c r="H488" s="756"/>
      <c r="I488" s="756"/>
      <c r="J488" s="756"/>
      <c r="K488" s="756"/>
      <c r="L488" s="756"/>
      <c r="M488" s="756"/>
      <c r="N488" s="756"/>
      <c r="O488" s="756"/>
      <c r="P488" s="622"/>
      <c r="Q488" s="622"/>
      <c r="R488" s="620"/>
    </row>
    <row r="489" spans="2:18" s="41" customFormat="1" x14ac:dyDescent="0.3">
      <c r="G489" s="617"/>
      <c r="H489" s="756"/>
      <c r="I489" s="756"/>
      <c r="J489" s="756"/>
      <c r="K489" s="756"/>
      <c r="L489" s="756"/>
      <c r="M489" s="756"/>
      <c r="N489" s="756"/>
      <c r="O489" s="756"/>
      <c r="P489" s="622"/>
      <c r="Q489" s="622"/>
      <c r="R489" s="620"/>
    </row>
    <row r="490" spans="2:18" s="41" customFormat="1" x14ac:dyDescent="0.3">
      <c r="G490" s="617"/>
      <c r="H490" s="756"/>
      <c r="I490" s="756"/>
      <c r="J490" s="756"/>
      <c r="K490" s="756"/>
      <c r="L490" s="756"/>
      <c r="M490" s="756"/>
      <c r="N490" s="756"/>
      <c r="O490" s="756"/>
      <c r="P490" s="622"/>
      <c r="Q490" s="622"/>
      <c r="R490" s="620"/>
    </row>
    <row r="491" spans="2:18" s="41" customFormat="1" x14ac:dyDescent="0.3">
      <c r="G491" s="617"/>
      <c r="H491" s="756"/>
      <c r="I491" s="756"/>
      <c r="J491" s="756"/>
      <c r="K491" s="756"/>
      <c r="L491" s="756"/>
      <c r="M491" s="756"/>
      <c r="N491" s="756"/>
      <c r="O491" s="756"/>
      <c r="P491" s="622"/>
      <c r="Q491" s="622"/>
      <c r="R491" s="620"/>
    </row>
    <row r="492" spans="2:18" s="41" customFormat="1" x14ac:dyDescent="0.3">
      <c r="G492" s="617"/>
      <c r="H492" s="756"/>
      <c r="I492" s="756"/>
      <c r="J492" s="756"/>
      <c r="K492" s="756"/>
      <c r="L492" s="756"/>
      <c r="M492" s="756"/>
      <c r="N492" s="756"/>
      <c r="O492" s="756"/>
      <c r="P492" s="622"/>
      <c r="Q492" s="622"/>
      <c r="R492" s="620"/>
    </row>
    <row r="493" spans="2:18" s="41" customFormat="1" x14ac:dyDescent="0.3">
      <c r="G493" s="617"/>
      <c r="H493" s="756"/>
      <c r="I493" s="756"/>
      <c r="J493" s="756"/>
      <c r="K493" s="756"/>
      <c r="L493" s="756"/>
      <c r="M493" s="756"/>
      <c r="N493" s="756"/>
      <c r="O493" s="756"/>
      <c r="P493" s="622"/>
      <c r="Q493" s="622"/>
      <c r="R493" s="620"/>
    </row>
    <row r="494" spans="2:18" s="41" customFormat="1" x14ac:dyDescent="0.3">
      <c r="G494" s="617"/>
      <c r="H494" s="756"/>
      <c r="I494" s="756"/>
      <c r="J494" s="756"/>
      <c r="K494" s="756"/>
      <c r="L494" s="756"/>
      <c r="M494" s="756"/>
      <c r="N494" s="756"/>
      <c r="O494" s="756"/>
      <c r="P494" s="622"/>
      <c r="Q494" s="622"/>
      <c r="R494" s="620"/>
    </row>
    <row r="495" spans="2:18" s="41" customFormat="1" x14ac:dyDescent="0.3">
      <c r="G495" s="617"/>
      <c r="H495" s="756"/>
      <c r="I495" s="756"/>
      <c r="J495" s="756"/>
      <c r="K495" s="756"/>
      <c r="L495" s="756"/>
      <c r="M495" s="756"/>
      <c r="N495" s="756"/>
      <c r="O495" s="756"/>
      <c r="P495" s="622"/>
      <c r="Q495" s="622"/>
      <c r="R495" s="620"/>
    </row>
    <row r="496" spans="2:18" s="41" customFormat="1" x14ac:dyDescent="0.3">
      <c r="G496" s="617"/>
      <c r="H496" s="756"/>
      <c r="I496" s="756"/>
      <c r="J496" s="756"/>
      <c r="K496" s="756"/>
      <c r="L496" s="756"/>
      <c r="M496" s="756"/>
      <c r="N496" s="756"/>
      <c r="O496" s="756"/>
      <c r="P496" s="622"/>
      <c r="Q496" s="622"/>
      <c r="R496" s="620"/>
    </row>
    <row r="497" spans="7:18" s="41" customFormat="1" x14ac:dyDescent="0.3">
      <c r="G497" s="617"/>
      <c r="H497" s="756"/>
      <c r="I497" s="756"/>
      <c r="J497" s="756"/>
      <c r="K497" s="756"/>
      <c r="L497" s="756"/>
      <c r="M497" s="756"/>
      <c r="N497" s="756"/>
      <c r="O497" s="756"/>
      <c r="P497" s="622"/>
      <c r="Q497" s="622"/>
      <c r="R497" s="620"/>
    </row>
  </sheetData>
  <sheetProtection algorithmName="SHA-512" hashValue="4dUsRkEZnJJbBXch13/eMg3NVk5ne6ThQpdBLqlGmkWjnMzxWONDiSa6RHFRpQYKEDpydx31vDLCsFGmnbGOeQ==" saltValue="IUT4GGeF+0IeHUeOTc1Vsg==" spinCount="100000" sheet="1" objects="1" scenarios="1"/>
  <protectedRanges>
    <protectedRange sqref="D6:D448" name="Range1"/>
    <protectedRange sqref="G6:G448" name="Range2"/>
  </protectedRanges>
  <autoFilter ref="A3:G448" xr:uid="{00000000-0001-0000-0100-000000000000}"/>
  <mergeCells count="67">
    <mergeCell ref="B45:G45"/>
    <mergeCell ref="B51:G51"/>
    <mergeCell ref="B363:G363"/>
    <mergeCell ref="B379:G379"/>
    <mergeCell ref="B382:G382"/>
    <mergeCell ref="B320:G320"/>
    <mergeCell ref="B325:G325"/>
    <mergeCell ref="B335:G335"/>
    <mergeCell ref="B341:G341"/>
    <mergeCell ref="B352:G352"/>
    <mergeCell ref="B57:G57"/>
    <mergeCell ref="B61:G61"/>
    <mergeCell ref="B62:G62"/>
    <mergeCell ref="B88:G88"/>
    <mergeCell ref="B98:G98"/>
    <mergeCell ref="B104:G104"/>
    <mergeCell ref="B20:G20"/>
    <mergeCell ref="B23:G23"/>
    <mergeCell ref="B25:G25"/>
    <mergeCell ref="B26:G26"/>
    <mergeCell ref="B35:G35"/>
    <mergeCell ref="A2:F2"/>
    <mergeCell ref="B4:G4"/>
    <mergeCell ref="B5:G5"/>
    <mergeCell ref="B14:G14"/>
    <mergeCell ref="A1:G1"/>
    <mergeCell ref="B121:G121"/>
    <mergeCell ref="B146:G146"/>
    <mergeCell ref="B147:G147"/>
    <mergeCell ref="B153:G153"/>
    <mergeCell ref="B171:G171"/>
    <mergeCell ref="B134:G134"/>
    <mergeCell ref="B164:G164"/>
    <mergeCell ref="B180:G180"/>
    <mergeCell ref="B186:G186"/>
    <mergeCell ref="B189:G189"/>
    <mergeCell ref="B192:G192"/>
    <mergeCell ref="B196:G196"/>
    <mergeCell ref="B268:G268"/>
    <mergeCell ref="B446:G446"/>
    <mergeCell ref="B197:G197"/>
    <mergeCell ref="B209:G209"/>
    <mergeCell ref="B218:G218"/>
    <mergeCell ref="B229:G229"/>
    <mergeCell ref="B238:G238"/>
    <mergeCell ref="B408:G408"/>
    <mergeCell ref="B418:G418"/>
    <mergeCell ref="B421:G421"/>
    <mergeCell ref="B424:G424"/>
    <mergeCell ref="B380:G380"/>
    <mergeCell ref="B412:G412"/>
    <mergeCell ref="B93:G93"/>
    <mergeCell ref="A450:C450"/>
    <mergeCell ref="B452:C452"/>
    <mergeCell ref="B277:G277"/>
    <mergeCell ref="B303:G303"/>
    <mergeCell ref="B306:G306"/>
    <mergeCell ref="B309:G309"/>
    <mergeCell ref="B319:G319"/>
    <mergeCell ref="B427:G427"/>
    <mergeCell ref="B428:G428"/>
    <mergeCell ref="B437:G437"/>
    <mergeCell ref="B443:G443"/>
    <mergeCell ref="B391:G391"/>
    <mergeCell ref="B241:G241"/>
    <mergeCell ref="B247:G247"/>
    <mergeCell ref="B259:G259"/>
  </mergeCells>
  <dataValidations count="1">
    <dataValidation type="list" allowBlank="1" showInputMessage="1" showErrorMessage="1" sqref="D1:D1048576" xr:uid="{C517CB44-A3A9-4427-91D7-8854DA52B885}">
      <formula1>"0,1,2"</formula1>
    </dataValidation>
  </dataValidations>
  <pageMargins left="0.7" right="0.7" top="0.75" bottom="0.75" header="0" footer="0"/>
  <pageSetup paperSize="9" scale="3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015"/>
  <sheetViews>
    <sheetView view="pageBreakPreview" zoomScale="50" zoomScaleNormal="50" zoomScaleSheetLayoutView="50" workbookViewId="0">
      <selection activeCell="H468" sqref="H1:K1048576"/>
    </sheetView>
  </sheetViews>
  <sheetFormatPr defaultColWidth="14.453125" defaultRowHeight="15" x14ac:dyDescent="0.3"/>
  <cols>
    <col min="1" max="1" width="17.90625" style="49" customWidth="1"/>
    <col min="2" max="2" width="64.453125" style="25" customWidth="1"/>
    <col min="3" max="3" width="78.54296875" style="25" customWidth="1"/>
    <col min="4" max="4" width="13" style="25" customWidth="1"/>
    <col min="5" max="5" width="15.453125" style="25" customWidth="1"/>
    <col min="6" max="6" width="75.36328125" style="25" customWidth="1"/>
    <col min="7" max="7" width="62.54296875" style="25" customWidth="1"/>
    <col min="8" max="11" width="9.08984375" style="41" hidden="1" customWidth="1"/>
    <col min="12" max="14" width="9.08984375" style="41" customWidth="1"/>
    <col min="15" max="15" width="8.7265625" style="49" customWidth="1"/>
    <col min="16" max="26" width="8.7265625" style="25" customWidth="1"/>
    <col min="27" max="16384" width="14.453125" style="25"/>
  </cols>
  <sheetData>
    <row r="1" spans="1:19" ht="15" customHeight="1" x14ac:dyDescent="0.3">
      <c r="A1" s="878" t="s">
        <v>1039</v>
      </c>
      <c r="B1" s="879"/>
      <c r="C1" s="879"/>
      <c r="D1" s="879"/>
      <c r="E1" s="879"/>
      <c r="F1" s="879"/>
      <c r="G1" s="880"/>
      <c r="H1" s="59"/>
      <c r="I1" s="59"/>
      <c r="J1" s="59"/>
      <c r="K1" s="59"/>
      <c r="L1" s="41">
        <v>0</v>
      </c>
      <c r="M1" s="41">
        <v>1</v>
      </c>
      <c r="N1" s="41">
        <v>2</v>
      </c>
      <c r="P1" s="24"/>
      <c r="Q1" s="24"/>
      <c r="R1" s="24"/>
      <c r="S1" s="24"/>
    </row>
    <row r="2" spans="1:19" x14ac:dyDescent="0.3">
      <c r="A2" s="899" t="s">
        <v>6104</v>
      </c>
      <c r="B2" s="855"/>
      <c r="C2" s="855"/>
      <c r="D2" s="855"/>
      <c r="E2" s="855"/>
      <c r="F2" s="855"/>
      <c r="G2" s="501" t="b">
        <f>'Hospital Score'!C6</f>
        <v>1</v>
      </c>
      <c r="H2" s="59"/>
      <c r="I2" s="59"/>
      <c r="J2" s="59"/>
      <c r="K2" s="59"/>
      <c r="P2" s="24"/>
      <c r="Q2" s="24"/>
      <c r="R2" s="24"/>
      <c r="S2" s="24"/>
    </row>
    <row r="3" spans="1:19" ht="30" x14ac:dyDescent="0.3">
      <c r="A3" s="55" t="s">
        <v>149</v>
      </c>
      <c r="B3" s="55" t="s">
        <v>150</v>
      </c>
      <c r="C3" s="55" t="s">
        <v>1040</v>
      </c>
      <c r="D3" s="22" t="s">
        <v>152</v>
      </c>
      <c r="E3" s="22" t="s">
        <v>153</v>
      </c>
      <c r="F3" s="22" t="s">
        <v>1041</v>
      </c>
      <c r="G3" s="22" t="s">
        <v>155</v>
      </c>
      <c r="H3" s="59"/>
      <c r="I3" s="59"/>
      <c r="J3" s="59"/>
      <c r="K3" s="59"/>
      <c r="P3" s="24"/>
      <c r="Q3" s="24"/>
      <c r="R3" s="24"/>
      <c r="S3" s="24"/>
    </row>
    <row r="4" spans="1:19" x14ac:dyDescent="0.3">
      <c r="A4" s="42"/>
      <c r="B4" s="857" t="s">
        <v>157</v>
      </c>
      <c r="C4" s="851"/>
      <c r="D4" s="851"/>
      <c r="E4" s="851"/>
      <c r="F4" s="851"/>
      <c r="G4" s="851"/>
      <c r="H4" s="59">
        <f t="shared" ref="H4:I4" si="0">H5+H19+H35+H37+H57</f>
        <v>49</v>
      </c>
      <c r="I4" s="59">
        <f t="shared" si="0"/>
        <v>98</v>
      </c>
      <c r="J4" s="624">
        <f>H4/I4</f>
        <v>0.5</v>
      </c>
      <c r="K4" s="59"/>
      <c r="P4" s="24"/>
      <c r="Q4" s="24"/>
      <c r="R4" s="24"/>
      <c r="S4" s="24"/>
    </row>
    <row r="5" spans="1:19" x14ac:dyDescent="0.3">
      <c r="A5" s="43" t="s">
        <v>18</v>
      </c>
      <c r="B5" s="854" t="s">
        <v>6073</v>
      </c>
      <c r="C5" s="855"/>
      <c r="D5" s="855"/>
      <c r="E5" s="855"/>
      <c r="F5" s="855"/>
      <c r="G5" s="855"/>
      <c r="H5" s="59">
        <f>SUM(D6:D18)</f>
        <v>13</v>
      </c>
      <c r="I5" s="59">
        <f>COUNT(D6:D18)*2</f>
        <v>26</v>
      </c>
      <c r="J5" s="624">
        <f>H5/I5</f>
        <v>0.5</v>
      </c>
      <c r="K5" s="59"/>
      <c r="P5" s="24"/>
      <c r="Q5" s="24"/>
      <c r="R5" s="24"/>
      <c r="S5" s="24"/>
    </row>
    <row r="6" spans="1:19" x14ac:dyDescent="0.3">
      <c r="A6" s="43" t="s">
        <v>1042</v>
      </c>
      <c r="B6" s="28" t="s">
        <v>161</v>
      </c>
      <c r="C6" s="28" t="s">
        <v>1043</v>
      </c>
      <c r="D6" s="30">
        <v>1</v>
      </c>
      <c r="E6" s="30" t="s">
        <v>163</v>
      </c>
      <c r="F6" s="28" t="s">
        <v>1044</v>
      </c>
      <c r="G6" s="28"/>
      <c r="H6" s="59"/>
      <c r="I6" s="59"/>
      <c r="J6" s="59"/>
      <c r="K6" s="59"/>
      <c r="P6" s="24"/>
      <c r="Q6" s="24"/>
      <c r="R6" s="24"/>
      <c r="S6" s="24"/>
    </row>
    <row r="7" spans="1:19" x14ac:dyDescent="0.3">
      <c r="A7" s="43" t="s">
        <v>1045</v>
      </c>
      <c r="B7" s="28" t="s">
        <v>166</v>
      </c>
      <c r="C7" s="28" t="s">
        <v>1046</v>
      </c>
      <c r="D7" s="30">
        <v>1</v>
      </c>
      <c r="E7" s="30" t="s">
        <v>163</v>
      </c>
      <c r="F7" s="28" t="s">
        <v>1047</v>
      </c>
      <c r="G7" s="28"/>
      <c r="H7" s="59"/>
      <c r="I7" s="59"/>
      <c r="J7" s="59"/>
      <c r="K7" s="59"/>
      <c r="P7" s="24"/>
      <c r="Q7" s="24"/>
      <c r="R7" s="24"/>
      <c r="S7" s="24"/>
    </row>
    <row r="8" spans="1:19" ht="30" x14ac:dyDescent="0.3">
      <c r="A8" s="43" t="s">
        <v>1048</v>
      </c>
      <c r="B8" s="28" t="s">
        <v>170</v>
      </c>
      <c r="C8" s="28" t="s">
        <v>1049</v>
      </c>
      <c r="D8" s="30">
        <v>1</v>
      </c>
      <c r="E8" s="30" t="s">
        <v>163</v>
      </c>
      <c r="F8" s="28" t="s">
        <v>1050</v>
      </c>
      <c r="G8" s="28"/>
      <c r="H8" s="59"/>
      <c r="I8" s="59"/>
      <c r="J8" s="59"/>
      <c r="K8" s="59"/>
      <c r="P8" s="24"/>
      <c r="Q8" s="24"/>
      <c r="R8" s="24"/>
      <c r="S8" s="24"/>
    </row>
    <row r="9" spans="1:19" x14ac:dyDescent="0.3">
      <c r="A9" s="43"/>
      <c r="B9" s="28"/>
      <c r="C9" s="28" t="s">
        <v>1051</v>
      </c>
      <c r="D9" s="30">
        <v>1</v>
      </c>
      <c r="E9" s="30"/>
      <c r="F9" s="28"/>
      <c r="G9" s="28"/>
      <c r="H9" s="59"/>
      <c r="I9" s="59"/>
      <c r="J9" s="59"/>
      <c r="K9" s="59"/>
      <c r="P9" s="24"/>
      <c r="Q9" s="24"/>
      <c r="R9" s="24"/>
      <c r="S9" s="24"/>
    </row>
    <row r="10" spans="1:19" x14ac:dyDescent="0.3">
      <c r="A10" s="43" t="s">
        <v>1052</v>
      </c>
      <c r="B10" s="28" t="s">
        <v>1053</v>
      </c>
      <c r="C10" s="28" t="s">
        <v>1054</v>
      </c>
      <c r="D10" s="30">
        <v>1</v>
      </c>
      <c r="E10" s="30" t="s">
        <v>163</v>
      </c>
      <c r="F10" s="28" t="s">
        <v>1055</v>
      </c>
      <c r="G10" s="28"/>
      <c r="H10" s="59"/>
      <c r="I10" s="59"/>
      <c r="J10" s="59"/>
      <c r="K10" s="59"/>
      <c r="P10" s="24"/>
      <c r="Q10" s="24"/>
      <c r="R10" s="24"/>
      <c r="S10" s="24"/>
    </row>
    <row r="11" spans="1:19" x14ac:dyDescent="0.3">
      <c r="A11" s="43" t="s">
        <v>1056</v>
      </c>
      <c r="B11" s="32" t="s">
        <v>1057</v>
      </c>
      <c r="C11" s="32" t="s">
        <v>1058</v>
      </c>
      <c r="D11" s="30">
        <v>1</v>
      </c>
      <c r="E11" s="35" t="s">
        <v>163</v>
      </c>
      <c r="F11" s="32" t="s">
        <v>1059</v>
      </c>
      <c r="G11" s="32"/>
      <c r="H11" s="59"/>
      <c r="I11" s="59"/>
      <c r="J11" s="59"/>
      <c r="K11" s="59"/>
      <c r="P11" s="24"/>
      <c r="Q11" s="24"/>
      <c r="R11" s="24"/>
      <c r="S11" s="24"/>
    </row>
    <row r="12" spans="1:19" ht="30" x14ac:dyDescent="0.3">
      <c r="A12" s="43"/>
      <c r="B12" s="32"/>
      <c r="C12" s="32" t="s">
        <v>1060</v>
      </c>
      <c r="D12" s="30">
        <v>1</v>
      </c>
      <c r="E12" s="35" t="s">
        <v>198</v>
      </c>
      <c r="F12" s="32" t="s">
        <v>1061</v>
      </c>
      <c r="G12" s="32"/>
      <c r="H12" s="59"/>
      <c r="I12" s="59"/>
      <c r="J12" s="59"/>
      <c r="K12" s="59"/>
      <c r="P12" s="24"/>
      <c r="Q12" s="24"/>
      <c r="R12" s="24"/>
      <c r="S12" s="24"/>
    </row>
    <row r="13" spans="1:19" x14ac:dyDescent="0.3">
      <c r="A13" s="43" t="s">
        <v>1062</v>
      </c>
      <c r="B13" s="28" t="s">
        <v>1063</v>
      </c>
      <c r="C13" s="28" t="s">
        <v>1064</v>
      </c>
      <c r="D13" s="30">
        <v>1</v>
      </c>
      <c r="E13" s="30" t="s">
        <v>163</v>
      </c>
      <c r="F13" s="28" t="s">
        <v>1065</v>
      </c>
      <c r="G13" s="28"/>
      <c r="H13" s="59"/>
      <c r="I13" s="59"/>
      <c r="J13" s="59"/>
      <c r="K13" s="59"/>
      <c r="P13" s="24"/>
      <c r="Q13" s="24"/>
      <c r="R13" s="24"/>
      <c r="S13" s="24"/>
    </row>
    <row r="14" spans="1:19" x14ac:dyDescent="0.3">
      <c r="A14" s="43"/>
      <c r="B14" s="28"/>
      <c r="C14" s="28" t="s">
        <v>1066</v>
      </c>
      <c r="D14" s="30">
        <v>1</v>
      </c>
      <c r="E14" s="30" t="s">
        <v>163</v>
      </c>
      <c r="F14" s="28" t="s">
        <v>1067</v>
      </c>
      <c r="G14" s="28"/>
      <c r="H14" s="59"/>
      <c r="I14" s="59"/>
      <c r="J14" s="59"/>
      <c r="K14" s="59"/>
      <c r="P14" s="24"/>
      <c r="Q14" s="24"/>
      <c r="R14" s="24"/>
      <c r="S14" s="24"/>
    </row>
    <row r="15" spans="1:19" x14ac:dyDescent="0.3">
      <c r="A15" s="43" t="s">
        <v>1068</v>
      </c>
      <c r="B15" s="28" t="s">
        <v>1069</v>
      </c>
      <c r="C15" s="28" t="s">
        <v>1070</v>
      </c>
      <c r="D15" s="30">
        <v>1</v>
      </c>
      <c r="E15" s="30" t="s">
        <v>163</v>
      </c>
      <c r="F15" s="28" t="s">
        <v>1071</v>
      </c>
      <c r="G15" s="28"/>
      <c r="H15" s="59"/>
      <c r="I15" s="59"/>
      <c r="J15" s="59"/>
      <c r="K15" s="59"/>
      <c r="P15" s="24"/>
      <c r="Q15" s="24"/>
      <c r="R15" s="24"/>
      <c r="S15" s="24"/>
    </row>
    <row r="16" spans="1:19" x14ac:dyDescent="0.3">
      <c r="A16" s="43" t="s">
        <v>177</v>
      </c>
      <c r="B16" s="28" t="s">
        <v>178</v>
      </c>
      <c r="C16" s="28" t="s">
        <v>1072</v>
      </c>
      <c r="D16" s="30">
        <v>1</v>
      </c>
      <c r="E16" s="30" t="s">
        <v>163</v>
      </c>
      <c r="F16" s="28" t="s">
        <v>1073</v>
      </c>
      <c r="G16" s="28"/>
      <c r="H16" s="59"/>
      <c r="I16" s="59"/>
      <c r="J16" s="59"/>
      <c r="K16" s="59"/>
      <c r="P16" s="24"/>
      <c r="Q16" s="24"/>
      <c r="R16" s="24"/>
      <c r="S16" s="24"/>
    </row>
    <row r="17" spans="1:19" x14ac:dyDescent="0.3">
      <c r="A17" s="43"/>
      <c r="B17" s="28"/>
      <c r="C17" s="28" t="s">
        <v>1074</v>
      </c>
      <c r="D17" s="30">
        <v>1</v>
      </c>
      <c r="E17" s="30" t="s">
        <v>163</v>
      </c>
      <c r="F17" s="28"/>
      <c r="G17" s="28"/>
      <c r="H17" s="59"/>
      <c r="I17" s="59"/>
      <c r="J17" s="59"/>
      <c r="K17" s="59"/>
      <c r="P17" s="24"/>
      <c r="Q17" s="24"/>
      <c r="R17" s="24"/>
      <c r="S17" s="24"/>
    </row>
    <row r="18" spans="1:19" x14ac:dyDescent="0.3">
      <c r="A18" s="43" t="s">
        <v>1075</v>
      </c>
      <c r="B18" s="28" t="s">
        <v>184</v>
      </c>
      <c r="C18" s="28" t="s">
        <v>1076</v>
      </c>
      <c r="D18" s="30">
        <v>1</v>
      </c>
      <c r="E18" s="30" t="s">
        <v>186</v>
      </c>
      <c r="F18" s="28"/>
      <c r="G18" s="28"/>
      <c r="H18" s="59"/>
      <c r="I18" s="59"/>
      <c r="J18" s="59"/>
      <c r="K18" s="59"/>
      <c r="P18" s="24"/>
      <c r="Q18" s="24"/>
      <c r="R18" s="24"/>
      <c r="S18" s="24"/>
    </row>
    <row r="19" spans="1:19" x14ac:dyDescent="0.3">
      <c r="A19" s="43" t="s">
        <v>20</v>
      </c>
      <c r="B19" s="854" t="s">
        <v>6096</v>
      </c>
      <c r="C19" s="855"/>
      <c r="D19" s="855"/>
      <c r="E19" s="855"/>
      <c r="F19" s="855"/>
      <c r="G19" s="855"/>
      <c r="H19" s="59">
        <f>SUM(D20:D34)</f>
        <v>15</v>
      </c>
      <c r="I19" s="59">
        <f>COUNT(D20:D34)*2</f>
        <v>30</v>
      </c>
      <c r="J19" s="624">
        <f>H19/I19</f>
        <v>0.5</v>
      </c>
      <c r="K19" s="59"/>
      <c r="P19" s="24"/>
      <c r="Q19" s="24"/>
      <c r="R19" s="24"/>
      <c r="S19" s="24"/>
    </row>
    <row r="20" spans="1:19" x14ac:dyDescent="0.3">
      <c r="A20" s="43" t="s">
        <v>1078</v>
      </c>
      <c r="B20" s="28" t="s">
        <v>1079</v>
      </c>
      <c r="C20" s="29" t="s">
        <v>1080</v>
      </c>
      <c r="D20" s="30">
        <v>1</v>
      </c>
      <c r="E20" s="28" t="s">
        <v>198</v>
      </c>
      <c r="F20" s="29" t="s">
        <v>1081</v>
      </c>
      <c r="G20" s="28"/>
      <c r="H20" s="59"/>
      <c r="I20" s="59"/>
      <c r="J20" s="59"/>
      <c r="K20" s="59"/>
      <c r="P20" s="24"/>
      <c r="Q20" s="24"/>
      <c r="R20" s="24"/>
      <c r="S20" s="24"/>
    </row>
    <row r="21" spans="1:19" x14ac:dyDescent="0.3">
      <c r="A21" s="43"/>
      <c r="B21" s="28"/>
      <c r="C21" s="29" t="s">
        <v>1082</v>
      </c>
      <c r="D21" s="30">
        <v>1</v>
      </c>
      <c r="E21" s="28" t="s">
        <v>198</v>
      </c>
      <c r="F21" s="29" t="s">
        <v>1083</v>
      </c>
      <c r="G21" s="28"/>
      <c r="H21" s="59"/>
      <c r="I21" s="59"/>
      <c r="J21" s="59"/>
      <c r="K21" s="59"/>
      <c r="P21" s="24"/>
      <c r="Q21" s="24"/>
      <c r="R21" s="24"/>
      <c r="S21" s="24"/>
    </row>
    <row r="22" spans="1:19" x14ac:dyDescent="0.3">
      <c r="A22" s="43"/>
      <c r="B22" s="28"/>
      <c r="C22" s="29" t="s">
        <v>1084</v>
      </c>
      <c r="D22" s="30">
        <v>1</v>
      </c>
      <c r="E22" s="28" t="s">
        <v>198</v>
      </c>
      <c r="F22" s="29" t="s">
        <v>1085</v>
      </c>
      <c r="G22" s="28"/>
      <c r="H22" s="59"/>
      <c r="I22" s="59"/>
      <c r="J22" s="59"/>
      <c r="K22" s="59"/>
      <c r="P22" s="24"/>
      <c r="Q22" s="24"/>
      <c r="R22" s="24"/>
      <c r="S22" s="24"/>
    </row>
    <row r="23" spans="1:19" x14ac:dyDescent="0.3">
      <c r="A23" s="43"/>
      <c r="B23" s="28"/>
      <c r="C23" s="29" t="s">
        <v>1086</v>
      </c>
      <c r="D23" s="30">
        <v>1</v>
      </c>
      <c r="E23" s="28" t="s">
        <v>198</v>
      </c>
      <c r="F23" s="28" t="s">
        <v>1087</v>
      </c>
      <c r="G23" s="28"/>
      <c r="H23" s="59"/>
      <c r="I23" s="59"/>
      <c r="J23" s="59"/>
      <c r="K23" s="59"/>
      <c r="P23" s="24"/>
      <c r="Q23" s="24"/>
      <c r="R23" s="24"/>
      <c r="S23" s="24"/>
    </row>
    <row r="24" spans="1:19" x14ac:dyDescent="0.3">
      <c r="A24" s="43"/>
      <c r="B24" s="28"/>
      <c r="C24" s="29" t="s">
        <v>1088</v>
      </c>
      <c r="D24" s="30">
        <v>1</v>
      </c>
      <c r="E24" s="28" t="s">
        <v>198</v>
      </c>
      <c r="F24" s="29" t="s">
        <v>1089</v>
      </c>
      <c r="G24" s="28"/>
      <c r="H24" s="59"/>
      <c r="I24" s="59"/>
      <c r="J24" s="59"/>
      <c r="K24" s="59"/>
      <c r="P24" s="24"/>
      <c r="Q24" s="24"/>
      <c r="R24" s="24"/>
      <c r="S24" s="24"/>
    </row>
    <row r="25" spans="1:19" x14ac:dyDescent="0.3">
      <c r="A25" s="43"/>
      <c r="B25" s="28"/>
      <c r="C25" s="29" t="s">
        <v>1090</v>
      </c>
      <c r="D25" s="30">
        <v>1</v>
      </c>
      <c r="E25" s="28" t="s">
        <v>198</v>
      </c>
      <c r="F25" s="28"/>
      <c r="G25" s="28"/>
      <c r="H25" s="59"/>
      <c r="I25" s="59"/>
      <c r="J25" s="59"/>
      <c r="K25" s="59"/>
      <c r="P25" s="24"/>
      <c r="Q25" s="24"/>
      <c r="R25" s="24"/>
      <c r="S25" s="24"/>
    </row>
    <row r="26" spans="1:19" x14ac:dyDescent="0.3">
      <c r="A26" s="43" t="s">
        <v>1091</v>
      </c>
      <c r="B26" s="28" t="s">
        <v>1092</v>
      </c>
      <c r="C26" s="28" t="s">
        <v>1093</v>
      </c>
      <c r="D26" s="30">
        <v>1</v>
      </c>
      <c r="E26" s="30" t="s">
        <v>163</v>
      </c>
      <c r="F26" s="28"/>
      <c r="G26" s="28"/>
      <c r="H26" s="59"/>
      <c r="I26" s="59"/>
      <c r="J26" s="59"/>
      <c r="K26" s="59"/>
      <c r="P26" s="24"/>
      <c r="Q26" s="24"/>
      <c r="R26" s="24"/>
      <c r="S26" s="24"/>
    </row>
    <row r="27" spans="1:19" x14ac:dyDescent="0.3">
      <c r="A27" s="43"/>
      <c r="B27" s="28"/>
      <c r="C27" s="28" t="s">
        <v>1094</v>
      </c>
      <c r="D27" s="30">
        <v>1</v>
      </c>
      <c r="E27" s="28" t="s">
        <v>198</v>
      </c>
      <c r="F27" s="28"/>
      <c r="G27" s="28"/>
      <c r="H27" s="59"/>
      <c r="I27" s="59"/>
      <c r="J27" s="59"/>
      <c r="K27" s="59"/>
      <c r="P27" s="24"/>
      <c r="Q27" s="24"/>
      <c r="R27" s="24"/>
      <c r="S27" s="24"/>
    </row>
    <row r="28" spans="1:19" x14ac:dyDescent="0.3">
      <c r="A28" s="43"/>
      <c r="B28" s="28"/>
      <c r="C28" s="28" t="s">
        <v>1095</v>
      </c>
      <c r="D28" s="30">
        <v>1</v>
      </c>
      <c r="E28" s="28" t="s">
        <v>198</v>
      </c>
      <c r="F28" s="28"/>
      <c r="G28" s="28"/>
      <c r="H28" s="59"/>
      <c r="I28" s="59"/>
      <c r="J28" s="59"/>
      <c r="K28" s="59"/>
      <c r="P28" s="24"/>
      <c r="Q28" s="24"/>
      <c r="R28" s="24"/>
      <c r="S28" s="24"/>
    </row>
    <row r="29" spans="1:19" x14ac:dyDescent="0.3">
      <c r="A29" s="43"/>
      <c r="B29" s="28"/>
      <c r="C29" s="28" t="s">
        <v>1096</v>
      </c>
      <c r="D29" s="30">
        <v>1</v>
      </c>
      <c r="E29" s="28" t="s">
        <v>198</v>
      </c>
      <c r="F29" s="28"/>
      <c r="G29" s="28"/>
      <c r="H29" s="59"/>
      <c r="I29" s="59"/>
      <c r="J29" s="59"/>
      <c r="K29" s="59"/>
      <c r="P29" s="24"/>
      <c r="Q29" s="24"/>
      <c r="R29" s="24"/>
      <c r="S29" s="24"/>
    </row>
    <row r="30" spans="1:19" ht="30" x14ac:dyDescent="0.3">
      <c r="A30" s="43"/>
      <c r="B30" s="28"/>
      <c r="C30" s="28" t="s">
        <v>1097</v>
      </c>
      <c r="D30" s="30">
        <v>1</v>
      </c>
      <c r="E30" s="28" t="s">
        <v>198</v>
      </c>
      <c r="F30" s="28" t="s">
        <v>1098</v>
      </c>
      <c r="G30" s="28"/>
      <c r="H30" s="59"/>
      <c r="I30" s="59"/>
      <c r="J30" s="59"/>
      <c r="K30" s="59"/>
      <c r="P30" s="24"/>
      <c r="Q30" s="24"/>
      <c r="R30" s="24"/>
      <c r="S30" s="24"/>
    </row>
    <row r="31" spans="1:19" x14ac:dyDescent="0.3">
      <c r="A31" s="43" t="s">
        <v>1099</v>
      </c>
      <c r="B31" s="28" t="s">
        <v>1100</v>
      </c>
      <c r="C31" s="28" t="s">
        <v>1101</v>
      </c>
      <c r="D31" s="30">
        <v>1</v>
      </c>
      <c r="E31" s="30" t="s">
        <v>163</v>
      </c>
      <c r="F31" s="28"/>
      <c r="G31" s="28"/>
      <c r="H31" s="59"/>
      <c r="I31" s="59"/>
      <c r="J31" s="59"/>
      <c r="K31" s="59"/>
      <c r="P31" s="24"/>
      <c r="Q31" s="24"/>
      <c r="R31" s="24"/>
      <c r="S31" s="24"/>
    </row>
    <row r="32" spans="1:19" x14ac:dyDescent="0.3">
      <c r="A32" s="43" t="s">
        <v>1102</v>
      </c>
      <c r="B32" s="29" t="s">
        <v>1103</v>
      </c>
      <c r="C32" s="29" t="s">
        <v>1104</v>
      </c>
      <c r="D32" s="30">
        <v>1</v>
      </c>
      <c r="E32" s="30" t="s">
        <v>163</v>
      </c>
      <c r="F32" s="29"/>
      <c r="G32" s="29"/>
      <c r="H32" s="59"/>
      <c r="I32" s="59"/>
      <c r="J32" s="59"/>
      <c r="K32" s="59"/>
      <c r="P32" s="24"/>
      <c r="Q32" s="24"/>
      <c r="R32" s="24"/>
      <c r="S32" s="24"/>
    </row>
    <row r="33" spans="1:19" x14ac:dyDescent="0.3">
      <c r="A33" s="43"/>
      <c r="B33" s="28"/>
      <c r="C33" s="28" t="s">
        <v>1105</v>
      </c>
      <c r="D33" s="30">
        <v>1</v>
      </c>
      <c r="E33" s="30" t="s">
        <v>163</v>
      </c>
      <c r="F33" s="28"/>
      <c r="G33" s="28"/>
      <c r="H33" s="59"/>
      <c r="I33" s="59"/>
      <c r="J33" s="59"/>
      <c r="K33" s="59"/>
      <c r="P33" s="24"/>
      <c r="Q33" s="24"/>
      <c r="R33" s="24"/>
      <c r="S33" s="24"/>
    </row>
    <row r="34" spans="1:19" x14ac:dyDescent="0.3">
      <c r="A34" s="43" t="s">
        <v>1106</v>
      </c>
      <c r="B34" s="28" t="s">
        <v>1107</v>
      </c>
      <c r="C34" s="28" t="s">
        <v>1108</v>
      </c>
      <c r="D34" s="30">
        <v>1</v>
      </c>
      <c r="E34" s="25" t="s">
        <v>163</v>
      </c>
      <c r="F34" s="28"/>
      <c r="G34" s="28"/>
      <c r="H34" s="59"/>
      <c r="I34" s="59"/>
      <c r="J34" s="59"/>
      <c r="K34" s="59"/>
      <c r="P34" s="24"/>
      <c r="Q34" s="24"/>
      <c r="R34" s="24"/>
      <c r="S34" s="24"/>
    </row>
    <row r="35" spans="1:19" x14ac:dyDescent="0.3">
      <c r="A35" s="43" t="s">
        <v>22</v>
      </c>
      <c r="B35" s="854" t="s">
        <v>6074</v>
      </c>
      <c r="C35" s="855"/>
      <c r="D35" s="855"/>
      <c r="E35" s="855"/>
      <c r="F35" s="855"/>
      <c r="G35" s="855"/>
      <c r="H35" s="59">
        <f>SUM(D36)</f>
        <v>1</v>
      </c>
      <c r="I35" s="59">
        <f>COUNT(D36)*2</f>
        <v>2</v>
      </c>
      <c r="J35" s="624">
        <f>H35/I35</f>
        <v>0.5</v>
      </c>
      <c r="K35" s="59"/>
      <c r="P35" s="24"/>
      <c r="Q35" s="24"/>
      <c r="R35" s="24"/>
      <c r="S35" s="24"/>
    </row>
    <row r="36" spans="1:19" x14ac:dyDescent="0.3">
      <c r="A36" s="43" t="s">
        <v>1109</v>
      </c>
      <c r="B36" s="28" t="s">
        <v>206</v>
      </c>
      <c r="C36" s="28" t="s">
        <v>1110</v>
      </c>
      <c r="D36" s="30">
        <v>1</v>
      </c>
      <c r="E36" s="30" t="s">
        <v>163</v>
      </c>
      <c r="F36" s="28"/>
      <c r="G36" s="28"/>
      <c r="H36" s="59"/>
      <c r="I36" s="59"/>
      <c r="J36" s="59"/>
      <c r="K36" s="59"/>
      <c r="P36" s="24"/>
      <c r="Q36" s="24"/>
      <c r="R36" s="24"/>
      <c r="S36" s="24"/>
    </row>
    <row r="37" spans="1:19" x14ac:dyDescent="0.3">
      <c r="A37" s="43" t="s">
        <v>24</v>
      </c>
      <c r="B37" s="854" t="s">
        <v>6097</v>
      </c>
      <c r="C37" s="855"/>
      <c r="D37" s="855"/>
      <c r="E37" s="855"/>
      <c r="F37" s="855"/>
      <c r="G37" s="855"/>
      <c r="H37" s="59">
        <f>SUM(D38:D56)</f>
        <v>19</v>
      </c>
      <c r="I37" s="59">
        <f>COUNT(D38:D56)*2</f>
        <v>38</v>
      </c>
      <c r="J37" s="624">
        <f>H37/I37</f>
        <v>0.5</v>
      </c>
      <c r="K37" s="59"/>
      <c r="P37" s="24"/>
      <c r="Q37" s="24"/>
      <c r="R37" s="24"/>
      <c r="S37" s="24"/>
    </row>
    <row r="38" spans="1:19" ht="30" x14ac:dyDescent="0.3">
      <c r="A38" s="43" t="s">
        <v>1112</v>
      </c>
      <c r="B38" s="28" t="s">
        <v>1113</v>
      </c>
      <c r="C38" s="28" t="s">
        <v>1114</v>
      </c>
      <c r="D38" s="30">
        <v>1</v>
      </c>
      <c r="E38" s="30" t="s">
        <v>186</v>
      </c>
      <c r="F38" s="28" t="s">
        <v>1115</v>
      </c>
      <c r="G38" s="28"/>
      <c r="H38" s="59"/>
      <c r="I38" s="59"/>
      <c r="J38" s="59"/>
      <c r="K38" s="59"/>
      <c r="P38" s="24"/>
      <c r="Q38" s="24"/>
      <c r="R38" s="24"/>
      <c r="S38" s="24"/>
    </row>
    <row r="39" spans="1:19" ht="30" x14ac:dyDescent="0.3">
      <c r="A39" s="43" t="s">
        <v>1116</v>
      </c>
      <c r="B39" s="28" t="s">
        <v>5644</v>
      </c>
      <c r="C39" s="28" t="s">
        <v>1117</v>
      </c>
      <c r="D39" s="30">
        <v>1</v>
      </c>
      <c r="E39" s="30" t="s">
        <v>163</v>
      </c>
      <c r="F39" s="28"/>
      <c r="G39" s="28"/>
      <c r="H39" s="59"/>
      <c r="I39" s="59"/>
      <c r="J39" s="59"/>
      <c r="K39" s="59"/>
      <c r="P39" s="24"/>
      <c r="Q39" s="24"/>
      <c r="R39" s="24"/>
      <c r="S39" s="24"/>
    </row>
    <row r="40" spans="1:19" ht="30" x14ac:dyDescent="0.3">
      <c r="A40" s="43" t="s">
        <v>1118</v>
      </c>
      <c r="B40" s="28" t="s">
        <v>1119</v>
      </c>
      <c r="C40" s="28" t="s">
        <v>1120</v>
      </c>
      <c r="D40" s="30">
        <v>1</v>
      </c>
      <c r="E40" s="30" t="s">
        <v>186</v>
      </c>
      <c r="F40" s="28"/>
      <c r="G40" s="28"/>
      <c r="H40" s="59"/>
      <c r="I40" s="59"/>
      <c r="J40" s="59"/>
      <c r="K40" s="59"/>
      <c r="P40" s="24"/>
      <c r="Q40" s="24"/>
      <c r="R40" s="24"/>
      <c r="S40" s="24"/>
    </row>
    <row r="41" spans="1:19" x14ac:dyDescent="0.3">
      <c r="A41" s="43"/>
      <c r="B41" s="28"/>
      <c r="C41" s="28" t="s">
        <v>1121</v>
      </c>
      <c r="D41" s="30">
        <v>1</v>
      </c>
      <c r="E41" s="30" t="s">
        <v>186</v>
      </c>
      <c r="F41" s="28"/>
      <c r="G41" s="28"/>
      <c r="H41" s="59"/>
      <c r="I41" s="59"/>
      <c r="J41" s="59"/>
      <c r="K41" s="59"/>
      <c r="P41" s="24"/>
      <c r="Q41" s="24"/>
      <c r="R41" s="24"/>
      <c r="S41" s="24"/>
    </row>
    <row r="42" spans="1:19" ht="30" x14ac:dyDescent="0.3">
      <c r="A42" s="43" t="s">
        <v>1122</v>
      </c>
      <c r="B42" s="28" t="s">
        <v>1123</v>
      </c>
      <c r="C42" s="28" t="s">
        <v>1124</v>
      </c>
      <c r="D42" s="30">
        <v>1</v>
      </c>
      <c r="E42" s="30" t="s">
        <v>198</v>
      </c>
      <c r="F42" s="28"/>
      <c r="G42" s="28"/>
      <c r="H42" s="59"/>
      <c r="I42" s="59"/>
      <c r="J42" s="59"/>
      <c r="K42" s="59"/>
      <c r="P42" s="24"/>
      <c r="Q42" s="24"/>
      <c r="R42" s="24"/>
      <c r="S42" s="24"/>
    </row>
    <row r="43" spans="1:19" x14ac:dyDescent="0.3">
      <c r="A43" s="43"/>
      <c r="B43" s="28"/>
      <c r="C43" s="28" t="s">
        <v>1125</v>
      </c>
      <c r="D43" s="30">
        <v>1</v>
      </c>
      <c r="E43" s="30" t="s">
        <v>400</v>
      </c>
      <c r="F43" s="28"/>
      <c r="G43" s="28"/>
      <c r="H43" s="59"/>
      <c r="I43" s="59"/>
      <c r="J43" s="59"/>
      <c r="K43" s="59"/>
      <c r="P43" s="24"/>
      <c r="Q43" s="24"/>
      <c r="R43" s="24"/>
      <c r="S43" s="24"/>
    </row>
    <row r="44" spans="1:19" x14ac:dyDescent="0.3">
      <c r="A44" s="43"/>
      <c r="B44" s="28"/>
      <c r="C44" s="28" t="s">
        <v>1126</v>
      </c>
      <c r="D44" s="30">
        <v>1</v>
      </c>
      <c r="E44" s="30" t="s">
        <v>198</v>
      </c>
      <c r="F44" s="28"/>
      <c r="G44" s="28"/>
      <c r="H44" s="59"/>
      <c r="I44" s="59"/>
      <c r="J44" s="59"/>
      <c r="K44" s="59"/>
      <c r="P44" s="24"/>
      <c r="Q44" s="24"/>
      <c r="R44" s="24"/>
      <c r="S44" s="24"/>
    </row>
    <row r="45" spans="1:19" x14ac:dyDescent="0.3">
      <c r="A45" s="43"/>
      <c r="B45" s="28"/>
      <c r="C45" s="28" t="s">
        <v>1127</v>
      </c>
      <c r="D45" s="30">
        <v>1</v>
      </c>
      <c r="E45" s="30" t="s">
        <v>198</v>
      </c>
      <c r="F45" s="28"/>
      <c r="G45" s="28"/>
      <c r="H45" s="59"/>
      <c r="I45" s="59"/>
      <c r="J45" s="59"/>
      <c r="K45" s="59"/>
      <c r="P45" s="24"/>
      <c r="Q45" s="24"/>
      <c r="R45" s="24"/>
      <c r="S45" s="24"/>
    </row>
    <row r="46" spans="1:19" x14ac:dyDescent="0.3">
      <c r="A46" s="43"/>
      <c r="B46" s="28"/>
      <c r="C46" s="28" t="s">
        <v>1128</v>
      </c>
      <c r="D46" s="30">
        <v>1</v>
      </c>
      <c r="E46" s="30" t="s">
        <v>198</v>
      </c>
      <c r="F46" s="28"/>
      <c r="G46" s="28"/>
      <c r="H46" s="59"/>
      <c r="I46" s="59"/>
      <c r="J46" s="59"/>
      <c r="K46" s="59"/>
      <c r="P46" s="24"/>
      <c r="Q46" s="24"/>
      <c r="R46" s="24"/>
      <c r="S46" s="24"/>
    </row>
    <row r="47" spans="1:19" ht="30" x14ac:dyDescent="0.3">
      <c r="A47" s="43" t="s">
        <v>1129</v>
      </c>
      <c r="B47" s="28" t="s">
        <v>1130</v>
      </c>
      <c r="C47" s="28" t="s">
        <v>1131</v>
      </c>
      <c r="D47" s="30">
        <v>1</v>
      </c>
      <c r="E47" s="30" t="s">
        <v>400</v>
      </c>
      <c r="F47" s="28" t="s">
        <v>1132</v>
      </c>
      <c r="G47" s="28"/>
      <c r="H47" s="59"/>
      <c r="I47" s="59"/>
      <c r="J47" s="59"/>
      <c r="K47" s="59"/>
      <c r="P47" s="24"/>
      <c r="Q47" s="24"/>
      <c r="R47" s="24"/>
      <c r="S47" s="24"/>
    </row>
    <row r="48" spans="1:19" x14ac:dyDescent="0.3">
      <c r="A48" s="43"/>
      <c r="B48" s="28"/>
      <c r="C48" s="28" t="s">
        <v>1133</v>
      </c>
      <c r="D48" s="30">
        <v>1</v>
      </c>
      <c r="E48" s="30" t="s">
        <v>198</v>
      </c>
      <c r="F48" s="28" t="s">
        <v>1134</v>
      </c>
      <c r="G48" s="28"/>
      <c r="H48" s="59"/>
      <c r="I48" s="59"/>
      <c r="J48" s="59"/>
      <c r="K48" s="59"/>
      <c r="P48" s="24"/>
      <c r="Q48" s="24"/>
      <c r="R48" s="24"/>
      <c r="S48" s="24"/>
    </row>
    <row r="49" spans="1:19" ht="30" x14ac:dyDescent="0.3">
      <c r="A49" s="43" t="s">
        <v>1135</v>
      </c>
      <c r="B49" s="28" t="s">
        <v>1136</v>
      </c>
      <c r="C49" s="28" t="s">
        <v>1137</v>
      </c>
      <c r="D49" s="30">
        <v>1</v>
      </c>
      <c r="E49" s="30" t="s">
        <v>198</v>
      </c>
      <c r="F49" s="28"/>
      <c r="G49" s="28"/>
      <c r="H49" s="59"/>
      <c r="I49" s="59"/>
      <c r="J49" s="59"/>
      <c r="K49" s="59"/>
      <c r="P49" s="24"/>
      <c r="Q49" s="24"/>
      <c r="R49" s="24"/>
      <c r="S49" s="24"/>
    </row>
    <row r="50" spans="1:19" ht="30" x14ac:dyDescent="0.3">
      <c r="A50" s="43" t="s">
        <v>1138</v>
      </c>
      <c r="B50" s="28" t="s">
        <v>1139</v>
      </c>
      <c r="C50" s="28" t="s">
        <v>1140</v>
      </c>
      <c r="D50" s="30">
        <v>1</v>
      </c>
      <c r="E50" s="30" t="s">
        <v>198</v>
      </c>
      <c r="F50" s="28"/>
      <c r="G50" s="28"/>
      <c r="H50" s="59"/>
      <c r="I50" s="59"/>
      <c r="J50" s="59"/>
      <c r="K50" s="59"/>
      <c r="P50" s="24"/>
      <c r="Q50" s="24"/>
      <c r="R50" s="24"/>
      <c r="S50" s="24"/>
    </row>
    <row r="51" spans="1:19" ht="45" x14ac:dyDescent="0.3">
      <c r="A51" s="43" t="s">
        <v>1141</v>
      </c>
      <c r="B51" s="28" t="s">
        <v>1142</v>
      </c>
      <c r="C51" s="28" t="s">
        <v>1143</v>
      </c>
      <c r="D51" s="30">
        <v>1</v>
      </c>
      <c r="E51" s="30" t="s">
        <v>198</v>
      </c>
      <c r="F51" s="28"/>
      <c r="G51" s="28"/>
      <c r="H51" s="59"/>
      <c r="I51" s="59"/>
      <c r="J51" s="59"/>
      <c r="K51" s="59"/>
      <c r="P51" s="24"/>
      <c r="Q51" s="24"/>
      <c r="R51" s="24"/>
      <c r="S51" s="24"/>
    </row>
    <row r="52" spans="1:19" ht="30" x14ac:dyDescent="0.3">
      <c r="A52" s="43" t="s">
        <v>1144</v>
      </c>
      <c r="B52" s="28" t="s">
        <v>1145</v>
      </c>
      <c r="C52" s="28" t="s">
        <v>1146</v>
      </c>
      <c r="D52" s="30">
        <v>1</v>
      </c>
      <c r="E52" s="30" t="s">
        <v>400</v>
      </c>
      <c r="F52" s="28"/>
      <c r="G52" s="28"/>
      <c r="H52" s="59"/>
      <c r="I52" s="59"/>
      <c r="J52" s="59"/>
      <c r="K52" s="59"/>
      <c r="P52" s="24"/>
      <c r="Q52" s="24"/>
      <c r="R52" s="24"/>
      <c r="S52" s="24"/>
    </row>
    <row r="53" spans="1:19" ht="30" x14ac:dyDescent="0.3">
      <c r="A53" s="43" t="s">
        <v>4240</v>
      </c>
      <c r="B53" s="604" t="s">
        <v>6523</v>
      </c>
      <c r="C53" s="604" t="s">
        <v>6525</v>
      </c>
      <c r="D53" s="626">
        <v>1</v>
      </c>
      <c r="E53" s="626" t="s">
        <v>400</v>
      </c>
      <c r="F53" s="604" t="s">
        <v>6526</v>
      </c>
      <c r="G53" s="28"/>
      <c r="H53" s="59"/>
      <c r="I53" s="59"/>
      <c r="J53" s="59"/>
      <c r="K53" s="59"/>
      <c r="P53" s="24"/>
      <c r="Q53" s="24"/>
      <c r="R53" s="24"/>
      <c r="S53" s="24"/>
    </row>
    <row r="54" spans="1:19" ht="30" x14ac:dyDescent="0.3">
      <c r="A54" s="43" t="s">
        <v>6521</v>
      </c>
      <c r="B54" s="604" t="s">
        <v>6524</v>
      </c>
      <c r="C54" s="604" t="s">
        <v>6529</v>
      </c>
      <c r="D54" s="626">
        <v>1</v>
      </c>
      <c r="E54" s="626" t="s">
        <v>400</v>
      </c>
      <c r="F54" s="604" t="s">
        <v>6532</v>
      </c>
      <c r="G54" s="28"/>
      <c r="H54" s="59"/>
      <c r="I54" s="59"/>
      <c r="J54" s="59"/>
      <c r="K54" s="59"/>
      <c r="P54" s="24"/>
      <c r="Q54" s="24"/>
      <c r="R54" s="24"/>
      <c r="S54" s="24"/>
    </row>
    <row r="55" spans="1:19" ht="30" x14ac:dyDescent="0.3">
      <c r="A55" s="43" t="s">
        <v>6291</v>
      </c>
      <c r="B55" s="604" t="s">
        <v>6527</v>
      </c>
      <c r="C55" s="604" t="s">
        <v>6528</v>
      </c>
      <c r="D55" s="626">
        <v>1</v>
      </c>
      <c r="E55" s="626" t="s">
        <v>400</v>
      </c>
      <c r="F55" s="604" t="s">
        <v>6537</v>
      </c>
      <c r="G55" s="28"/>
      <c r="H55" s="59"/>
      <c r="I55" s="59"/>
      <c r="J55" s="59"/>
      <c r="K55" s="59"/>
      <c r="P55" s="24"/>
      <c r="Q55" s="24"/>
      <c r="R55" s="24"/>
      <c r="S55" s="24"/>
    </row>
    <row r="56" spans="1:19" ht="30" x14ac:dyDescent="0.3">
      <c r="A56" s="43" t="s">
        <v>1147</v>
      </c>
      <c r="B56" s="604" t="s">
        <v>1148</v>
      </c>
      <c r="C56" s="604" t="s">
        <v>1149</v>
      </c>
      <c r="D56" s="626">
        <v>1</v>
      </c>
      <c r="E56" s="626" t="s">
        <v>400</v>
      </c>
      <c r="F56" s="604"/>
      <c r="G56" s="28"/>
      <c r="H56" s="59"/>
      <c r="I56" s="59"/>
      <c r="J56" s="59"/>
      <c r="K56" s="59"/>
      <c r="P56" s="24"/>
      <c r="Q56" s="24"/>
      <c r="R56" s="24"/>
      <c r="S56" s="24"/>
    </row>
    <row r="57" spans="1:19" x14ac:dyDescent="0.3">
      <c r="A57" s="43" t="s">
        <v>27</v>
      </c>
      <c r="B57" s="854" t="s">
        <v>28</v>
      </c>
      <c r="C57" s="855"/>
      <c r="D57" s="855"/>
      <c r="E57" s="855"/>
      <c r="F57" s="855"/>
      <c r="G57" s="855"/>
      <c r="H57" s="59">
        <f>SUM(D58)</f>
        <v>1</v>
      </c>
      <c r="I57" s="59">
        <f>COUNT(D58)*2</f>
        <v>2</v>
      </c>
      <c r="J57" s="624">
        <f>H57/I57</f>
        <v>0.5</v>
      </c>
      <c r="K57" s="59"/>
      <c r="P57" s="24"/>
      <c r="Q57" s="24"/>
      <c r="R57" s="24"/>
      <c r="S57" s="24"/>
    </row>
    <row r="58" spans="1:19" ht="30" x14ac:dyDescent="0.3">
      <c r="A58" s="43" t="s">
        <v>1150</v>
      </c>
      <c r="B58" s="28" t="s">
        <v>219</v>
      </c>
      <c r="C58" s="28" t="s">
        <v>1151</v>
      </c>
      <c r="D58" s="30">
        <v>1</v>
      </c>
      <c r="E58" s="30" t="s">
        <v>198</v>
      </c>
      <c r="F58" s="29" t="s">
        <v>1152</v>
      </c>
      <c r="G58" s="28"/>
      <c r="H58" s="59"/>
      <c r="I58" s="59"/>
      <c r="J58" s="59"/>
      <c r="K58" s="59"/>
      <c r="P58" s="24"/>
      <c r="Q58" s="24"/>
      <c r="R58" s="24"/>
      <c r="S58" s="24"/>
    </row>
    <row r="59" spans="1:19" x14ac:dyDescent="0.3">
      <c r="A59" s="42"/>
      <c r="B59" s="857" t="s">
        <v>222</v>
      </c>
      <c r="C59" s="851"/>
      <c r="D59" s="851"/>
      <c r="E59" s="851"/>
      <c r="F59" s="851"/>
      <c r="G59" s="851"/>
      <c r="H59" s="59">
        <f t="shared" ref="H59:I59" si="1">H60+H74+H83+H90+H98</f>
        <v>39</v>
      </c>
      <c r="I59" s="59">
        <f t="shared" si="1"/>
        <v>78</v>
      </c>
      <c r="J59" s="624">
        <f t="shared" ref="J59:J60" si="2">H59/I59</f>
        <v>0.5</v>
      </c>
      <c r="K59" s="59"/>
      <c r="P59" s="24"/>
      <c r="Q59" s="24"/>
      <c r="R59" s="24"/>
      <c r="S59" s="24"/>
    </row>
    <row r="60" spans="1:19" x14ac:dyDescent="0.3">
      <c r="A60" s="43" t="s">
        <v>30</v>
      </c>
      <c r="B60" s="854" t="s">
        <v>224</v>
      </c>
      <c r="C60" s="855"/>
      <c r="D60" s="855"/>
      <c r="E60" s="855"/>
      <c r="F60" s="855"/>
      <c r="G60" s="855"/>
      <c r="H60" s="59">
        <f>SUM(D61:D73)</f>
        <v>13</v>
      </c>
      <c r="I60" s="59">
        <f>COUNT(D61:D73)*2</f>
        <v>26</v>
      </c>
      <c r="J60" s="624">
        <f t="shared" si="2"/>
        <v>0.5</v>
      </c>
      <c r="K60" s="59"/>
      <c r="P60" s="24"/>
      <c r="Q60" s="24"/>
      <c r="R60" s="24"/>
      <c r="S60" s="24"/>
    </row>
    <row r="61" spans="1:19" x14ac:dyDescent="0.3">
      <c r="A61" s="43" t="s">
        <v>1153</v>
      </c>
      <c r="B61" s="32" t="s">
        <v>226</v>
      </c>
      <c r="C61" s="28" t="s">
        <v>1154</v>
      </c>
      <c r="D61" s="30">
        <v>1</v>
      </c>
      <c r="E61" s="30" t="s">
        <v>228</v>
      </c>
      <c r="F61" s="29" t="s">
        <v>1155</v>
      </c>
      <c r="G61" s="28"/>
      <c r="H61" s="59"/>
      <c r="I61" s="59"/>
      <c r="J61" s="59"/>
      <c r="K61" s="59"/>
      <c r="P61" s="24"/>
      <c r="Q61" s="24"/>
      <c r="R61" s="24"/>
      <c r="S61" s="24"/>
    </row>
    <row r="62" spans="1:19" x14ac:dyDescent="0.3">
      <c r="A62" s="43"/>
      <c r="B62" s="32"/>
      <c r="C62" s="28" t="s">
        <v>1156</v>
      </c>
      <c r="D62" s="30">
        <v>1</v>
      </c>
      <c r="E62" s="30" t="s">
        <v>228</v>
      </c>
      <c r="F62" s="29"/>
      <c r="G62" s="28"/>
      <c r="H62" s="59"/>
      <c r="I62" s="59"/>
      <c r="J62" s="59"/>
      <c r="K62" s="59"/>
      <c r="P62" s="24"/>
      <c r="Q62" s="24"/>
      <c r="R62" s="24"/>
      <c r="S62" s="24"/>
    </row>
    <row r="63" spans="1:19" ht="30" x14ac:dyDescent="0.3">
      <c r="A63" s="43" t="s">
        <v>1157</v>
      </c>
      <c r="B63" s="34" t="s">
        <v>234</v>
      </c>
      <c r="C63" s="29" t="s">
        <v>1158</v>
      </c>
      <c r="D63" s="30">
        <v>1</v>
      </c>
      <c r="E63" s="30" t="s">
        <v>228</v>
      </c>
      <c r="F63" s="29"/>
      <c r="G63" s="29"/>
      <c r="H63" s="59"/>
      <c r="I63" s="59"/>
      <c r="J63" s="59"/>
      <c r="K63" s="59"/>
      <c r="P63" s="24"/>
      <c r="Q63" s="24"/>
      <c r="R63" s="24"/>
      <c r="S63" s="24"/>
    </row>
    <row r="64" spans="1:19" x14ac:dyDescent="0.3">
      <c r="A64" s="43"/>
      <c r="B64" s="32"/>
      <c r="C64" s="28" t="s">
        <v>1159</v>
      </c>
      <c r="D64" s="30">
        <v>1</v>
      </c>
      <c r="E64" s="30" t="s">
        <v>228</v>
      </c>
      <c r="F64" s="28"/>
      <c r="G64" s="28"/>
      <c r="H64" s="59"/>
      <c r="I64" s="59"/>
      <c r="J64" s="59"/>
      <c r="K64" s="59"/>
      <c r="P64" s="24"/>
      <c r="Q64" s="24"/>
      <c r="R64" s="24"/>
      <c r="S64" s="24"/>
    </row>
    <row r="65" spans="1:19" x14ac:dyDescent="0.3">
      <c r="A65" s="43"/>
      <c r="B65" s="32"/>
      <c r="C65" s="28" t="s">
        <v>1160</v>
      </c>
      <c r="D65" s="30">
        <v>1</v>
      </c>
      <c r="E65" s="30" t="s">
        <v>228</v>
      </c>
      <c r="F65" s="28"/>
      <c r="G65" s="28"/>
      <c r="H65" s="59"/>
      <c r="I65" s="59"/>
      <c r="J65" s="59"/>
      <c r="K65" s="59"/>
      <c r="P65" s="24"/>
      <c r="Q65" s="24"/>
      <c r="R65" s="24"/>
      <c r="S65" s="24"/>
    </row>
    <row r="66" spans="1:19" x14ac:dyDescent="0.3">
      <c r="A66" s="43"/>
      <c r="B66" s="32"/>
      <c r="C66" s="28" t="s">
        <v>1161</v>
      </c>
      <c r="D66" s="30">
        <v>1</v>
      </c>
      <c r="E66" s="30" t="s">
        <v>228</v>
      </c>
      <c r="F66" s="28"/>
      <c r="G66" s="28"/>
      <c r="H66" s="59"/>
      <c r="I66" s="59"/>
      <c r="J66" s="59"/>
      <c r="K66" s="59"/>
      <c r="P66" s="24"/>
      <c r="Q66" s="24"/>
      <c r="R66" s="24"/>
      <c r="S66" s="24"/>
    </row>
    <row r="67" spans="1:19" x14ac:dyDescent="0.3">
      <c r="A67" s="43"/>
      <c r="B67" s="32"/>
      <c r="C67" s="28" t="s">
        <v>1162</v>
      </c>
      <c r="D67" s="30">
        <v>1</v>
      </c>
      <c r="E67" s="30" t="s">
        <v>228</v>
      </c>
      <c r="F67" s="28"/>
      <c r="G67" s="28"/>
      <c r="H67" s="59"/>
      <c r="I67" s="59"/>
      <c r="J67" s="59"/>
      <c r="K67" s="59"/>
      <c r="P67" s="24"/>
      <c r="Q67" s="24"/>
      <c r="R67" s="24"/>
      <c r="S67" s="24"/>
    </row>
    <row r="68" spans="1:19" ht="30" x14ac:dyDescent="0.3">
      <c r="A68" s="43" t="s">
        <v>1163</v>
      </c>
      <c r="B68" s="32" t="s">
        <v>1164</v>
      </c>
      <c r="C68" s="28" t="s">
        <v>1165</v>
      </c>
      <c r="D68" s="30">
        <v>1</v>
      </c>
      <c r="E68" s="30" t="s">
        <v>228</v>
      </c>
      <c r="F68" s="28"/>
      <c r="G68" s="28"/>
      <c r="H68" s="59"/>
      <c r="I68" s="59"/>
      <c r="J68" s="59"/>
      <c r="K68" s="59"/>
      <c r="P68" s="24"/>
      <c r="Q68" s="24"/>
      <c r="R68" s="24"/>
      <c r="S68" s="24"/>
    </row>
    <row r="69" spans="1:19" ht="30" x14ac:dyDescent="0.3">
      <c r="A69" s="43" t="s">
        <v>1166</v>
      </c>
      <c r="B69" s="32" t="s">
        <v>1167</v>
      </c>
      <c r="C69" s="28" t="s">
        <v>1168</v>
      </c>
      <c r="D69" s="30">
        <v>1</v>
      </c>
      <c r="E69" s="30" t="s">
        <v>228</v>
      </c>
      <c r="F69" s="28"/>
      <c r="G69" s="28"/>
      <c r="H69" s="59"/>
      <c r="I69" s="59"/>
      <c r="J69" s="59"/>
      <c r="K69" s="59"/>
      <c r="P69" s="24"/>
      <c r="Q69" s="24"/>
      <c r="R69" s="24"/>
      <c r="S69" s="24"/>
    </row>
    <row r="70" spans="1:19" ht="30" x14ac:dyDescent="0.3">
      <c r="A70" s="43" t="s">
        <v>1169</v>
      </c>
      <c r="B70" s="32" t="s">
        <v>1170</v>
      </c>
      <c r="C70" s="28" t="s">
        <v>1171</v>
      </c>
      <c r="D70" s="30">
        <v>1</v>
      </c>
      <c r="E70" s="30" t="s">
        <v>228</v>
      </c>
      <c r="F70" s="29"/>
      <c r="G70" s="28"/>
      <c r="H70" s="59"/>
      <c r="I70" s="59"/>
      <c r="J70" s="59"/>
      <c r="K70" s="59"/>
      <c r="P70" s="24"/>
      <c r="Q70" s="24"/>
      <c r="R70" s="24"/>
      <c r="S70" s="24"/>
    </row>
    <row r="71" spans="1:19" x14ac:dyDescent="0.3">
      <c r="A71" s="43" t="s">
        <v>1172</v>
      </c>
      <c r="B71" s="32" t="s">
        <v>240</v>
      </c>
      <c r="C71" s="28" t="s">
        <v>241</v>
      </c>
      <c r="D71" s="30">
        <v>1</v>
      </c>
      <c r="E71" s="30" t="s">
        <v>228</v>
      </c>
      <c r="F71" s="28"/>
      <c r="G71" s="28"/>
      <c r="H71" s="59"/>
      <c r="I71" s="59"/>
      <c r="J71" s="59"/>
      <c r="K71" s="59"/>
      <c r="P71" s="24"/>
      <c r="Q71" s="24"/>
      <c r="R71" s="24"/>
      <c r="S71" s="24"/>
    </row>
    <row r="72" spans="1:19" ht="30" x14ac:dyDescent="0.3">
      <c r="A72" s="43" t="s">
        <v>1173</v>
      </c>
      <c r="B72" s="32" t="s">
        <v>1174</v>
      </c>
      <c r="C72" s="28" t="s">
        <v>1175</v>
      </c>
      <c r="D72" s="30">
        <v>1</v>
      </c>
      <c r="E72" s="30" t="s">
        <v>228</v>
      </c>
      <c r="F72" s="28"/>
      <c r="G72" s="28"/>
      <c r="H72" s="59"/>
      <c r="I72" s="59"/>
      <c r="J72" s="59"/>
      <c r="K72" s="59"/>
      <c r="P72" s="24"/>
      <c r="Q72" s="24"/>
      <c r="R72" s="24"/>
      <c r="S72" s="24"/>
    </row>
    <row r="73" spans="1:19" ht="30" x14ac:dyDescent="0.3">
      <c r="A73" s="43" t="s">
        <v>242</v>
      </c>
      <c r="B73" s="34" t="s">
        <v>243</v>
      </c>
      <c r="C73" s="28" t="s">
        <v>1176</v>
      </c>
      <c r="D73" s="30">
        <v>1</v>
      </c>
      <c r="E73" s="30" t="s">
        <v>245</v>
      </c>
      <c r="F73" s="29"/>
      <c r="G73" s="29"/>
      <c r="H73" s="59"/>
      <c r="I73" s="59"/>
      <c r="J73" s="59"/>
      <c r="K73" s="59"/>
      <c r="P73" s="24"/>
      <c r="Q73" s="24"/>
      <c r="R73" s="24"/>
      <c r="S73" s="24"/>
    </row>
    <row r="74" spans="1:19" ht="36.5" customHeight="1" x14ac:dyDescent="0.3">
      <c r="A74" s="43" t="s">
        <v>32</v>
      </c>
      <c r="B74" s="875" t="s">
        <v>1177</v>
      </c>
      <c r="C74" s="855"/>
      <c r="D74" s="855"/>
      <c r="E74" s="855"/>
      <c r="F74" s="855"/>
      <c r="G74" s="855"/>
      <c r="H74" s="59">
        <f>SUM(D75:D82)</f>
        <v>8</v>
      </c>
      <c r="I74" s="59">
        <f>COUNT(D75:D82)*2</f>
        <v>16</v>
      </c>
      <c r="J74" s="624">
        <f>H74/I74</f>
        <v>0.5</v>
      </c>
      <c r="K74" s="59"/>
      <c r="P74" s="24"/>
      <c r="Q74" s="24"/>
      <c r="R74" s="24"/>
      <c r="S74" s="24"/>
    </row>
    <row r="75" spans="1:19" x14ac:dyDescent="0.3">
      <c r="A75" s="43" t="s">
        <v>1178</v>
      </c>
      <c r="B75" s="28" t="s">
        <v>249</v>
      </c>
      <c r="C75" s="28" t="s">
        <v>1179</v>
      </c>
      <c r="D75" s="30">
        <v>1</v>
      </c>
      <c r="E75" s="30" t="s">
        <v>228</v>
      </c>
      <c r="F75" s="28"/>
      <c r="G75" s="28"/>
      <c r="H75" s="59"/>
      <c r="I75" s="59"/>
      <c r="J75" s="59"/>
      <c r="K75" s="59"/>
      <c r="P75" s="24"/>
      <c r="Q75" s="24"/>
      <c r="R75" s="24"/>
      <c r="S75" s="24"/>
    </row>
    <row r="76" spans="1:19" x14ac:dyDescent="0.3">
      <c r="A76" s="43"/>
      <c r="B76" s="28"/>
      <c r="C76" s="28" t="s">
        <v>1180</v>
      </c>
      <c r="D76" s="30">
        <v>1</v>
      </c>
      <c r="E76" s="30" t="s">
        <v>228</v>
      </c>
      <c r="F76" s="28"/>
      <c r="G76" s="28"/>
      <c r="H76" s="59"/>
      <c r="I76" s="59"/>
      <c r="J76" s="59"/>
      <c r="K76" s="59"/>
      <c r="P76" s="24"/>
      <c r="Q76" s="24"/>
      <c r="R76" s="24"/>
      <c r="S76" s="24"/>
    </row>
    <row r="77" spans="1:19" x14ac:dyDescent="0.3">
      <c r="A77" s="43"/>
      <c r="B77" s="28"/>
      <c r="C77" s="28" t="s">
        <v>1181</v>
      </c>
      <c r="D77" s="30">
        <v>1</v>
      </c>
      <c r="E77" s="30" t="s">
        <v>228</v>
      </c>
      <c r="F77" s="28"/>
      <c r="G77" s="28"/>
      <c r="H77" s="59"/>
      <c r="I77" s="59"/>
      <c r="J77" s="59"/>
      <c r="K77" s="59"/>
      <c r="P77" s="24"/>
      <c r="Q77" s="24"/>
      <c r="R77" s="24"/>
      <c r="S77" s="24"/>
    </row>
    <row r="78" spans="1:19" x14ac:dyDescent="0.3">
      <c r="A78" s="43"/>
      <c r="B78" s="28"/>
      <c r="C78" s="28" t="s">
        <v>1182</v>
      </c>
      <c r="D78" s="30">
        <v>1</v>
      </c>
      <c r="E78" s="30" t="s">
        <v>228</v>
      </c>
      <c r="F78" s="28"/>
      <c r="G78" s="28"/>
      <c r="H78" s="59"/>
      <c r="I78" s="59"/>
      <c r="J78" s="59"/>
      <c r="K78" s="59"/>
      <c r="P78" s="24"/>
      <c r="Q78" s="24"/>
      <c r="R78" s="24"/>
      <c r="S78" s="24"/>
    </row>
    <row r="79" spans="1:19" ht="30" x14ac:dyDescent="0.3">
      <c r="A79" s="43" t="s">
        <v>1183</v>
      </c>
      <c r="B79" s="29" t="s">
        <v>1184</v>
      </c>
      <c r="C79" s="28" t="s">
        <v>1185</v>
      </c>
      <c r="D79" s="30">
        <v>1</v>
      </c>
      <c r="E79" s="30" t="s">
        <v>228</v>
      </c>
      <c r="F79" s="28"/>
      <c r="G79" s="28"/>
      <c r="H79" s="59"/>
      <c r="I79" s="59"/>
      <c r="J79" s="59"/>
      <c r="K79" s="59"/>
      <c r="P79" s="24"/>
      <c r="Q79" s="24"/>
      <c r="R79" s="24"/>
      <c r="S79" s="24"/>
    </row>
    <row r="80" spans="1:19" x14ac:dyDescent="0.3">
      <c r="A80" s="43"/>
      <c r="B80" s="28"/>
      <c r="C80" s="28" t="s">
        <v>263</v>
      </c>
      <c r="D80" s="30">
        <v>1</v>
      </c>
      <c r="E80" s="30" t="s">
        <v>228</v>
      </c>
      <c r="F80" s="28"/>
      <c r="G80" s="28"/>
      <c r="H80" s="59"/>
      <c r="I80" s="59"/>
      <c r="J80" s="59"/>
      <c r="K80" s="59"/>
      <c r="P80" s="24"/>
      <c r="Q80" s="24"/>
      <c r="R80" s="24"/>
      <c r="S80" s="24"/>
    </row>
    <row r="81" spans="1:19" x14ac:dyDescent="0.3">
      <c r="A81" s="43"/>
      <c r="B81" s="28"/>
      <c r="C81" s="28" t="s">
        <v>1186</v>
      </c>
      <c r="D81" s="30">
        <v>1</v>
      </c>
      <c r="E81" s="30" t="s">
        <v>228</v>
      </c>
      <c r="F81" s="28"/>
      <c r="G81" s="28"/>
      <c r="H81" s="59"/>
      <c r="I81" s="59"/>
      <c r="J81" s="59"/>
      <c r="K81" s="59"/>
      <c r="P81" s="24"/>
      <c r="Q81" s="24"/>
      <c r="R81" s="24"/>
      <c r="S81" s="24"/>
    </row>
    <row r="82" spans="1:19" x14ac:dyDescent="0.3">
      <c r="A82" s="43"/>
      <c r="B82" s="28"/>
      <c r="C82" s="28" t="s">
        <v>1187</v>
      </c>
      <c r="D82" s="30">
        <v>1</v>
      </c>
      <c r="E82" s="30" t="s">
        <v>228</v>
      </c>
      <c r="F82" s="28"/>
      <c r="G82" s="28"/>
      <c r="H82" s="59"/>
      <c r="I82" s="59"/>
      <c r="J82" s="59"/>
      <c r="K82" s="59"/>
      <c r="P82" s="24"/>
      <c r="Q82" s="24"/>
      <c r="R82" s="24"/>
      <c r="S82" s="24"/>
    </row>
    <row r="83" spans="1:19" x14ac:dyDescent="0.3">
      <c r="A83" s="43" t="s">
        <v>34</v>
      </c>
      <c r="B83" s="854" t="s">
        <v>267</v>
      </c>
      <c r="C83" s="855"/>
      <c r="D83" s="855"/>
      <c r="E83" s="855"/>
      <c r="F83" s="855"/>
      <c r="G83" s="855"/>
      <c r="H83" s="59">
        <f>SUM(D84:D89)</f>
        <v>6</v>
      </c>
      <c r="I83" s="59">
        <f>COUNT(D84:D89)*2</f>
        <v>12</v>
      </c>
      <c r="J83" s="624">
        <f>H83/I83</f>
        <v>0.5</v>
      </c>
      <c r="K83" s="59"/>
      <c r="P83" s="24"/>
      <c r="Q83" s="24"/>
      <c r="R83" s="24"/>
      <c r="S83" s="24"/>
    </row>
    <row r="84" spans="1:19" x14ac:dyDescent="0.3">
      <c r="A84" s="43" t="s">
        <v>1188</v>
      </c>
      <c r="B84" s="28" t="s">
        <v>269</v>
      </c>
      <c r="C84" s="28" t="s">
        <v>1189</v>
      </c>
      <c r="D84" s="30">
        <v>1</v>
      </c>
      <c r="E84" s="30" t="s">
        <v>228</v>
      </c>
      <c r="F84" s="28"/>
      <c r="G84" s="28"/>
      <c r="H84" s="59"/>
      <c r="I84" s="59"/>
      <c r="J84" s="59"/>
      <c r="K84" s="59"/>
      <c r="P84" s="24"/>
      <c r="Q84" s="24"/>
      <c r="R84" s="24"/>
      <c r="S84" s="24"/>
    </row>
    <row r="85" spans="1:19" x14ac:dyDescent="0.3">
      <c r="A85" s="43"/>
      <c r="B85" s="28"/>
      <c r="C85" s="28" t="s">
        <v>1190</v>
      </c>
      <c r="D85" s="30">
        <v>1</v>
      </c>
      <c r="E85" s="30" t="s">
        <v>228</v>
      </c>
      <c r="F85" s="28"/>
      <c r="G85" s="28"/>
      <c r="H85" s="59"/>
      <c r="I85" s="59"/>
      <c r="J85" s="59"/>
      <c r="K85" s="59"/>
      <c r="P85" s="24"/>
      <c r="Q85" s="24"/>
      <c r="R85" s="24"/>
      <c r="S85" s="24"/>
    </row>
    <row r="86" spans="1:19" x14ac:dyDescent="0.3">
      <c r="A86" s="43"/>
      <c r="B86" s="28"/>
      <c r="C86" s="28" t="s">
        <v>1191</v>
      </c>
      <c r="D86" s="30">
        <v>1</v>
      </c>
      <c r="E86" s="30" t="s">
        <v>228</v>
      </c>
      <c r="F86" s="28"/>
      <c r="G86" s="28"/>
      <c r="H86" s="59"/>
      <c r="I86" s="59"/>
      <c r="J86" s="59"/>
      <c r="K86" s="59"/>
      <c r="P86" s="24"/>
      <c r="Q86" s="24"/>
      <c r="R86" s="24"/>
      <c r="S86" s="24"/>
    </row>
    <row r="87" spans="1:19" ht="30" x14ac:dyDescent="0.3">
      <c r="A87" s="43" t="s">
        <v>1192</v>
      </c>
      <c r="B87" s="28" t="s">
        <v>273</v>
      </c>
      <c r="C87" s="28" t="s">
        <v>1193</v>
      </c>
      <c r="D87" s="30">
        <v>1</v>
      </c>
      <c r="E87" s="30" t="s">
        <v>163</v>
      </c>
      <c r="F87" s="28"/>
      <c r="G87" s="28"/>
      <c r="H87" s="59"/>
      <c r="I87" s="59"/>
      <c r="J87" s="59"/>
      <c r="K87" s="59"/>
      <c r="P87" s="24"/>
      <c r="Q87" s="24"/>
      <c r="R87" s="24"/>
      <c r="S87" s="24"/>
    </row>
    <row r="88" spans="1:19" ht="30" x14ac:dyDescent="0.3">
      <c r="A88" s="43" t="s">
        <v>1194</v>
      </c>
      <c r="B88" s="29" t="s">
        <v>1195</v>
      </c>
      <c r="C88" s="28" t="s">
        <v>278</v>
      </c>
      <c r="D88" s="30">
        <v>1</v>
      </c>
      <c r="E88" s="30" t="s">
        <v>1196</v>
      </c>
      <c r="F88" s="29"/>
      <c r="G88" s="29"/>
      <c r="H88" s="59"/>
      <c r="I88" s="59"/>
      <c r="J88" s="59"/>
      <c r="K88" s="59"/>
      <c r="P88" s="24"/>
      <c r="Q88" s="24"/>
      <c r="R88" s="24"/>
      <c r="S88" s="24"/>
    </row>
    <row r="89" spans="1:19" ht="45" x14ac:dyDescent="0.3">
      <c r="A89" s="43" t="s">
        <v>1197</v>
      </c>
      <c r="B89" s="28" t="s">
        <v>281</v>
      </c>
      <c r="C89" s="28" t="s">
        <v>1198</v>
      </c>
      <c r="D89" s="30">
        <v>1</v>
      </c>
      <c r="E89" s="30" t="s">
        <v>163</v>
      </c>
      <c r="F89" s="29" t="s">
        <v>1199</v>
      </c>
      <c r="G89" s="28"/>
      <c r="H89" s="59"/>
      <c r="I89" s="59"/>
      <c r="J89" s="59"/>
      <c r="K89" s="59"/>
      <c r="P89" s="24"/>
      <c r="Q89" s="24"/>
      <c r="R89" s="24"/>
      <c r="S89" s="24"/>
    </row>
    <row r="90" spans="1:19" ht="40.5" customHeight="1" x14ac:dyDescent="0.3">
      <c r="A90" s="43" t="s">
        <v>36</v>
      </c>
      <c r="B90" s="854" t="s">
        <v>1200</v>
      </c>
      <c r="C90" s="855"/>
      <c r="D90" s="855"/>
      <c r="E90" s="855"/>
      <c r="F90" s="855"/>
      <c r="G90" s="855"/>
      <c r="H90" s="59">
        <f>SUM(D91:D97)</f>
        <v>7</v>
      </c>
      <c r="I90" s="59">
        <f>COUNT(D91:D97)*2</f>
        <v>14</v>
      </c>
      <c r="J90" s="624">
        <f>H90/I90</f>
        <v>0.5</v>
      </c>
      <c r="K90" s="59"/>
      <c r="P90" s="24"/>
      <c r="Q90" s="24"/>
      <c r="R90" s="24"/>
      <c r="S90" s="24"/>
    </row>
    <row r="91" spans="1:19" ht="30" x14ac:dyDescent="0.3">
      <c r="A91" s="43" t="s">
        <v>1201</v>
      </c>
      <c r="B91" s="28" t="s">
        <v>285</v>
      </c>
      <c r="C91" s="28" t="s">
        <v>1202</v>
      </c>
      <c r="D91" s="30">
        <v>1</v>
      </c>
      <c r="E91" s="30" t="s">
        <v>186</v>
      </c>
      <c r="F91" s="28" t="s">
        <v>1203</v>
      </c>
      <c r="G91" s="28"/>
      <c r="H91" s="59"/>
      <c r="I91" s="59"/>
      <c r="J91" s="59"/>
      <c r="K91" s="59"/>
      <c r="P91" s="24"/>
      <c r="Q91" s="24"/>
      <c r="R91" s="24"/>
      <c r="S91" s="24"/>
    </row>
    <row r="92" spans="1:19" x14ac:dyDescent="0.3">
      <c r="A92" s="43"/>
      <c r="B92" s="28"/>
      <c r="C92" s="29" t="s">
        <v>1204</v>
      </c>
      <c r="D92" s="30">
        <v>1</v>
      </c>
      <c r="E92" s="28" t="s">
        <v>186</v>
      </c>
      <c r="F92" s="28"/>
      <c r="G92" s="28"/>
      <c r="H92" s="59"/>
      <c r="I92" s="59"/>
      <c r="J92" s="59"/>
      <c r="K92" s="59"/>
      <c r="P92" s="24"/>
      <c r="Q92" s="24"/>
      <c r="R92" s="24"/>
      <c r="S92" s="24"/>
    </row>
    <row r="93" spans="1:19" x14ac:dyDescent="0.3">
      <c r="A93" s="43"/>
      <c r="B93" s="28"/>
      <c r="C93" s="29" t="s">
        <v>1205</v>
      </c>
      <c r="D93" s="30">
        <v>1</v>
      </c>
      <c r="E93" s="28" t="s">
        <v>186</v>
      </c>
      <c r="F93" s="28"/>
      <c r="G93" s="28"/>
      <c r="H93" s="59"/>
      <c r="I93" s="59"/>
      <c r="J93" s="59"/>
      <c r="K93" s="59"/>
      <c r="P93" s="24"/>
      <c r="Q93" s="24"/>
      <c r="R93" s="24"/>
      <c r="S93" s="24"/>
    </row>
    <row r="94" spans="1:19" x14ac:dyDescent="0.3">
      <c r="A94" s="43" t="s">
        <v>1206</v>
      </c>
      <c r="B94" s="28" t="s">
        <v>289</v>
      </c>
      <c r="C94" s="28" t="s">
        <v>1207</v>
      </c>
      <c r="D94" s="30">
        <v>1</v>
      </c>
      <c r="E94" s="30" t="s">
        <v>228</v>
      </c>
      <c r="F94" s="28"/>
      <c r="G94" s="28"/>
      <c r="H94" s="59"/>
      <c r="I94" s="59"/>
      <c r="J94" s="59"/>
      <c r="K94" s="59"/>
      <c r="P94" s="24"/>
      <c r="Q94" s="24"/>
      <c r="R94" s="24"/>
      <c r="S94" s="24"/>
    </row>
    <row r="95" spans="1:19" ht="30" x14ac:dyDescent="0.3">
      <c r="A95" s="43" t="s">
        <v>1208</v>
      </c>
      <c r="B95" s="28" t="s">
        <v>296</v>
      </c>
      <c r="C95" s="28" t="s">
        <v>1209</v>
      </c>
      <c r="D95" s="30">
        <v>1</v>
      </c>
      <c r="E95" s="30" t="s">
        <v>298</v>
      </c>
      <c r="F95" s="29" t="s">
        <v>299</v>
      </c>
      <c r="G95" s="28"/>
      <c r="H95" s="59"/>
      <c r="I95" s="59"/>
      <c r="J95" s="59"/>
      <c r="K95" s="59"/>
      <c r="P95" s="24"/>
      <c r="Q95" s="24"/>
      <c r="R95" s="24"/>
      <c r="S95" s="24"/>
    </row>
    <row r="96" spans="1:19" x14ac:dyDescent="0.3">
      <c r="A96" s="43"/>
      <c r="B96" s="28"/>
      <c r="C96" s="28" t="s">
        <v>1210</v>
      </c>
      <c r="D96" s="30">
        <v>1</v>
      </c>
      <c r="E96" s="30" t="s">
        <v>1211</v>
      </c>
      <c r="F96" s="28"/>
      <c r="G96" s="28"/>
      <c r="H96" s="59"/>
      <c r="I96" s="59"/>
      <c r="J96" s="59"/>
      <c r="K96" s="59"/>
      <c r="P96" s="24"/>
      <c r="Q96" s="24"/>
      <c r="R96" s="24"/>
      <c r="S96" s="24"/>
    </row>
    <row r="97" spans="1:19" ht="30" x14ac:dyDescent="0.3">
      <c r="A97" s="43" t="s">
        <v>1212</v>
      </c>
      <c r="B97" s="28" t="s">
        <v>301</v>
      </c>
      <c r="C97" s="28" t="s">
        <v>1213</v>
      </c>
      <c r="D97" s="30">
        <v>1</v>
      </c>
      <c r="E97" s="30" t="s">
        <v>228</v>
      </c>
      <c r="F97" s="28"/>
      <c r="G97" s="28"/>
      <c r="H97" s="59"/>
      <c r="I97" s="59"/>
      <c r="J97" s="59"/>
      <c r="K97" s="59"/>
      <c r="P97" s="24"/>
      <c r="Q97" s="24"/>
      <c r="R97" s="24"/>
      <c r="S97" s="24"/>
    </row>
    <row r="98" spans="1:19" x14ac:dyDescent="0.3">
      <c r="A98" s="43" t="s">
        <v>38</v>
      </c>
      <c r="B98" s="875" t="s">
        <v>6098</v>
      </c>
      <c r="C98" s="855"/>
      <c r="D98" s="855"/>
      <c r="E98" s="855"/>
      <c r="F98" s="855"/>
      <c r="G98" s="855"/>
      <c r="H98" s="59">
        <f>SUM(D99:D103)</f>
        <v>5</v>
      </c>
      <c r="I98" s="59">
        <f>COUNT(D99:D103)*2</f>
        <v>10</v>
      </c>
      <c r="J98" s="624">
        <f>H98/I98</f>
        <v>0.5</v>
      </c>
      <c r="K98" s="59"/>
      <c r="P98" s="24"/>
      <c r="Q98" s="24"/>
      <c r="R98" s="24"/>
      <c r="S98" s="24"/>
    </row>
    <row r="99" spans="1:19" ht="30" x14ac:dyDescent="0.3">
      <c r="A99" s="43" t="s">
        <v>305</v>
      </c>
      <c r="B99" s="28" t="s">
        <v>306</v>
      </c>
      <c r="C99" s="28" t="s">
        <v>1215</v>
      </c>
      <c r="D99" s="30">
        <v>1</v>
      </c>
      <c r="E99" s="30" t="s">
        <v>308</v>
      </c>
      <c r="F99" s="29" t="s">
        <v>1216</v>
      </c>
      <c r="G99" s="28"/>
      <c r="H99" s="59"/>
      <c r="I99" s="59"/>
      <c r="J99" s="59"/>
      <c r="K99" s="59"/>
      <c r="P99" s="24"/>
      <c r="Q99" s="24"/>
      <c r="R99" s="24"/>
      <c r="S99" s="24"/>
    </row>
    <row r="100" spans="1:19" ht="30" x14ac:dyDescent="0.3">
      <c r="A100" s="43" t="s">
        <v>1217</v>
      </c>
      <c r="B100" s="28" t="s">
        <v>1218</v>
      </c>
      <c r="C100" s="28" t="s">
        <v>1219</v>
      </c>
      <c r="D100" s="30">
        <v>1</v>
      </c>
      <c r="E100" s="30" t="s">
        <v>308</v>
      </c>
      <c r="F100" s="28"/>
      <c r="G100" s="28"/>
      <c r="H100" s="59"/>
      <c r="I100" s="59"/>
      <c r="J100" s="59"/>
      <c r="K100" s="59"/>
      <c r="P100" s="24"/>
      <c r="Q100" s="24"/>
      <c r="R100" s="24"/>
      <c r="S100" s="24"/>
    </row>
    <row r="101" spans="1:19" ht="30" x14ac:dyDescent="0.3">
      <c r="A101" s="43" t="s">
        <v>1220</v>
      </c>
      <c r="B101" s="28" t="s">
        <v>313</v>
      </c>
      <c r="C101" s="28" t="s">
        <v>1221</v>
      </c>
      <c r="D101" s="30">
        <v>1</v>
      </c>
      <c r="E101" s="30" t="s">
        <v>308</v>
      </c>
      <c r="F101" s="28"/>
      <c r="G101" s="28"/>
      <c r="H101" s="59"/>
      <c r="I101" s="59"/>
      <c r="J101" s="59"/>
      <c r="K101" s="59"/>
      <c r="P101" s="24"/>
      <c r="Q101" s="24"/>
      <c r="R101" s="24"/>
      <c r="S101" s="24"/>
    </row>
    <row r="102" spans="1:19" ht="30" x14ac:dyDescent="0.3">
      <c r="A102" s="43" t="s">
        <v>1222</v>
      </c>
      <c r="B102" s="28" t="s">
        <v>1223</v>
      </c>
      <c r="C102" s="28" t="s">
        <v>1224</v>
      </c>
      <c r="D102" s="30">
        <v>1</v>
      </c>
      <c r="E102" s="30" t="s">
        <v>1225</v>
      </c>
      <c r="F102" s="28"/>
      <c r="G102" s="28"/>
      <c r="H102" s="59"/>
      <c r="I102" s="59"/>
      <c r="J102" s="59"/>
      <c r="K102" s="59"/>
      <c r="P102" s="24"/>
      <c r="Q102" s="24"/>
      <c r="R102" s="24"/>
      <c r="S102" s="24"/>
    </row>
    <row r="103" spans="1:19" ht="30" x14ac:dyDescent="0.3">
      <c r="A103" s="43" t="s">
        <v>1226</v>
      </c>
      <c r="B103" s="29" t="s">
        <v>1227</v>
      </c>
      <c r="C103" s="28" t="s">
        <v>1228</v>
      </c>
      <c r="D103" s="30">
        <v>1</v>
      </c>
      <c r="E103" s="30" t="s">
        <v>1225</v>
      </c>
      <c r="F103" s="29"/>
      <c r="G103" s="29"/>
      <c r="H103" s="59"/>
      <c r="I103" s="59"/>
      <c r="J103" s="59"/>
      <c r="K103" s="59"/>
      <c r="P103" s="24"/>
      <c r="Q103" s="24"/>
      <c r="R103" s="24"/>
      <c r="S103" s="24"/>
    </row>
    <row r="104" spans="1:19" x14ac:dyDescent="0.3">
      <c r="A104" s="42"/>
      <c r="B104" s="857" t="s">
        <v>315</v>
      </c>
      <c r="C104" s="851"/>
      <c r="D104" s="851"/>
      <c r="E104" s="851"/>
      <c r="F104" s="851"/>
      <c r="G104" s="851"/>
      <c r="H104" s="59">
        <f>H105+H128+H134+H140+H153+H159+H169</f>
        <v>70</v>
      </c>
      <c r="I104" s="59">
        <f>I105+I128+I134+I140+I153+I159+I169</f>
        <v>140</v>
      </c>
      <c r="J104" s="624">
        <f t="shared" ref="J104:J105" si="3">H104/I104</f>
        <v>0.5</v>
      </c>
      <c r="K104" s="59"/>
      <c r="P104" s="24"/>
      <c r="Q104" s="24"/>
      <c r="R104" s="24"/>
      <c r="S104" s="24"/>
    </row>
    <row r="105" spans="1:19" x14ac:dyDescent="0.3">
      <c r="A105" s="43" t="s">
        <v>41</v>
      </c>
      <c r="B105" s="854" t="s">
        <v>42</v>
      </c>
      <c r="C105" s="855"/>
      <c r="D105" s="855"/>
      <c r="E105" s="855"/>
      <c r="F105" s="855"/>
      <c r="G105" s="855"/>
      <c r="H105" s="59">
        <f>SUM(D106:D127)</f>
        <v>22</v>
      </c>
      <c r="I105" s="59">
        <f>COUNT(D106:D127)*2</f>
        <v>44</v>
      </c>
      <c r="J105" s="624">
        <f t="shared" si="3"/>
        <v>0.5</v>
      </c>
      <c r="K105" s="59"/>
      <c r="P105" s="24"/>
      <c r="Q105" s="24"/>
      <c r="R105" s="24"/>
      <c r="S105" s="24"/>
    </row>
    <row r="106" spans="1:19" x14ac:dyDescent="0.3">
      <c r="A106" s="43" t="s">
        <v>1229</v>
      </c>
      <c r="B106" s="28" t="s">
        <v>318</v>
      </c>
      <c r="C106" s="28" t="s">
        <v>1230</v>
      </c>
      <c r="D106" s="30">
        <v>1</v>
      </c>
      <c r="E106" s="30" t="s">
        <v>228</v>
      </c>
      <c r="F106" s="28" t="s">
        <v>1231</v>
      </c>
      <c r="G106" s="28"/>
      <c r="H106" s="59"/>
      <c r="I106" s="59"/>
      <c r="J106" s="59"/>
      <c r="K106" s="59"/>
      <c r="P106" s="24"/>
      <c r="Q106" s="24"/>
      <c r="R106" s="24"/>
      <c r="S106" s="24"/>
    </row>
    <row r="107" spans="1:19" ht="30" x14ac:dyDescent="0.3">
      <c r="A107" s="43"/>
      <c r="B107" s="28"/>
      <c r="C107" s="28" t="s">
        <v>1232</v>
      </c>
      <c r="D107" s="30">
        <v>1</v>
      </c>
      <c r="E107" s="30" t="s">
        <v>228</v>
      </c>
      <c r="F107" s="29" t="s">
        <v>1233</v>
      </c>
      <c r="G107" s="28"/>
      <c r="H107" s="59"/>
      <c r="I107" s="59"/>
      <c r="J107" s="59"/>
      <c r="K107" s="59"/>
      <c r="P107" s="24"/>
      <c r="Q107" s="24"/>
      <c r="R107" s="24"/>
      <c r="S107" s="24"/>
    </row>
    <row r="108" spans="1:19" x14ac:dyDescent="0.3">
      <c r="A108" s="43" t="s">
        <v>1234</v>
      </c>
      <c r="B108" s="32" t="s">
        <v>321</v>
      </c>
      <c r="C108" s="28" t="s">
        <v>1235</v>
      </c>
      <c r="D108" s="30">
        <v>1</v>
      </c>
      <c r="E108" s="30" t="s">
        <v>228</v>
      </c>
      <c r="F108" s="29" t="s">
        <v>1236</v>
      </c>
      <c r="G108" s="28"/>
      <c r="H108" s="59"/>
      <c r="I108" s="59"/>
      <c r="J108" s="59"/>
      <c r="K108" s="59"/>
      <c r="P108" s="24"/>
      <c r="Q108" s="24"/>
      <c r="R108" s="24"/>
      <c r="S108" s="24"/>
    </row>
    <row r="109" spans="1:19" x14ac:dyDescent="0.3">
      <c r="A109" s="43"/>
      <c r="B109" s="32"/>
      <c r="C109" s="28" t="s">
        <v>1237</v>
      </c>
      <c r="D109" s="30">
        <v>1</v>
      </c>
      <c r="E109" s="30" t="s">
        <v>228</v>
      </c>
      <c r="F109" s="29" t="s">
        <v>1238</v>
      </c>
      <c r="G109" s="28"/>
      <c r="H109" s="59"/>
      <c r="I109" s="59"/>
      <c r="J109" s="59"/>
      <c r="K109" s="59"/>
      <c r="P109" s="24"/>
      <c r="Q109" s="24"/>
      <c r="R109" s="24"/>
      <c r="S109" s="24"/>
    </row>
    <row r="110" spans="1:19" x14ac:dyDescent="0.3">
      <c r="A110" s="43"/>
      <c r="B110" s="32"/>
      <c r="C110" s="25" t="s">
        <v>1239</v>
      </c>
      <c r="D110" s="30">
        <v>1</v>
      </c>
      <c r="E110" s="25" t="s">
        <v>228</v>
      </c>
      <c r="F110" s="25" t="s">
        <v>1240</v>
      </c>
      <c r="G110" s="28"/>
      <c r="H110" s="59"/>
      <c r="I110" s="59"/>
      <c r="J110" s="59"/>
      <c r="K110" s="59"/>
      <c r="P110" s="24"/>
      <c r="Q110" s="24"/>
      <c r="R110" s="24"/>
      <c r="S110" s="24"/>
    </row>
    <row r="111" spans="1:19" ht="45" x14ac:dyDescent="0.3">
      <c r="A111" s="43"/>
      <c r="B111" s="32"/>
      <c r="C111" s="28" t="s">
        <v>324</v>
      </c>
      <c r="D111" s="30">
        <v>1</v>
      </c>
      <c r="E111" s="30" t="s">
        <v>228</v>
      </c>
      <c r="F111" s="29" t="s">
        <v>1241</v>
      </c>
      <c r="G111" s="28"/>
      <c r="H111" s="59"/>
      <c r="I111" s="59"/>
      <c r="J111" s="59"/>
      <c r="K111" s="59"/>
      <c r="P111" s="24"/>
      <c r="Q111" s="24"/>
      <c r="R111" s="24"/>
      <c r="S111" s="24"/>
    </row>
    <row r="112" spans="1:19" x14ac:dyDescent="0.3">
      <c r="A112" s="43"/>
      <c r="B112" s="32"/>
      <c r="C112" s="28" t="s">
        <v>1242</v>
      </c>
      <c r="D112" s="30">
        <v>1</v>
      </c>
      <c r="E112" s="30" t="s">
        <v>228</v>
      </c>
      <c r="F112" s="28"/>
      <c r="G112" s="28"/>
      <c r="H112" s="59"/>
      <c r="I112" s="59"/>
      <c r="J112" s="59"/>
      <c r="K112" s="59"/>
      <c r="P112" s="24"/>
      <c r="Q112" s="24"/>
      <c r="R112" s="24"/>
      <c r="S112" s="24"/>
    </row>
    <row r="113" spans="1:19" x14ac:dyDescent="0.3">
      <c r="A113" s="43"/>
      <c r="B113" s="32"/>
      <c r="C113" s="28" t="s">
        <v>1243</v>
      </c>
      <c r="D113" s="30">
        <v>1</v>
      </c>
      <c r="E113" s="30" t="s">
        <v>228</v>
      </c>
      <c r="F113" s="28"/>
      <c r="G113" s="28"/>
      <c r="H113" s="59"/>
      <c r="I113" s="59"/>
      <c r="J113" s="59"/>
      <c r="K113" s="59"/>
      <c r="P113" s="24"/>
      <c r="Q113" s="24"/>
      <c r="R113" s="24"/>
      <c r="S113" s="24"/>
    </row>
    <row r="114" spans="1:19" x14ac:dyDescent="0.3">
      <c r="A114" s="43" t="s">
        <v>1244</v>
      </c>
      <c r="B114" s="28" t="s">
        <v>327</v>
      </c>
      <c r="C114" s="28" t="s">
        <v>1245</v>
      </c>
      <c r="D114" s="30">
        <v>1</v>
      </c>
      <c r="E114" s="30" t="s">
        <v>228</v>
      </c>
      <c r="F114" s="29"/>
      <c r="G114" s="28"/>
      <c r="H114" s="59"/>
      <c r="I114" s="59"/>
      <c r="J114" s="59"/>
      <c r="K114" s="59"/>
      <c r="P114" s="24"/>
      <c r="Q114" s="24"/>
      <c r="R114" s="24"/>
      <c r="S114" s="24"/>
    </row>
    <row r="115" spans="1:19" x14ac:dyDescent="0.3">
      <c r="A115" s="43"/>
      <c r="B115" s="28"/>
      <c r="C115" s="28" t="s">
        <v>1246</v>
      </c>
      <c r="D115" s="30">
        <v>1</v>
      </c>
      <c r="E115" s="30" t="s">
        <v>228</v>
      </c>
      <c r="F115" s="29"/>
      <c r="G115" s="28"/>
      <c r="H115" s="59"/>
      <c r="I115" s="59"/>
      <c r="J115" s="59"/>
      <c r="K115" s="59"/>
      <c r="P115" s="24"/>
      <c r="Q115" s="24"/>
      <c r="R115" s="24"/>
      <c r="S115" s="24"/>
    </row>
    <row r="116" spans="1:19" x14ac:dyDescent="0.3">
      <c r="A116" s="43"/>
      <c r="B116" s="28"/>
      <c r="C116" s="28" t="s">
        <v>1247</v>
      </c>
      <c r="D116" s="30">
        <v>1</v>
      </c>
      <c r="E116" s="30" t="s">
        <v>228</v>
      </c>
      <c r="F116" s="29"/>
      <c r="G116" s="28"/>
      <c r="H116" s="59"/>
      <c r="I116" s="59"/>
      <c r="J116" s="59"/>
      <c r="K116" s="59"/>
      <c r="P116" s="24"/>
      <c r="Q116" s="24"/>
      <c r="R116" s="24"/>
      <c r="S116" s="24"/>
    </row>
    <row r="117" spans="1:19" x14ac:dyDescent="0.3">
      <c r="A117" s="43"/>
      <c r="B117" s="28"/>
      <c r="C117" s="28" t="s">
        <v>334</v>
      </c>
      <c r="D117" s="30">
        <v>1</v>
      </c>
      <c r="E117" s="30" t="s">
        <v>228</v>
      </c>
      <c r="F117" s="29"/>
      <c r="G117" s="28"/>
      <c r="H117" s="59"/>
      <c r="I117" s="59"/>
      <c r="J117" s="59"/>
      <c r="K117" s="59"/>
      <c r="P117" s="24"/>
      <c r="Q117" s="24"/>
      <c r="R117" s="24"/>
      <c r="S117" s="24"/>
    </row>
    <row r="118" spans="1:19" x14ac:dyDescent="0.3">
      <c r="A118" s="43"/>
      <c r="B118" s="28"/>
      <c r="C118" s="28" t="s">
        <v>335</v>
      </c>
      <c r="D118" s="30">
        <v>1</v>
      </c>
      <c r="E118" s="30" t="s">
        <v>228</v>
      </c>
      <c r="F118" s="28"/>
      <c r="G118" s="28"/>
      <c r="H118" s="59"/>
      <c r="I118" s="59"/>
      <c r="J118" s="59"/>
      <c r="K118" s="59"/>
      <c r="P118" s="24"/>
      <c r="Q118" s="24"/>
      <c r="R118" s="24"/>
      <c r="S118" s="24"/>
    </row>
    <row r="119" spans="1:19" x14ac:dyDescent="0.3">
      <c r="A119" s="43"/>
      <c r="B119" s="28"/>
      <c r="C119" s="28" t="s">
        <v>1248</v>
      </c>
      <c r="D119" s="30">
        <v>1</v>
      </c>
      <c r="E119" s="30" t="s">
        <v>228</v>
      </c>
      <c r="F119" s="29"/>
      <c r="G119" s="28"/>
      <c r="H119" s="59"/>
      <c r="I119" s="59"/>
      <c r="J119" s="59"/>
      <c r="K119" s="59"/>
      <c r="P119" s="24"/>
      <c r="Q119" s="24"/>
      <c r="R119" s="24"/>
      <c r="S119" s="24"/>
    </row>
    <row r="120" spans="1:19" x14ac:dyDescent="0.3">
      <c r="A120" s="43"/>
      <c r="B120" s="28"/>
      <c r="C120" s="32" t="s">
        <v>343</v>
      </c>
      <c r="D120" s="35">
        <v>1</v>
      </c>
      <c r="E120" s="35" t="s">
        <v>228</v>
      </c>
      <c r="F120" s="32"/>
      <c r="G120" s="28"/>
      <c r="H120" s="59"/>
      <c r="I120" s="59"/>
      <c r="J120" s="59"/>
      <c r="K120" s="59"/>
      <c r="P120" s="24"/>
      <c r="Q120" s="24"/>
      <c r="R120" s="24"/>
      <c r="S120" s="24"/>
    </row>
    <row r="121" spans="1:19" x14ac:dyDescent="0.3">
      <c r="A121" s="43"/>
      <c r="B121" s="28"/>
      <c r="C121" s="28" t="s">
        <v>1249</v>
      </c>
      <c r="D121" s="30">
        <v>1</v>
      </c>
      <c r="E121" s="30" t="s">
        <v>228</v>
      </c>
      <c r="F121" s="29"/>
      <c r="G121" s="28"/>
      <c r="H121" s="59"/>
      <c r="I121" s="59"/>
      <c r="J121" s="59"/>
      <c r="K121" s="59"/>
      <c r="P121" s="24"/>
      <c r="Q121" s="24"/>
      <c r="R121" s="24"/>
      <c r="S121" s="24"/>
    </row>
    <row r="122" spans="1:19" ht="30" x14ac:dyDescent="0.3">
      <c r="A122" s="43" t="s">
        <v>1250</v>
      </c>
      <c r="B122" s="29" t="s">
        <v>345</v>
      </c>
      <c r="C122" s="29" t="s">
        <v>1251</v>
      </c>
      <c r="D122" s="30">
        <v>1</v>
      </c>
      <c r="E122" s="30" t="s">
        <v>228</v>
      </c>
      <c r="F122" s="29"/>
      <c r="G122" s="29"/>
      <c r="H122" s="59"/>
      <c r="I122" s="59"/>
      <c r="J122" s="59"/>
      <c r="K122" s="59"/>
      <c r="P122" s="24"/>
      <c r="Q122" s="24"/>
      <c r="R122" s="24"/>
      <c r="S122" s="24"/>
    </row>
    <row r="123" spans="1:19" ht="30" x14ac:dyDescent="0.3">
      <c r="A123" s="43" t="s">
        <v>1252</v>
      </c>
      <c r="B123" s="29" t="s">
        <v>349</v>
      </c>
      <c r="C123" s="29" t="s">
        <v>1253</v>
      </c>
      <c r="D123" s="30">
        <v>1</v>
      </c>
      <c r="E123" s="30" t="s">
        <v>228</v>
      </c>
      <c r="F123" s="29"/>
      <c r="G123" s="29"/>
      <c r="H123" s="59"/>
      <c r="I123" s="59"/>
      <c r="J123" s="59"/>
      <c r="K123" s="59"/>
      <c r="P123" s="24"/>
      <c r="Q123" s="24"/>
      <c r="R123" s="24"/>
      <c r="S123" s="24"/>
    </row>
    <row r="124" spans="1:19" ht="45" x14ac:dyDescent="0.3">
      <c r="A124" s="43" t="s">
        <v>1254</v>
      </c>
      <c r="B124" s="28" t="s">
        <v>353</v>
      </c>
      <c r="C124" s="28" t="s">
        <v>1255</v>
      </c>
      <c r="D124" s="30">
        <v>1</v>
      </c>
      <c r="E124" s="30" t="s">
        <v>228</v>
      </c>
      <c r="F124" s="29" t="s">
        <v>1256</v>
      </c>
      <c r="G124" s="28"/>
      <c r="H124" s="59"/>
      <c r="I124" s="59"/>
      <c r="J124" s="59"/>
      <c r="K124" s="59"/>
      <c r="P124" s="24"/>
      <c r="Q124" s="24"/>
      <c r="R124" s="24"/>
      <c r="S124" s="24"/>
    </row>
    <row r="125" spans="1:19" ht="75" x14ac:dyDescent="0.3">
      <c r="A125" s="43" t="s">
        <v>1257</v>
      </c>
      <c r="B125" s="28" t="s">
        <v>357</v>
      </c>
      <c r="C125" s="28" t="s">
        <v>1258</v>
      </c>
      <c r="D125" s="30">
        <v>1</v>
      </c>
      <c r="E125" s="30" t="s">
        <v>228</v>
      </c>
      <c r="F125" s="29" t="s">
        <v>1259</v>
      </c>
      <c r="G125" s="28"/>
      <c r="H125" s="59"/>
      <c r="I125" s="59"/>
      <c r="J125" s="59"/>
      <c r="K125" s="59"/>
      <c r="P125" s="24"/>
      <c r="Q125" s="24"/>
      <c r="R125" s="24"/>
      <c r="S125" s="24"/>
    </row>
    <row r="126" spans="1:19" ht="30" x14ac:dyDescent="0.3">
      <c r="A126" s="43"/>
      <c r="B126" s="28"/>
      <c r="C126" s="28" t="s">
        <v>1260</v>
      </c>
      <c r="D126" s="30">
        <v>1</v>
      </c>
      <c r="E126" s="30" t="s">
        <v>228</v>
      </c>
      <c r="F126" s="29"/>
      <c r="G126" s="28"/>
      <c r="H126" s="59"/>
      <c r="I126" s="59"/>
      <c r="J126" s="59"/>
      <c r="K126" s="59"/>
      <c r="P126" s="24"/>
      <c r="Q126" s="24"/>
      <c r="R126" s="24"/>
      <c r="S126" s="24"/>
    </row>
    <row r="127" spans="1:19" x14ac:dyDescent="0.3">
      <c r="A127" s="43"/>
      <c r="B127" s="28"/>
      <c r="C127" s="28" t="s">
        <v>1261</v>
      </c>
      <c r="D127" s="30">
        <v>1</v>
      </c>
      <c r="E127" s="30" t="s">
        <v>228</v>
      </c>
      <c r="F127" s="29"/>
      <c r="G127" s="28"/>
      <c r="H127" s="59"/>
      <c r="I127" s="59"/>
      <c r="J127" s="59"/>
      <c r="K127" s="59"/>
      <c r="P127" s="24"/>
      <c r="Q127" s="24"/>
      <c r="R127" s="24"/>
      <c r="S127" s="24"/>
    </row>
    <row r="128" spans="1:19" x14ac:dyDescent="0.3">
      <c r="A128" s="43" t="s">
        <v>43</v>
      </c>
      <c r="B128" s="854" t="s">
        <v>4298</v>
      </c>
      <c r="C128" s="855"/>
      <c r="D128" s="855"/>
      <c r="E128" s="855"/>
      <c r="F128" s="855"/>
      <c r="G128" s="855"/>
      <c r="H128" s="59">
        <f>SUM(D129:D133)</f>
        <v>5</v>
      </c>
      <c r="I128" s="59">
        <f>COUNT(D129:D133)*2</f>
        <v>10</v>
      </c>
      <c r="J128" s="624">
        <f>H128/I128</f>
        <v>0.5</v>
      </c>
      <c r="K128" s="59"/>
      <c r="P128" s="24"/>
      <c r="Q128" s="24"/>
      <c r="R128" s="24"/>
      <c r="S128" s="24"/>
    </row>
    <row r="129" spans="1:19" ht="30" x14ac:dyDescent="0.3">
      <c r="A129" s="43" t="s">
        <v>364</v>
      </c>
      <c r="B129" s="32" t="s">
        <v>365</v>
      </c>
      <c r="C129" s="28" t="s">
        <v>1262</v>
      </c>
      <c r="D129" s="30">
        <v>1</v>
      </c>
      <c r="E129" s="30" t="s">
        <v>228</v>
      </c>
      <c r="F129" s="28" t="s">
        <v>367</v>
      </c>
      <c r="G129" s="28"/>
      <c r="H129" s="59"/>
      <c r="I129" s="59"/>
      <c r="J129" s="59"/>
      <c r="K129" s="59"/>
      <c r="P129" s="24"/>
      <c r="Q129" s="24"/>
      <c r="R129" s="24"/>
      <c r="S129" s="24"/>
    </row>
    <row r="130" spans="1:19" x14ac:dyDescent="0.3">
      <c r="A130" s="43" t="s">
        <v>1263</v>
      </c>
      <c r="B130" s="32" t="s">
        <v>369</v>
      </c>
      <c r="C130" s="28" t="s">
        <v>1264</v>
      </c>
      <c r="D130" s="30">
        <v>1</v>
      </c>
      <c r="E130" s="30" t="s">
        <v>228</v>
      </c>
      <c r="F130" s="28"/>
      <c r="G130" s="28"/>
      <c r="H130" s="59"/>
      <c r="I130" s="59"/>
      <c r="J130" s="59"/>
      <c r="K130" s="59"/>
      <c r="P130" s="24"/>
      <c r="Q130" s="24"/>
      <c r="R130" s="24"/>
      <c r="S130" s="24"/>
    </row>
    <row r="131" spans="1:19" ht="45" x14ac:dyDescent="0.3">
      <c r="A131" s="43"/>
      <c r="B131" s="32"/>
      <c r="C131" s="28" t="s">
        <v>1265</v>
      </c>
      <c r="D131" s="30">
        <v>1</v>
      </c>
      <c r="E131" s="30"/>
      <c r="F131" s="28"/>
      <c r="G131" s="28"/>
      <c r="H131" s="59"/>
      <c r="I131" s="59"/>
      <c r="J131" s="59"/>
      <c r="K131" s="59"/>
      <c r="P131" s="24"/>
      <c r="Q131" s="24"/>
      <c r="R131" s="24"/>
      <c r="S131" s="24"/>
    </row>
    <row r="132" spans="1:19" x14ac:dyDescent="0.3">
      <c r="A132" s="43" t="s">
        <v>371</v>
      </c>
      <c r="B132" s="32" t="s">
        <v>372</v>
      </c>
      <c r="C132" s="32" t="s">
        <v>1266</v>
      </c>
      <c r="D132" s="30">
        <v>1</v>
      </c>
      <c r="E132" s="30" t="s">
        <v>228</v>
      </c>
      <c r="F132" s="28"/>
      <c r="G132" s="28"/>
      <c r="H132" s="59"/>
      <c r="I132" s="59"/>
      <c r="J132" s="59"/>
      <c r="K132" s="59"/>
      <c r="P132" s="24"/>
      <c r="Q132" s="24"/>
      <c r="R132" s="24"/>
      <c r="S132" s="24"/>
    </row>
    <row r="133" spans="1:19" x14ac:dyDescent="0.3">
      <c r="A133" s="43"/>
      <c r="B133" s="32"/>
      <c r="C133" s="32" t="s">
        <v>1267</v>
      </c>
      <c r="D133" s="30">
        <v>1</v>
      </c>
      <c r="E133" s="30" t="s">
        <v>228</v>
      </c>
      <c r="F133" s="28"/>
      <c r="G133" s="28"/>
      <c r="H133" s="59"/>
      <c r="I133" s="59"/>
      <c r="J133" s="59"/>
      <c r="K133" s="59"/>
      <c r="P133" s="24"/>
      <c r="Q133" s="24"/>
      <c r="R133" s="24"/>
      <c r="S133" s="24"/>
    </row>
    <row r="134" spans="1:19" x14ac:dyDescent="0.3">
      <c r="A134" s="43" t="s">
        <v>44</v>
      </c>
      <c r="B134" s="849" t="s">
        <v>4178</v>
      </c>
      <c r="C134" s="849"/>
      <c r="D134" s="849"/>
      <c r="E134" s="849"/>
      <c r="F134" s="849"/>
      <c r="G134" s="849"/>
      <c r="H134" s="59">
        <f>SUM(D135:D139)</f>
        <v>5</v>
      </c>
      <c r="I134" s="59">
        <f>COUNT(D135:D139)*2</f>
        <v>10</v>
      </c>
      <c r="J134" s="624">
        <f>H134/I134</f>
        <v>0.5</v>
      </c>
      <c r="K134" s="59"/>
      <c r="P134" s="24"/>
      <c r="Q134" s="24"/>
      <c r="R134" s="24"/>
      <c r="S134" s="24"/>
    </row>
    <row r="135" spans="1:19" x14ac:dyDescent="0.3">
      <c r="A135" s="43" t="s">
        <v>383</v>
      </c>
      <c r="B135" s="32" t="s">
        <v>375</v>
      </c>
      <c r="C135" s="28" t="s">
        <v>1268</v>
      </c>
      <c r="D135" s="30">
        <v>1</v>
      </c>
      <c r="E135" s="30" t="s">
        <v>256</v>
      </c>
      <c r="F135" s="28"/>
      <c r="G135" s="28"/>
      <c r="H135" s="59"/>
      <c r="I135" s="59"/>
      <c r="J135" s="59"/>
      <c r="K135" s="59"/>
      <c r="P135" s="24"/>
      <c r="Q135" s="24"/>
      <c r="R135" s="24"/>
      <c r="S135" s="24"/>
    </row>
    <row r="136" spans="1:19" x14ac:dyDescent="0.3">
      <c r="A136" s="43"/>
      <c r="B136" s="32"/>
      <c r="C136" s="28" t="s">
        <v>1269</v>
      </c>
      <c r="D136" s="30">
        <v>1</v>
      </c>
      <c r="E136" s="30" t="s">
        <v>228</v>
      </c>
      <c r="F136" s="28"/>
      <c r="G136" s="28"/>
      <c r="H136" s="59"/>
      <c r="I136" s="59"/>
      <c r="J136" s="59"/>
      <c r="K136" s="59"/>
      <c r="P136" s="24"/>
      <c r="Q136" s="24"/>
      <c r="R136" s="24"/>
      <c r="S136" s="24"/>
    </row>
    <row r="137" spans="1:19" x14ac:dyDescent="0.3">
      <c r="A137" s="43" t="s">
        <v>2004</v>
      </c>
      <c r="B137" s="32" t="s">
        <v>377</v>
      </c>
      <c r="C137" s="28" t="s">
        <v>1270</v>
      </c>
      <c r="D137" s="30">
        <v>1</v>
      </c>
      <c r="E137" s="30" t="s">
        <v>228</v>
      </c>
      <c r="F137" s="28"/>
      <c r="G137" s="28"/>
      <c r="H137" s="59"/>
      <c r="I137" s="59"/>
      <c r="J137" s="59"/>
      <c r="K137" s="59"/>
      <c r="P137" s="24"/>
      <c r="Q137" s="24"/>
      <c r="R137" s="24"/>
      <c r="S137" s="24"/>
    </row>
    <row r="138" spans="1:19" ht="30" x14ac:dyDescent="0.3">
      <c r="A138" s="43"/>
      <c r="B138" s="32"/>
      <c r="C138" s="28" t="s">
        <v>1271</v>
      </c>
      <c r="D138" s="30">
        <v>1</v>
      </c>
      <c r="E138" s="30" t="s">
        <v>254</v>
      </c>
      <c r="F138" s="28"/>
      <c r="G138" s="28"/>
      <c r="H138" s="59"/>
      <c r="I138" s="59"/>
      <c r="J138" s="59"/>
      <c r="K138" s="59"/>
      <c r="P138" s="24"/>
      <c r="Q138" s="24"/>
      <c r="R138" s="24"/>
      <c r="S138" s="24"/>
    </row>
    <row r="139" spans="1:19" ht="30" x14ac:dyDescent="0.3">
      <c r="A139" s="43" t="s">
        <v>390</v>
      </c>
      <c r="B139" s="32" t="s">
        <v>380</v>
      </c>
      <c r="C139" s="28" t="s">
        <v>381</v>
      </c>
      <c r="D139" s="30">
        <v>1</v>
      </c>
      <c r="E139" s="30"/>
      <c r="F139" s="28"/>
      <c r="G139" s="28"/>
      <c r="H139" s="59"/>
      <c r="I139" s="59"/>
      <c r="J139" s="59"/>
      <c r="K139" s="59"/>
      <c r="P139" s="24"/>
      <c r="Q139" s="24"/>
      <c r="R139" s="24"/>
      <c r="S139" s="24"/>
    </row>
    <row r="140" spans="1:19" x14ac:dyDescent="0.3">
      <c r="A140" s="43" t="s">
        <v>46</v>
      </c>
      <c r="B140" s="854" t="s">
        <v>382</v>
      </c>
      <c r="C140" s="855"/>
      <c r="D140" s="855"/>
      <c r="E140" s="855"/>
      <c r="F140" s="855"/>
      <c r="G140" s="855"/>
      <c r="H140" s="59">
        <f>SUM(D141:D152)</f>
        <v>11</v>
      </c>
      <c r="I140" s="59">
        <f>COUNT(D141:D152)*2</f>
        <v>22</v>
      </c>
      <c r="J140" s="624">
        <f>H140/I140</f>
        <v>0.5</v>
      </c>
      <c r="K140" s="59"/>
      <c r="P140" s="24"/>
      <c r="Q140" s="24"/>
      <c r="R140" s="24"/>
      <c r="S140" s="24"/>
    </row>
    <row r="141" spans="1:19" ht="30" x14ac:dyDescent="0.3">
      <c r="A141" s="43" t="s">
        <v>1293</v>
      </c>
      <c r="B141" s="28" t="s">
        <v>1272</v>
      </c>
      <c r="C141" s="28" t="s">
        <v>1273</v>
      </c>
      <c r="D141" s="30">
        <v>1</v>
      </c>
      <c r="E141" s="30" t="s">
        <v>254</v>
      </c>
      <c r="F141" s="29" t="s">
        <v>1274</v>
      </c>
      <c r="G141" s="28"/>
      <c r="H141" s="59"/>
      <c r="I141" s="59"/>
      <c r="J141" s="59"/>
      <c r="K141" s="59"/>
      <c r="P141" s="24"/>
      <c r="Q141" s="24"/>
      <c r="R141" s="24"/>
      <c r="S141" s="24"/>
    </row>
    <row r="142" spans="1:19" ht="30" x14ac:dyDescent="0.3">
      <c r="A142" s="43" t="s">
        <v>1297</v>
      </c>
      <c r="B142" s="28" t="s">
        <v>5645</v>
      </c>
      <c r="C142" s="28"/>
      <c r="D142" s="30"/>
      <c r="E142" s="30"/>
      <c r="F142" s="29"/>
      <c r="G142" s="28"/>
      <c r="H142" s="59"/>
      <c r="I142" s="59"/>
      <c r="J142" s="59"/>
      <c r="K142" s="59"/>
      <c r="P142" s="24"/>
      <c r="Q142" s="24"/>
      <c r="R142" s="24"/>
      <c r="S142" s="24"/>
    </row>
    <row r="143" spans="1:19" ht="30" x14ac:dyDescent="0.3">
      <c r="A143" s="43" t="s">
        <v>1301</v>
      </c>
      <c r="B143" s="28" t="s">
        <v>391</v>
      </c>
      <c r="C143" s="28" t="s">
        <v>1275</v>
      </c>
      <c r="D143" s="30">
        <v>1</v>
      </c>
      <c r="E143" s="30" t="s">
        <v>393</v>
      </c>
      <c r="F143" s="29" t="s">
        <v>1276</v>
      </c>
      <c r="G143" s="28"/>
      <c r="H143" s="59"/>
      <c r="I143" s="59"/>
      <c r="J143" s="59"/>
      <c r="K143" s="59"/>
      <c r="P143" s="24"/>
      <c r="Q143" s="24"/>
      <c r="R143" s="24"/>
      <c r="S143" s="24"/>
    </row>
    <row r="144" spans="1:19" ht="30" x14ac:dyDescent="0.3">
      <c r="A144" s="43" t="s">
        <v>4179</v>
      </c>
      <c r="B144" s="28" t="s">
        <v>394</v>
      </c>
      <c r="C144" s="28" t="s">
        <v>1277</v>
      </c>
      <c r="D144" s="30">
        <v>1</v>
      </c>
      <c r="E144" s="30" t="s">
        <v>256</v>
      </c>
      <c r="F144" s="28"/>
      <c r="G144" s="28"/>
      <c r="H144" s="59"/>
      <c r="I144" s="59"/>
      <c r="J144" s="59"/>
      <c r="K144" s="59"/>
      <c r="P144" s="24"/>
      <c r="Q144" s="24"/>
      <c r="R144" s="24"/>
      <c r="S144" s="24"/>
    </row>
    <row r="145" spans="1:19" x14ac:dyDescent="0.3">
      <c r="A145" s="43"/>
      <c r="B145" s="28"/>
      <c r="C145" s="28" t="s">
        <v>1278</v>
      </c>
      <c r="D145" s="30">
        <v>1</v>
      </c>
      <c r="E145" s="30" t="s">
        <v>400</v>
      </c>
      <c r="F145" s="28" t="s">
        <v>1279</v>
      </c>
      <c r="G145" s="28"/>
      <c r="H145" s="59"/>
      <c r="I145" s="59"/>
      <c r="J145" s="59"/>
      <c r="K145" s="59"/>
      <c r="P145" s="24"/>
      <c r="Q145" s="24"/>
      <c r="R145" s="24"/>
      <c r="S145" s="24"/>
    </row>
    <row r="146" spans="1:19" x14ac:dyDescent="0.3">
      <c r="A146" s="43"/>
      <c r="B146" s="28"/>
      <c r="C146" s="28" t="s">
        <v>1280</v>
      </c>
      <c r="D146" s="30">
        <v>1</v>
      </c>
      <c r="E146" s="30" t="s">
        <v>400</v>
      </c>
      <c r="F146" s="28" t="s">
        <v>1281</v>
      </c>
      <c r="G146" s="28"/>
      <c r="H146" s="59"/>
      <c r="I146" s="59"/>
      <c r="J146" s="59"/>
      <c r="K146" s="59"/>
      <c r="P146" s="24"/>
      <c r="Q146" s="24"/>
      <c r="R146" s="24"/>
      <c r="S146" s="24"/>
    </row>
    <row r="147" spans="1:19" x14ac:dyDescent="0.3">
      <c r="A147" s="43"/>
      <c r="B147" s="28"/>
      <c r="C147" s="28" t="s">
        <v>1282</v>
      </c>
      <c r="D147" s="30">
        <v>1</v>
      </c>
      <c r="E147" s="30" t="s">
        <v>400</v>
      </c>
      <c r="F147" s="28"/>
      <c r="G147" s="28"/>
      <c r="H147" s="59"/>
      <c r="I147" s="59"/>
      <c r="J147" s="59"/>
      <c r="K147" s="59"/>
      <c r="P147" s="24"/>
      <c r="Q147" s="24"/>
      <c r="R147" s="24"/>
      <c r="S147" s="24"/>
    </row>
    <row r="148" spans="1:19" x14ac:dyDescent="0.3">
      <c r="A148" s="43"/>
      <c r="B148" s="28"/>
      <c r="C148" s="28" t="s">
        <v>1283</v>
      </c>
      <c r="D148" s="30">
        <v>1</v>
      </c>
      <c r="E148" s="30" t="s">
        <v>400</v>
      </c>
      <c r="F148" s="28"/>
      <c r="G148" s="28"/>
      <c r="H148" s="59"/>
      <c r="I148" s="59"/>
      <c r="J148" s="59"/>
      <c r="K148" s="59"/>
      <c r="P148" s="24"/>
      <c r="Q148" s="24"/>
      <c r="R148" s="24"/>
      <c r="S148" s="24"/>
    </row>
    <row r="149" spans="1:19" x14ac:dyDescent="0.3">
      <c r="A149" s="43"/>
      <c r="B149" s="28"/>
      <c r="C149" s="28" t="s">
        <v>1284</v>
      </c>
      <c r="D149" s="30">
        <v>1</v>
      </c>
      <c r="E149" s="30" t="s">
        <v>400</v>
      </c>
      <c r="F149" s="28"/>
      <c r="G149" s="28"/>
      <c r="H149" s="59"/>
      <c r="I149" s="59"/>
      <c r="J149" s="59"/>
      <c r="K149" s="59"/>
      <c r="P149" s="24"/>
      <c r="Q149" s="24"/>
      <c r="R149" s="24"/>
      <c r="S149" s="24"/>
    </row>
    <row r="150" spans="1:19" x14ac:dyDescent="0.3">
      <c r="A150" s="43"/>
      <c r="B150" s="28"/>
      <c r="C150" s="28" t="s">
        <v>1285</v>
      </c>
      <c r="D150" s="30">
        <v>1</v>
      </c>
      <c r="E150" s="30" t="s">
        <v>400</v>
      </c>
      <c r="F150" s="28"/>
      <c r="G150" s="28"/>
      <c r="H150" s="59"/>
      <c r="I150" s="59"/>
      <c r="J150" s="59"/>
      <c r="K150" s="59"/>
      <c r="P150" s="24"/>
      <c r="Q150" s="24"/>
      <c r="R150" s="24"/>
      <c r="S150" s="24"/>
    </row>
    <row r="151" spans="1:19" x14ac:dyDescent="0.3">
      <c r="A151" s="43" t="s">
        <v>4180</v>
      </c>
      <c r="B151" s="28" t="s">
        <v>396</v>
      </c>
      <c r="C151" s="28" t="s">
        <v>1286</v>
      </c>
      <c r="D151" s="30">
        <v>1</v>
      </c>
      <c r="E151" s="30" t="s">
        <v>400</v>
      </c>
      <c r="F151" s="28"/>
      <c r="G151" s="28"/>
      <c r="H151" s="59"/>
      <c r="I151" s="59"/>
      <c r="J151" s="59"/>
      <c r="K151" s="59"/>
      <c r="P151" s="24"/>
      <c r="Q151" s="24"/>
      <c r="R151" s="24"/>
      <c r="S151" s="24"/>
    </row>
    <row r="152" spans="1:19" x14ac:dyDescent="0.3">
      <c r="A152" s="43"/>
      <c r="B152" s="28"/>
      <c r="C152" s="28" t="s">
        <v>1287</v>
      </c>
      <c r="D152" s="30">
        <v>1</v>
      </c>
      <c r="E152" s="30" t="s">
        <v>400</v>
      </c>
      <c r="F152" s="28"/>
      <c r="G152" s="28"/>
      <c r="H152" s="59"/>
      <c r="I152" s="59"/>
      <c r="J152" s="59"/>
      <c r="K152" s="59"/>
      <c r="P152" s="24"/>
      <c r="Q152" s="24"/>
      <c r="R152" s="24"/>
      <c r="S152" s="24"/>
    </row>
    <row r="153" spans="1:19" x14ac:dyDescent="0.3">
      <c r="A153" s="43" t="s">
        <v>48</v>
      </c>
      <c r="B153" s="854" t="s">
        <v>404</v>
      </c>
      <c r="C153" s="855"/>
      <c r="D153" s="855"/>
      <c r="E153" s="855"/>
      <c r="F153" s="855"/>
      <c r="G153" s="855"/>
      <c r="H153" s="59">
        <f>SUM(D154:D158)</f>
        <v>5</v>
      </c>
      <c r="I153" s="59">
        <f>COUNT(D154:D158)*2</f>
        <v>10</v>
      </c>
      <c r="J153" s="624">
        <f>H153/I153</f>
        <v>0.5</v>
      </c>
      <c r="K153" s="59"/>
      <c r="P153" s="24"/>
      <c r="Q153" s="24"/>
      <c r="R153" s="24"/>
      <c r="S153" s="24"/>
    </row>
    <row r="154" spans="1:19" ht="30" x14ac:dyDescent="0.3">
      <c r="A154" s="43" t="s">
        <v>1304</v>
      </c>
      <c r="B154" s="28" t="s">
        <v>406</v>
      </c>
      <c r="C154" s="28" t="s">
        <v>1294</v>
      </c>
      <c r="D154" s="30">
        <v>1</v>
      </c>
      <c r="E154" s="30" t="s">
        <v>408</v>
      </c>
      <c r="F154" s="29" t="s">
        <v>1295</v>
      </c>
      <c r="G154" s="28"/>
      <c r="H154" s="59"/>
      <c r="I154" s="59"/>
      <c r="J154" s="59"/>
      <c r="K154" s="59"/>
      <c r="P154" s="24"/>
      <c r="Q154" s="24"/>
      <c r="R154" s="24"/>
      <c r="S154" s="24"/>
    </row>
    <row r="155" spans="1:19" x14ac:dyDescent="0.3">
      <c r="A155" s="43"/>
      <c r="B155" s="28"/>
      <c r="C155" s="28" t="s">
        <v>1296</v>
      </c>
      <c r="D155" s="30">
        <v>1</v>
      </c>
      <c r="E155" s="30" t="s">
        <v>408</v>
      </c>
      <c r="F155" s="29"/>
      <c r="G155" s="28"/>
      <c r="H155" s="59"/>
      <c r="I155" s="59"/>
      <c r="J155" s="59"/>
      <c r="K155" s="59"/>
      <c r="P155" s="24"/>
      <c r="Q155" s="24"/>
      <c r="R155" s="24"/>
      <c r="S155" s="24"/>
    </row>
    <row r="156" spans="1:19" x14ac:dyDescent="0.3">
      <c r="A156" s="43" t="s">
        <v>1307</v>
      </c>
      <c r="B156" s="28" t="s">
        <v>426</v>
      </c>
      <c r="C156" s="28" t="s">
        <v>1298</v>
      </c>
      <c r="D156" s="30">
        <v>1</v>
      </c>
      <c r="E156" s="30" t="s">
        <v>408</v>
      </c>
      <c r="F156" s="29" t="s">
        <v>1299</v>
      </c>
      <c r="G156" s="28"/>
      <c r="H156" s="59"/>
      <c r="I156" s="59"/>
      <c r="J156" s="59"/>
      <c r="K156" s="59"/>
      <c r="P156" s="24"/>
      <c r="Q156" s="24"/>
      <c r="R156" s="24"/>
      <c r="S156" s="24"/>
    </row>
    <row r="157" spans="1:19" x14ac:dyDescent="0.3">
      <c r="A157" s="43"/>
      <c r="B157" s="28"/>
      <c r="C157" s="28" t="s">
        <v>1300</v>
      </c>
      <c r="D157" s="30">
        <v>1</v>
      </c>
      <c r="E157" s="30" t="s">
        <v>408</v>
      </c>
      <c r="F157" s="29"/>
      <c r="G157" s="28"/>
      <c r="H157" s="59"/>
      <c r="I157" s="59"/>
      <c r="J157" s="59"/>
      <c r="K157" s="59"/>
      <c r="P157" s="24"/>
      <c r="Q157" s="24"/>
      <c r="R157" s="24"/>
      <c r="S157" s="24"/>
    </row>
    <row r="158" spans="1:19" ht="45" x14ac:dyDescent="0.3">
      <c r="A158" s="43" t="s">
        <v>1772</v>
      </c>
      <c r="B158" s="32" t="s">
        <v>433</v>
      </c>
      <c r="C158" s="28" t="s">
        <v>1302</v>
      </c>
      <c r="D158" s="30">
        <v>1</v>
      </c>
      <c r="E158" s="30" t="s">
        <v>408</v>
      </c>
      <c r="F158" s="28" t="s">
        <v>1303</v>
      </c>
      <c r="G158" s="28"/>
      <c r="H158" s="59"/>
      <c r="I158" s="59"/>
      <c r="J158" s="59"/>
      <c r="K158" s="59"/>
      <c r="P158" s="24"/>
      <c r="Q158" s="24"/>
      <c r="R158" s="24"/>
      <c r="S158" s="24"/>
    </row>
    <row r="159" spans="1:19" x14ac:dyDescent="0.3">
      <c r="A159" s="43" t="s">
        <v>4181</v>
      </c>
      <c r="B159" s="854" t="s">
        <v>49</v>
      </c>
      <c r="C159" s="855"/>
      <c r="D159" s="855"/>
      <c r="E159" s="855"/>
      <c r="F159" s="855"/>
      <c r="G159" s="855"/>
      <c r="H159" s="59">
        <f>SUM(D160:D168)</f>
        <v>9</v>
      </c>
      <c r="I159" s="59">
        <f>COUNT(D160:D168)*2</f>
        <v>18</v>
      </c>
      <c r="J159" s="624">
        <f>H159/I159</f>
        <v>0.5</v>
      </c>
      <c r="K159" s="59"/>
      <c r="P159" s="24"/>
      <c r="Q159" s="24"/>
      <c r="R159" s="24"/>
      <c r="S159" s="24"/>
    </row>
    <row r="160" spans="1:19" ht="30" x14ac:dyDescent="0.3">
      <c r="A160" s="43" t="s">
        <v>4182</v>
      </c>
      <c r="B160" s="28" t="s">
        <v>437</v>
      </c>
      <c r="C160" s="28" t="s">
        <v>1305</v>
      </c>
      <c r="D160" s="30">
        <v>1</v>
      </c>
      <c r="E160" s="30" t="s">
        <v>228</v>
      </c>
      <c r="F160" s="29" t="s">
        <v>1306</v>
      </c>
      <c r="G160" s="28"/>
      <c r="H160" s="59"/>
      <c r="I160" s="59"/>
      <c r="J160" s="59"/>
      <c r="K160" s="59"/>
      <c r="P160" s="24"/>
      <c r="Q160" s="24"/>
      <c r="R160" s="24"/>
      <c r="S160" s="24"/>
    </row>
    <row r="161" spans="1:19" ht="30" x14ac:dyDescent="0.3">
      <c r="A161" s="43" t="s">
        <v>4183</v>
      </c>
      <c r="B161" s="28" t="s">
        <v>442</v>
      </c>
      <c r="C161" s="28" t="s">
        <v>1308</v>
      </c>
      <c r="D161" s="30">
        <v>1</v>
      </c>
      <c r="E161" s="30" t="s">
        <v>228</v>
      </c>
      <c r="F161" s="29" t="s">
        <v>1309</v>
      </c>
      <c r="G161" s="28"/>
      <c r="H161" s="59"/>
      <c r="I161" s="59"/>
      <c r="J161" s="59"/>
      <c r="K161" s="59"/>
      <c r="P161" s="24"/>
      <c r="Q161" s="24"/>
      <c r="R161" s="24"/>
      <c r="S161" s="24"/>
    </row>
    <row r="162" spans="1:19" ht="30" x14ac:dyDescent="0.3">
      <c r="A162" s="43"/>
      <c r="B162" s="28"/>
      <c r="C162" s="28" t="s">
        <v>1310</v>
      </c>
      <c r="D162" s="30">
        <v>1</v>
      </c>
      <c r="E162" s="30" t="s">
        <v>228</v>
      </c>
      <c r="F162" s="29" t="s">
        <v>1311</v>
      </c>
      <c r="G162" s="28"/>
      <c r="H162" s="59"/>
      <c r="I162" s="59"/>
      <c r="J162" s="59"/>
      <c r="K162" s="59"/>
      <c r="P162" s="24"/>
      <c r="Q162" s="24"/>
      <c r="R162" s="24"/>
      <c r="S162" s="24"/>
    </row>
    <row r="163" spans="1:19" x14ac:dyDescent="0.3">
      <c r="A163" s="43"/>
      <c r="B163" s="28"/>
      <c r="C163" s="28" t="s">
        <v>1312</v>
      </c>
      <c r="D163" s="30">
        <v>1</v>
      </c>
      <c r="E163" s="30" t="s">
        <v>228</v>
      </c>
      <c r="F163" s="29" t="s">
        <v>1313</v>
      </c>
      <c r="G163" s="28"/>
      <c r="H163" s="59"/>
      <c r="I163" s="59"/>
      <c r="J163" s="59"/>
      <c r="K163" s="59"/>
      <c r="P163" s="24"/>
      <c r="Q163" s="24"/>
      <c r="R163" s="24"/>
      <c r="S163" s="24"/>
    </row>
    <row r="164" spans="1:19" x14ac:dyDescent="0.3">
      <c r="A164" s="43" t="s">
        <v>4186</v>
      </c>
      <c r="B164" s="28" t="s">
        <v>454</v>
      </c>
      <c r="C164" s="28" t="s">
        <v>455</v>
      </c>
      <c r="D164" s="30">
        <v>1</v>
      </c>
      <c r="E164" s="30" t="s">
        <v>231</v>
      </c>
      <c r="F164" s="28" t="s">
        <v>1314</v>
      </c>
      <c r="G164" s="28"/>
      <c r="H164" s="59"/>
      <c r="I164" s="59"/>
      <c r="J164" s="59"/>
      <c r="K164" s="59"/>
      <c r="P164" s="24"/>
      <c r="Q164" s="24"/>
      <c r="R164" s="24"/>
      <c r="S164" s="24"/>
    </row>
    <row r="165" spans="1:19" ht="30" x14ac:dyDescent="0.3">
      <c r="A165" s="43" t="s">
        <v>4187</v>
      </c>
      <c r="B165" s="28" t="s">
        <v>457</v>
      </c>
      <c r="C165" s="28" t="s">
        <v>1315</v>
      </c>
      <c r="D165" s="30">
        <v>1</v>
      </c>
      <c r="E165" s="30" t="s">
        <v>231</v>
      </c>
      <c r="F165" s="28" t="s">
        <v>1316</v>
      </c>
      <c r="G165" s="28"/>
      <c r="H165" s="59"/>
      <c r="I165" s="59"/>
      <c r="J165" s="59"/>
      <c r="K165" s="59"/>
      <c r="P165" s="24"/>
      <c r="Q165" s="24"/>
      <c r="R165" s="24"/>
      <c r="S165" s="24"/>
    </row>
    <row r="166" spans="1:19" x14ac:dyDescent="0.3">
      <c r="A166" s="43"/>
      <c r="B166" s="28"/>
      <c r="C166" s="28" t="s">
        <v>458</v>
      </c>
      <c r="D166" s="30">
        <v>1</v>
      </c>
      <c r="E166" s="30" t="s">
        <v>231</v>
      </c>
      <c r="F166" s="28" t="s">
        <v>1317</v>
      </c>
      <c r="G166" s="28"/>
      <c r="H166" s="59"/>
      <c r="I166" s="59"/>
      <c r="J166" s="59"/>
      <c r="K166" s="59"/>
      <c r="P166" s="24"/>
      <c r="Q166" s="24"/>
      <c r="R166" s="24"/>
      <c r="S166" s="24"/>
    </row>
    <row r="167" spans="1:19" ht="30" x14ac:dyDescent="0.3">
      <c r="A167" s="43" t="s">
        <v>4188</v>
      </c>
      <c r="B167" s="28" t="s">
        <v>460</v>
      </c>
      <c r="C167" s="28" t="s">
        <v>1318</v>
      </c>
      <c r="D167" s="30">
        <v>1</v>
      </c>
      <c r="E167" s="30" t="s">
        <v>231</v>
      </c>
      <c r="F167" s="28" t="s">
        <v>1319</v>
      </c>
      <c r="G167" s="28"/>
      <c r="H167" s="59"/>
      <c r="I167" s="59"/>
      <c r="J167" s="59"/>
      <c r="K167" s="59"/>
      <c r="P167" s="24"/>
      <c r="Q167" s="24"/>
      <c r="R167" s="24"/>
      <c r="S167" s="24"/>
    </row>
    <row r="168" spans="1:19" ht="30" x14ac:dyDescent="0.3">
      <c r="A168" s="43"/>
      <c r="B168" s="28"/>
      <c r="C168" s="28" t="s">
        <v>1320</v>
      </c>
      <c r="D168" s="30">
        <v>1</v>
      </c>
      <c r="E168" s="30" t="s">
        <v>231</v>
      </c>
      <c r="F168" s="29" t="s">
        <v>1321</v>
      </c>
      <c r="G168" s="28"/>
      <c r="H168" s="59"/>
      <c r="I168" s="59"/>
      <c r="J168" s="59"/>
      <c r="K168" s="59"/>
      <c r="P168" s="24"/>
      <c r="Q168" s="24"/>
      <c r="R168" s="24"/>
      <c r="S168" s="24"/>
    </row>
    <row r="169" spans="1:19" ht="30.5" customHeight="1" x14ac:dyDescent="0.3">
      <c r="A169" s="205" t="s">
        <v>4189</v>
      </c>
      <c r="B169" s="859" t="s">
        <v>6177</v>
      </c>
      <c r="C169" s="860"/>
      <c r="D169" s="860"/>
      <c r="E169" s="860"/>
      <c r="F169" s="860"/>
      <c r="G169" s="861"/>
      <c r="H169" s="59">
        <f>SUM(D170:D182)</f>
        <v>13</v>
      </c>
      <c r="I169" s="59">
        <f>COUNT(D170:D182)*2</f>
        <v>26</v>
      </c>
      <c r="J169" s="59"/>
      <c r="K169" s="59"/>
      <c r="P169" s="24"/>
      <c r="Q169" s="24"/>
      <c r="R169" s="24"/>
      <c r="S169" s="24"/>
    </row>
    <row r="170" spans="1:19" ht="60" x14ac:dyDescent="0.3">
      <c r="A170" s="205" t="s">
        <v>4190</v>
      </c>
      <c r="B170" s="148" t="s">
        <v>4345</v>
      </c>
      <c r="C170" s="148" t="s">
        <v>4346</v>
      </c>
      <c r="D170" s="30">
        <v>1</v>
      </c>
      <c r="E170" s="149" t="s">
        <v>258</v>
      </c>
      <c r="F170" s="148" t="s">
        <v>6197</v>
      </c>
      <c r="G170" s="207"/>
      <c r="H170" s="59"/>
      <c r="I170" s="59"/>
      <c r="J170" s="59"/>
      <c r="K170" s="59"/>
      <c r="P170" s="24"/>
      <c r="Q170" s="24"/>
      <c r="R170" s="24"/>
      <c r="S170" s="24"/>
    </row>
    <row r="171" spans="1:19" ht="45" x14ac:dyDescent="0.3">
      <c r="A171" s="205" t="s">
        <v>4191</v>
      </c>
      <c r="B171" s="148" t="s">
        <v>4347</v>
      </c>
      <c r="C171" s="148" t="s">
        <v>4348</v>
      </c>
      <c r="D171" s="30">
        <v>1</v>
      </c>
      <c r="E171" s="149" t="s">
        <v>258</v>
      </c>
      <c r="F171" s="148" t="s">
        <v>4800</v>
      </c>
      <c r="G171" s="207"/>
      <c r="H171" s="59"/>
      <c r="I171" s="59"/>
      <c r="J171" s="59"/>
      <c r="K171" s="59"/>
      <c r="P171" s="24"/>
      <c r="Q171" s="24"/>
      <c r="R171" s="24"/>
      <c r="S171" s="24"/>
    </row>
    <row r="172" spans="1:19" ht="30" x14ac:dyDescent="0.3">
      <c r="A172" s="205" t="s">
        <v>5791</v>
      </c>
      <c r="B172" s="249" t="s">
        <v>4350</v>
      </c>
      <c r="C172" s="245" t="s">
        <v>6179</v>
      </c>
      <c r="D172" s="30">
        <v>1</v>
      </c>
      <c r="E172" s="246" t="s">
        <v>400</v>
      </c>
      <c r="F172" s="245" t="s">
        <v>6180</v>
      </c>
      <c r="G172" s="207"/>
      <c r="H172" s="59"/>
      <c r="I172" s="59"/>
      <c r="J172" s="59"/>
      <c r="K172" s="59"/>
      <c r="P172" s="24"/>
      <c r="Q172" s="24"/>
      <c r="R172" s="24"/>
      <c r="S172" s="24"/>
    </row>
    <row r="173" spans="1:19" x14ac:dyDescent="0.3">
      <c r="A173" s="205"/>
      <c r="B173" s="249"/>
      <c r="C173" s="249" t="s">
        <v>6106</v>
      </c>
      <c r="D173" s="30">
        <v>1</v>
      </c>
      <c r="E173" s="208" t="s">
        <v>400</v>
      </c>
      <c r="F173" s="249"/>
      <c r="G173" s="207"/>
      <c r="H173" s="59"/>
      <c r="I173" s="59"/>
      <c r="J173" s="59"/>
      <c r="K173" s="59"/>
      <c r="P173" s="24"/>
      <c r="Q173" s="24"/>
      <c r="R173" s="24"/>
      <c r="S173" s="24"/>
    </row>
    <row r="174" spans="1:19" x14ac:dyDescent="0.3">
      <c r="A174" s="205"/>
      <c r="B174" s="148"/>
      <c r="C174" s="148" t="s">
        <v>402</v>
      </c>
      <c r="D174" s="30">
        <v>1</v>
      </c>
      <c r="E174" s="149" t="s">
        <v>400</v>
      </c>
      <c r="F174" s="148"/>
      <c r="G174" s="207"/>
      <c r="H174" s="59"/>
      <c r="I174" s="59"/>
      <c r="J174" s="59"/>
      <c r="K174" s="59"/>
      <c r="P174" s="24"/>
      <c r="Q174" s="24"/>
      <c r="R174" s="24"/>
      <c r="S174" s="24"/>
    </row>
    <row r="175" spans="1:19" x14ac:dyDescent="0.3">
      <c r="A175" s="205"/>
      <c r="B175" s="148"/>
      <c r="C175" s="148" t="s">
        <v>1288</v>
      </c>
      <c r="D175" s="30">
        <v>1</v>
      </c>
      <c r="E175" s="149" t="s">
        <v>400</v>
      </c>
      <c r="F175" s="148"/>
      <c r="G175" s="207"/>
      <c r="H175" s="59"/>
      <c r="I175" s="59"/>
      <c r="J175" s="59"/>
      <c r="K175" s="59"/>
      <c r="P175" s="24"/>
      <c r="Q175" s="24"/>
      <c r="R175" s="24"/>
      <c r="S175" s="24"/>
    </row>
    <row r="176" spans="1:19" x14ac:dyDescent="0.3">
      <c r="A176" s="205"/>
      <c r="B176" s="148"/>
      <c r="C176" s="148" t="s">
        <v>6392</v>
      </c>
      <c r="D176" s="30">
        <v>1</v>
      </c>
      <c r="E176" s="149" t="s">
        <v>400</v>
      </c>
      <c r="F176" s="148"/>
      <c r="G176" s="207"/>
      <c r="H176" s="59"/>
      <c r="I176" s="59"/>
      <c r="J176" s="59"/>
      <c r="K176" s="59"/>
      <c r="P176" s="24"/>
      <c r="Q176" s="24"/>
      <c r="R176" s="24"/>
      <c r="S176" s="24"/>
    </row>
    <row r="177" spans="1:19" x14ac:dyDescent="0.3">
      <c r="A177" s="205"/>
      <c r="B177" s="148"/>
      <c r="C177" s="148" t="s">
        <v>1289</v>
      </c>
      <c r="D177" s="30">
        <v>1</v>
      </c>
      <c r="E177" s="149" t="s">
        <v>400</v>
      </c>
      <c r="F177" s="148"/>
      <c r="G177" s="207"/>
      <c r="H177" s="59"/>
      <c r="I177" s="59"/>
      <c r="J177" s="59"/>
      <c r="K177" s="59"/>
      <c r="P177" s="24"/>
      <c r="Q177" s="24"/>
      <c r="R177" s="24"/>
      <c r="S177" s="24"/>
    </row>
    <row r="178" spans="1:19" ht="45" x14ac:dyDescent="0.3">
      <c r="A178" s="205" t="s">
        <v>5792</v>
      </c>
      <c r="B178" s="148" t="s">
        <v>4357</v>
      </c>
      <c r="C178" s="148" t="s">
        <v>6393</v>
      </c>
      <c r="D178" s="30">
        <v>1</v>
      </c>
      <c r="E178" s="149" t="s">
        <v>400</v>
      </c>
      <c r="F178" s="148" t="s">
        <v>6181</v>
      </c>
      <c r="G178" s="207"/>
      <c r="H178" s="59"/>
      <c r="I178" s="59"/>
      <c r="J178" s="59"/>
      <c r="K178" s="59"/>
      <c r="P178" s="24"/>
      <c r="Q178" s="24"/>
      <c r="R178" s="24"/>
      <c r="S178" s="24"/>
    </row>
    <row r="179" spans="1:19" ht="45" x14ac:dyDescent="0.3">
      <c r="A179" s="205"/>
      <c r="B179" s="148"/>
      <c r="C179" s="148" t="s">
        <v>6394</v>
      </c>
      <c r="D179" s="30">
        <v>1</v>
      </c>
      <c r="E179" s="149" t="s">
        <v>400</v>
      </c>
      <c r="F179" s="148" t="s">
        <v>6181</v>
      </c>
      <c r="G179" s="207"/>
      <c r="H179" s="59"/>
      <c r="I179" s="59"/>
      <c r="J179" s="59"/>
      <c r="K179" s="59"/>
      <c r="P179" s="24"/>
      <c r="Q179" s="24"/>
      <c r="R179" s="24"/>
      <c r="S179" s="24"/>
    </row>
    <row r="180" spans="1:19" ht="45" x14ac:dyDescent="0.3">
      <c r="A180" s="205"/>
      <c r="B180" s="148"/>
      <c r="C180" s="148" t="s">
        <v>1291</v>
      </c>
      <c r="D180" s="30">
        <v>1</v>
      </c>
      <c r="E180" s="149" t="s">
        <v>400</v>
      </c>
      <c r="F180" s="148" t="s">
        <v>6181</v>
      </c>
      <c r="G180" s="207"/>
      <c r="H180" s="59"/>
      <c r="I180" s="59"/>
      <c r="J180" s="59"/>
      <c r="K180" s="59"/>
      <c r="P180" s="24"/>
      <c r="Q180" s="24"/>
      <c r="R180" s="24"/>
      <c r="S180" s="24"/>
    </row>
    <row r="181" spans="1:19" ht="45" x14ac:dyDescent="0.3">
      <c r="A181" s="205"/>
      <c r="B181" s="148"/>
      <c r="C181" s="148" t="s">
        <v>1292</v>
      </c>
      <c r="D181" s="30">
        <v>1</v>
      </c>
      <c r="E181" s="149" t="s">
        <v>400</v>
      </c>
      <c r="F181" s="148" t="s">
        <v>6181</v>
      </c>
      <c r="G181" s="207"/>
      <c r="H181" s="59"/>
      <c r="I181" s="59"/>
      <c r="J181" s="59"/>
      <c r="K181" s="59"/>
      <c r="P181" s="24"/>
      <c r="Q181" s="24"/>
      <c r="R181" s="24"/>
      <c r="S181" s="24"/>
    </row>
    <row r="182" spans="1:19" x14ac:dyDescent="0.3">
      <c r="A182" s="56"/>
      <c r="B182" s="57"/>
      <c r="C182" s="28" t="s">
        <v>1292</v>
      </c>
      <c r="D182" s="30">
        <v>1</v>
      </c>
      <c r="E182" s="30" t="s">
        <v>400</v>
      </c>
      <c r="F182" s="29"/>
      <c r="G182" s="28"/>
      <c r="H182" s="59"/>
      <c r="I182" s="59"/>
      <c r="J182" s="59"/>
      <c r="K182" s="59"/>
      <c r="P182" s="24"/>
      <c r="Q182" s="24"/>
      <c r="R182" s="24"/>
      <c r="S182" s="24"/>
    </row>
    <row r="183" spans="1:19" ht="15" customHeight="1" x14ac:dyDescent="0.3">
      <c r="A183" s="56"/>
      <c r="B183" s="896" t="s">
        <v>468</v>
      </c>
      <c r="C183" s="897"/>
      <c r="D183" s="897"/>
      <c r="E183" s="897"/>
      <c r="F183" s="897"/>
      <c r="G183" s="898"/>
      <c r="H183" s="59">
        <f>H184+H187+H200+H207+H219+H222+H224</f>
        <v>31</v>
      </c>
      <c r="I183" s="59">
        <f>I184+I187+I200+I207+I219+I222+I224</f>
        <v>62</v>
      </c>
      <c r="J183" s="59"/>
      <c r="K183" s="59"/>
      <c r="P183" s="24"/>
      <c r="Q183" s="24"/>
      <c r="R183" s="24"/>
      <c r="S183" s="24"/>
    </row>
    <row r="184" spans="1:19" x14ac:dyDescent="0.3">
      <c r="A184" s="43" t="s">
        <v>51</v>
      </c>
      <c r="B184" s="881" t="s">
        <v>52</v>
      </c>
      <c r="C184" s="882"/>
      <c r="D184" s="882"/>
      <c r="E184" s="882"/>
      <c r="F184" s="882"/>
      <c r="G184" s="883"/>
      <c r="H184" s="59">
        <f>SUM(D185:D186)</f>
        <v>2</v>
      </c>
      <c r="I184" s="59">
        <f>COUNT(D185:D186)*2</f>
        <v>4</v>
      </c>
      <c r="J184" s="59"/>
      <c r="K184" s="59"/>
      <c r="P184" s="24"/>
      <c r="Q184" s="24"/>
      <c r="R184" s="24"/>
      <c r="S184" s="24"/>
    </row>
    <row r="185" spans="1:19" ht="30" x14ac:dyDescent="0.3">
      <c r="A185" s="43" t="s">
        <v>1322</v>
      </c>
      <c r="B185" s="32" t="s">
        <v>471</v>
      </c>
      <c r="C185" s="28" t="s">
        <v>472</v>
      </c>
      <c r="D185" s="30">
        <v>1</v>
      </c>
      <c r="E185" s="30" t="s">
        <v>400</v>
      </c>
      <c r="F185" s="28"/>
      <c r="G185" s="28"/>
      <c r="H185" s="59"/>
      <c r="I185" s="59"/>
      <c r="J185" s="59"/>
      <c r="K185" s="59"/>
      <c r="P185" s="24"/>
      <c r="Q185" s="24"/>
      <c r="R185" s="24"/>
      <c r="S185" s="24"/>
    </row>
    <row r="186" spans="1:19" ht="30" x14ac:dyDescent="0.3">
      <c r="A186" s="43" t="s">
        <v>1323</v>
      </c>
      <c r="B186" s="28" t="s">
        <v>476</v>
      </c>
      <c r="C186" s="28" t="s">
        <v>477</v>
      </c>
      <c r="D186" s="30">
        <v>1</v>
      </c>
      <c r="E186" s="30" t="s">
        <v>478</v>
      </c>
      <c r="F186" s="29" t="s">
        <v>1324</v>
      </c>
      <c r="G186" s="28"/>
      <c r="H186" s="59"/>
      <c r="I186" s="59"/>
      <c r="J186" s="59"/>
      <c r="K186" s="59"/>
      <c r="P186" s="24"/>
      <c r="Q186" s="24"/>
      <c r="R186" s="24"/>
      <c r="S186" s="24"/>
    </row>
    <row r="187" spans="1:19" x14ac:dyDescent="0.3">
      <c r="A187" s="43" t="s">
        <v>53</v>
      </c>
      <c r="B187" s="881" t="s">
        <v>54</v>
      </c>
      <c r="C187" s="882"/>
      <c r="D187" s="882"/>
      <c r="E187" s="882"/>
      <c r="F187" s="882"/>
      <c r="G187" s="883"/>
      <c r="H187" s="59">
        <f>SUM(D188:D198)</f>
        <v>11</v>
      </c>
      <c r="I187" s="59">
        <f>COUNT(D188:D198)*2</f>
        <v>22</v>
      </c>
      <c r="J187" s="59"/>
      <c r="K187" s="59"/>
      <c r="P187" s="24"/>
      <c r="Q187" s="24"/>
      <c r="R187" s="24"/>
      <c r="S187" s="24"/>
    </row>
    <row r="188" spans="1:19" ht="45" x14ac:dyDescent="0.3">
      <c r="A188" s="43" t="s">
        <v>1325</v>
      </c>
      <c r="B188" s="28" t="s">
        <v>1326</v>
      </c>
      <c r="C188" s="28" t="s">
        <v>1327</v>
      </c>
      <c r="D188" s="30">
        <v>1</v>
      </c>
      <c r="E188" s="30" t="s">
        <v>400</v>
      </c>
      <c r="F188" s="29" t="s">
        <v>1328</v>
      </c>
      <c r="G188" s="28"/>
      <c r="H188" s="59"/>
      <c r="I188" s="59"/>
      <c r="J188" s="59"/>
      <c r="K188" s="59"/>
      <c r="P188" s="24"/>
      <c r="Q188" s="24"/>
      <c r="R188" s="24"/>
      <c r="S188" s="24"/>
    </row>
    <row r="189" spans="1:19" x14ac:dyDescent="0.3">
      <c r="A189" s="43" t="s">
        <v>1329</v>
      </c>
      <c r="B189" s="29" t="s">
        <v>487</v>
      </c>
      <c r="C189" s="29" t="s">
        <v>488</v>
      </c>
      <c r="D189" s="30">
        <v>1</v>
      </c>
      <c r="E189" s="29" t="s">
        <v>228</v>
      </c>
      <c r="F189" s="29"/>
      <c r="G189" s="29"/>
      <c r="H189" s="59"/>
      <c r="I189" s="59"/>
      <c r="J189" s="59"/>
      <c r="K189" s="59"/>
      <c r="P189" s="24"/>
      <c r="Q189" s="24"/>
      <c r="R189" s="24"/>
      <c r="S189" s="24"/>
    </row>
    <row r="190" spans="1:19" x14ac:dyDescent="0.3">
      <c r="A190" s="43"/>
      <c r="B190" s="28"/>
      <c r="C190" s="28" t="s">
        <v>1330</v>
      </c>
      <c r="D190" s="30">
        <v>1</v>
      </c>
      <c r="E190" s="30" t="s">
        <v>228</v>
      </c>
      <c r="F190" s="28"/>
      <c r="G190" s="28"/>
      <c r="H190" s="59"/>
      <c r="I190" s="59"/>
      <c r="J190" s="59"/>
      <c r="K190" s="59"/>
      <c r="P190" s="24"/>
      <c r="Q190" s="24"/>
      <c r="R190" s="24"/>
      <c r="S190" s="24"/>
    </row>
    <row r="191" spans="1:19" x14ac:dyDescent="0.3">
      <c r="A191" s="43" t="s">
        <v>1331</v>
      </c>
      <c r="B191" s="28" t="s">
        <v>491</v>
      </c>
      <c r="C191" s="28" t="s">
        <v>1332</v>
      </c>
      <c r="D191" s="30">
        <v>1</v>
      </c>
      <c r="E191" s="30" t="s">
        <v>254</v>
      </c>
      <c r="F191" s="28"/>
      <c r="G191" s="28"/>
      <c r="H191" s="59"/>
      <c r="I191" s="59"/>
      <c r="J191" s="59"/>
      <c r="K191" s="59"/>
      <c r="P191" s="24"/>
      <c r="Q191" s="24"/>
      <c r="R191" s="24"/>
      <c r="S191" s="24"/>
    </row>
    <row r="192" spans="1:19" x14ac:dyDescent="0.3">
      <c r="A192" s="43"/>
      <c r="B192" s="28"/>
      <c r="C192" s="28" t="s">
        <v>1333</v>
      </c>
      <c r="D192" s="30">
        <v>1</v>
      </c>
      <c r="E192" s="30" t="s">
        <v>254</v>
      </c>
      <c r="F192" s="28"/>
      <c r="G192" s="28"/>
      <c r="H192" s="59"/>
      <c r="I192" s="59"/>
      <c r="J192" s="59"/>
      <c r="K192" s="59"/>
      <c r="P192" s="24"/>
      <c r="Q192" s="24"/>
      <c r="R192" s="24"/>
      <c r="S192" s="24"/>
    </row>
    <row r="193" spans="1:19" ht="30" x14ac:dyDescent="0.3">
      <c r="A193" s="43" t="s">
        <v>1334</v>
      </c>
      <c r="B193" s="32" t="s">
        <v>495</v>
      </c>
      <c r="C193" s="28" t="s">
        <v>1335</v>
      </c>
      <c r="D193" s="30">
        <v>1</v>
      </c>
      <c r="E193" s="30" t="s">
        <v>400</v>
      </c>
      <c r="F193" s="28"/>
      <c r="G193" s="28"/>
      <c r="H193" s="59"/>
      <c r="I193" s="59"/>
      <c r="J193" s="59"/>
      <c r="K193" s="59"/>
      <c r="P193" s="24"/>
      <c r="Q193" s="24"/>
      <c r="R193" s="24"/>
      <c r="S193" s="24"/>
    </row>
    <row r="194" spans="1:19" ht="30" x14ac:dyDescent="0.3">
      <c r="A194" s="43"/>
      <c r="B194" s="32"/>
      <c r="C194" s="28" t="s">
        <v>1336</v>
      </c>
      <c r="D194" s="30">
        <v>1</v>
      </c>
      <c r="E194" s="30" t="s">
        <v>400</v>
      </c>
      <c r="F194" s="28"/>
      <c r="G194" s="28"/>
      <c r="H194" s="59"/>
      <c r="I194" s="59"/>
      <c r="J194" s="59"/>
      <c r="K194" s="59"/>
      <c r="P194" s="24"/>
      <c r="Q194" s="24"/>
      <c r="R194" s="24"/>
      <c r="S194" s="24"/>
    </row>
    <row r="195" spans="1:19" ht="30" x14ac:dyDescent="0.3">
      <c r="A195" s="43" t="s">
        <v>1337</v>
      </c>
      <c r="B195" s="28" t="s">
        <v>498</v>
      </c>
      <c r="C195" s="28" t="s">
        <v>1338</v>
      </c>
      <c r="D195" s="30">
        <v>1</v>
      </c>
      <c r="E195" s="30" t="s">
        <v>400</v>
      </c>
      <c r="F195" s="28"/>
      <c r="G195" s="28"/>
      <c r="H195" s="59"/>
      <c r="I195" s="59"/>
      <c r="J195" s="59"/>
      <c r="K195" s="59"/>
      <c r="P195" s="24"/>
      <c r="Q195" s="24"/>
      <c r="R195" s="24"/>
      <c r="S195" s="24"/>
    </row>
    <row r="196" spans="1:19" x14ac:dyDescent="0.3">
      <c r="A196" s="43"/>
      <c r="B196" s="28"/>
      <c r="C196" s="28" t="s">
        <v>502</v>
      </c>
      <c r="D196" s="30">
        <v>1</v>
      </c>
      <c r="E196" s="30" t="s">
        <v>400</v>
      </c>
      <c r="F196" s="28"/>
      <c r="G196" s="28"/>
      <c r="H196" s="59"/>
      <c r="I196" s="59"/>
      <c r="J196" s="59"/>
      <c r="K196" s="59"/>
      <c r="P196" s="24"/>
      <c r="Q196" s="24"/>
      <c r="R196" s="24"/>
      <c r="S196" s="24"/>
    </row>
    <row r="197" spans="1:19" ht="30" x14ac:dyDescent="0.3">
      <c r="A197" s="43" t="s">
        <v>1339</v>
      </c>
      <c r="B197" s="28" t="s">
        <v>504</v>
      </c>
      <c r="C197" s="28" t="s">
        <v>1340</v>
      </c>
      <c r="D197" s="30">
        <v>1</v>
      </c>
      <c r="E197" s="30" t="s">
        <v>254</v>
      </c>
      <c r="F197" s="28" t="s">
        <v>506</v>
      </c>
      <c r="G197" s="28"/>
      <c r="H197" s="59"/>
      <c r="I197" s="59"/>
      <c r="J197" s="59"/>
      <c r="K197" s="59"/>
      <c r="P197" s="24"/>
      <c r="Q197" s="24"/>
      <c r="R197" s="24"/>
      <c r="S197" s="24"/>
    </row>
    <row r="198" spans="1:19" ht="45" x14ac:dyDescent="0.3">
      <c r="A198" s="43"/>
      <c r="B198" s="28"/>
      <c r="C198" s="28" t="s">
        <v>1341</v>
      </c>
      <c r="D198" s="30">
        <v>1</v>
      </c>
      <c r="E198" s="30" t="s">
        <v>254</v>
      </c>
      <c r="F198" s="28" t="s">
        <v>1342</v>
      </c>
      <c r="G198" s="28"/>
      <c r="H198" s="59"/>
      <c r="I198" s="59"/>
      <c r="J198" s="59"/>
      <c r="K198" s="59"/>
      <c r="P198" s="24"/>
      <c r="Q198" s="24"/>
      <c r="R198" s="24"/>
      <c r="S198" s="24"/>
    </row>
    <row r="199" spans="1:19" x14ac:dyDescent="0.3">
      <c r="A199" s="43" t="s">
        <v>55</v>
      </c>
      <c r="B199" s="868" t="s">
        <v>4199</v>
      </c>
      <c r="C199" s="869"/>
      <c r="D199" s="869"/>
      <c r="E199" s="869"/>
      <c r="F199" s="869"/>
      <c r="G199" s="870"/>
      <c r="H199" s="59">
        <f>SUM(D200:D206)</f>
        <v>7</v>
      </c>
      <c r="I199" s="59">
        <f>COUNT(D200:D206)*2</f>
        <v>14</v>
      </c>
      <c r="J199" s="59"/>
      <c r="K199" s="59"/>
      <c r="P199" s="24"/>
      <c r="Q199" s="24"/>
      <c r="R199" s="24"/>
      <c r="S199" s="24"/>
    </row>
    <row r="200" spans="1:19" ht="30" x14ac:dyDescent="0.3">
      <c r="A200" s="43" t="s">
        <v>1343</v>
      </c>
      <c r="B200" s="28" t="s">
        <v>524</v>
      </c>
      <c r="C200" s="28" t="s">
        <v>1354</v>
      </c>
      <c r="D200" s="30">
        <v>1</v>
      </c>
      <c r="E200" s="30" t="s">
        <v>228</v>
      </c>
      <c r="F200" s="28" t="s">
        <v>1355</v>
      </c>
      <c r="G200" s="28"/>
      <c r="H200" s="59"/>
      <c r="I200" s="59"/>
      <c r="J200" s="59"/>
      <c r="K200" s="59"/>
      <c r="P200" s="24"/>
      <c r="Q200" s="24"/>
      <c r="R200" s="24"/>
      <c r="S200" s="24"/>
    </row>
    <row r="201" spans="1:19" x14ac:dyDescent="0.3">
      <c r="A201" s="43"/>
      <c r="B201" s="28"/>
      <c r="C201" s="28" t="s">
        <v>1356</v>
      </c>
      <c r="D201" s="30">
        <v>1</v>
      </c>
      <c r="E201" s="30" t="s">
        <v>228</v>
      </c>
      <c r="F201" s="28" t="s">
        <v>1357</v>
      </c>
      <c r="G201" s="28"/>
      <c r="H201" s="59"/>
      <c r="I201" s="59"/>
      <c r="J201" s="59"/>
      <c r="K201" s="59"/>
      <c r="P201" s="24"/>
      <c r="Q201" s="24"/>
      <c r="R201" s="24"/>
      <c r="S201" s="24"/>
    </row>
    <row r="202" spans="1:19" x14ac:dyDescent="0.3">
      <c r="A202" s="43" t="s">
        <v>1347</v>
      </c>
      <c r="B202" s="28" t="s">
        <v>527</v>
      </c>
      <c r="C202" s="28" t="s">
        <v>1358</v>
      </c>
      <c r="D202" s="30">
        <v>1</v>
      </c>
      <c r="E202" s="30" t="s">
        <v>256</v>
      </c>
      <c r="F202" s="28"/>
      <c r="G202" s="28"/>
      <c r="H202" s="59"/>
      <c r="I202" s="59"/>
      <c r="J202" s="59"/>
      <c r="K202" s="59"/>
      <c r="P202" s="24"/>
      <c r="Q202" s="24"/>
      <c r="R202" s="24"/>
      <c r="S202" s="24"/>
    </row>
    <row r="203" spans="1:19" ht="30" x14ac:dyDescent="0.3">
      <c r="A203" s="43" t="s">
        <v>515</v>
      </c>
      <c r="B203" s="28" t="s">
        <v>530</v>
      </c>
      <c r="C203" s="28" t="s">
        <v>1359</v>
      </c>
      <c r="D203" s="30">
        <v>1</v>
      </c>
      <c r="E203" s="30" t="s">
        <v>532</v>
      </c>
      <c r="F203" s="28" t="s">
        <v>533</v>
      </c>
      <c r="G203" s="28"/>
      <c r="H203" s="59"/>
      <c r="I203" s="59"/>
      <c r="J203" s="59"/>
      <c r="K203" s="59"/>
      <c r="P203" s="24"/>
      <c r="Q203" s="24"/>
      <c r="R203" s="24"/>
      <c r="S203" s="24"/>
    </row>
    <row r="204" spans="1:19" ht="30" x14ac:dyDescent="0.3">
      <c r="A204" s="43"/>
      <c r="B204" s="28"/>
      <c r="C204" s="28" t="s">
        <v>1360</v>
      </c>
      <c r="D204" s="30">
        <v>1</v>
      </c>
      <c r="E204" s="30" t="s">
        <v>198</v>
      </c>
      <c r="F204" s="28" t="s">
        <v>533</v>
      </c>
      <c r="G204" s="28"/>
      <c r="H204" s="59"/>
      <c r="I204" s="59"/>
      <c r="J204" s="59"/>
      <c r="K204" s="59"/>
      <c r="P204" s="24"/>
      <c r="Q204" s="24"/>
      <c r="R204" s="24"/>
      <c r="S204" s="24"/>
    </row>
    <row r="205" spans="1:19" x14ac:dyDescent="0.3">
      <c r="A205" s="43" t="s">
        <v>1350</v>
      </c>
      <c r="B205" s="28" t="s">
        <v>534</v>
      </c>
      <c r="C205" s="28" t="s">
        <v>1361</v>
      </c>
      <c r="D205" s="30">
        <v>1</v>
      </c>
      <c r="E205" s="30" t="s">
        <v>256</v>
      </c>
      <c r="F205" s="28"/>
      <c r="G205" s="28"/>
      <c r="H205" s="59"/>
      <c r="I205" s="59"/>
      <c r="J205" s="59"/>
      <c r="K205" s="59"/>
      <c r="P205" s="24"/>
      <c r="Q205" s="24"/>
      <c r="R205" s="24"/>
      <c r="S205" s="24"/>
    </row>
    <row r="206" spans="1:19" ht="30" x14ac:dyDescent="0.3">
      <c r="A206" s="43" t="s">
        <v>1352</v>
      </c>
      <c r="B206" s="32" t="s">
        <v>538</v>
      </c>
      <c r="C206" s="28" t="s">
        <v>539</v>
      </c>
      <c r="D206" s="30">
        <v>1</v>
      </c>
      <c r="E206" s="30" t="s">
        <v>294</v>
      </c>
      <c r="F206" s="28"/>
      <c r="G206" s="28"/>
      <c r="H206" s="59"/>
      <c r="I206" s="59"/>
      <c r="J206" s="59"/>
      <c r="K206" s="59"/>
      <c r="P206" s="24"/>
      <c r="Q206" s="24"/>
      <c r="R206" s="24"/>
      <c r="S206" s="24"/>
    </row>
    <row r="207" spans="1:19" ht="26" customHeight="1" x14ac:dyDescent="0.3">
      <c r="A207" s="43" t="s">
        <v>56</v>
      </c>
      <c r="B207" s="890" t="s">
        <v>5654</v>
      </c>
      <c r="C207" s="891"/>
      <c r="D207" s="891"/>
      <c r="E207" s="891"/>
      <c r="F207" s="891"/>
      <c r="G207" s="892"/>
      <c r="H207" s="59">
        <f>SUM(D208:D218)</f>
        <v>11</v>
      </c>
      <c r="I207" s="59">
        <f>COUNT(D208:D218)*2</f>
        <v>22</v>
      </c>
      <c r="J207" s="59"/>
      <c r="K207" s="59"/>
      <c r="P207" s="24"/>
      <c r="Q207" s="24"/>
      <c r="R207" s="24"/>
      <c r="S207" s="24"/>
    </row>
    <row r="208" spans="1:19" ht="30" x14ac:dyDescent="0.3">
      <c r="A208" s="43" t="s">
        <v>1362</v>
      </c>
      <c r="B208" s="32" t="s">
        <v>1344</v>
      </c>
      <c r="C208" s="28" t="s">
        <v>1345</v>
      </c>
      <c r="D208" s="30">
        <v>1</v>
      </c>
      <c r="E208" s="30" t="s">
        <v>228</v>
      </c>
      <c r="F208" s="28"/>
      <c r="G208" s="28"/>
      <c r="H208" s="59"/>
      <c r="I208" s="59"/>
      <c r="J208" s="59"/>
      <c r="K208" s="59"/>
      <c r="P208" s="24"/>
      <c r="Q208" s="24"/>
      <c r="R208" s="24"/>
      <c r="S208" s="24"/>
    </row>
    <row r="209" spans="1:19" x14ac:dyDescent="0.3">
      <c r="A209" s="43"/>
      <c r="B209" s="32"/>
      <c r="C209" s="28" t="s">
        <v>1346</v>
      </c>
      <c r="D209" s="30">
        <v>1</v>
      </c>
      <c r="E209" s="30" t="s">
        <v>228</v>
      </c>
      <c r="F209" s="28"/>
      <c r="G209" s="28"/>
      <c r="H209" s="59"/>
      <c r="I209" s="59"/>
      <c r="J209" s="59"/>
      <c r="K209" s="59"/>
      <c r="P209" s="24"/>
      <c r="Q209" s="24"/>
      <c r="R209" s="24"/>
      <c r="S209" s="24"/>
    </row>
    <row r="210" spans="1:19" x14ac:dyDescent="0.3">
      <c r="A210" s="43" t="s">
        <v>1363</v>
      </c>
      <c r="B210" s="28" t="s">
        <v>516</v>
      </c>
      <c r="C210" s="28" t="s">
        <v>1348</v>
      </c>
      <c r="D210" s="30">
        <v>1</v>
      </c>
      <c r="E210" s="30" t="s">
        <v>228</v>
      </c>
      <c r="F210" s="29" t="s">
        <v>518</v>
      </c>
      <c r="G210" s="28"/>
      <c r="H210" s="59"/>
      <c r="I210" s="59"/>
      <c r="J210" s="59"/>
      <c r="K210" s="59"/>
      <c r="P210" s="24"/>
      <c r="Q210" s="24"/>
      <c r="R210" s="24"/>
      <c r="S210" s="24"/>
    </row>
    <row r="211" spans="1:19" x14ac:dyDescent="0.3">
      <c r="A211" s="43"/>
      <c r="B211" s="28"/>
      <c r="C211" s="28" t="s">
        <v>519</v>
      </c>
      <c r="D211" s="30">
        <v>1</v>
      </c>
      <c r="E211" s="30" t="s">
        <v>228</v>
      </c>
      <c r="F211" s="28"/>
      <c r="G211" s="28"/>
      <c r="H211" s="59"/>
      <c r="I211" s="59"/>
      <c r="J211" s="59"/>
      <c r="K211" s="59"/>
      <c r="P211" s="24"/>
      <c r="Q211" s="24"/>
      <c r="R211" s="24"/>
      <c r="S211" s="24"/>
    </row>
    <row r="212" spans="1:19" x14ac:dyDescent="0.3">
      <c r="A212" s="43"/>
      <c r="B212" s="28"/>
      <c r="C212" s="28" t="s">
        <v>1349</v>
      </c>
      <c r="D212" s="30">
        <v>1</v>
      </c>
      <c r="E212" s="30" t="s">
        <v>228</v>
      </c>
      <c r="F212" s="28"/>
      <c r="G212" s="28"/>
      <c r="H212" s="59"/>
      <c r="I212" s="59"/>
      <c r="J212" s="59"/>
      <c r="K212" s="59"/>
      <c r="P212" s="24"/>
      <c r="Q212" s="24"/>
      <c r="R212" s="24"/>
      <c r="S212" s="24"/>
    </row>
    <row r="213" spans="1:19" x14ac:dyDescent="0.3">
      <c r="A213" s="43" t="s">
        <v>548</v>
      </c>
      <c r="B213" s="28" t="s">
        <v>510</v>
      </c>
      <c r="C213" s="28" t="s">
        <v>511</v>
      </c>
      <c r="D213" s="30">
        <v>1</v>
      </c>
      <c r="E213" s="30" t="s">
        <v>228</v>
      </c>
      <c r="F213" s="28"/>
      <c r="G213" s="28"/>
      <c r="H213" s="59"/>
      <c r="I213" s="59"/>
      <c r="J213" s="59"/>
      <c r="K213" s="59"/>
      <c r="P213" s="24"/>
      <c r="Q213" s="24"/>
      <c r="R213" s="24"/>
      <c r="S213" s="24"/>
    </row>
    <row r="214" spans="1:19" x14ac:dyDescent="0.3">
      <c r="A214" s="43"/>
      <c r="B214" s="28"/>
      <c r="C214" s="28" t="s">
        <v>512</v>
      </c>
      <c r="D214" s="30">
        <v>1</v>
      </c>
      <c r="E214" s="30" t="s">
        <v>228</v>
      </c>
      <c r="F214" s="28"/>
      <c r="G214" s="28"/>
      <c r="H214" s="59"/>
      <c r="I214" s="59"/>
      <c r="J214" s="59"/>
      <c r="K214" s="59"/>
      <c r="P214" s="24"/>
      <c r="Q214" s="24"/>
      <c r="R214" s="24"/>
      <c r="S214" s="24"/>
    </row>
    <row r="215" spans="1:19" x14ac:dyDescent="0.3">
      <c r="A215" s="43"/>
      <c r="B215" s="28"/>
      <c r="C215" s="28" t="s">
        <v>513</v>
      </c>
      <c r="D215" s="30">
        <v>1</v>
      </c>
      <c r="E215" s="30" t="s">
        <v>228</v>
      </c>
      <c r="F215" s="28"/>
      <c r="G215" s="28"/>
      <c r="H215" s="59"/>
      <c r="I215" s="59"/>
      <c r="J215" s="59"/>
      <c r="K215" s="59"/>
      <c r="P215" s="24"/>
      <c r="Q215" s="24"/>
      <c r="R215" s="24"/>
      <c r="S215" s="24"/>
    </row>
    <row r="216" spans="1:19" x14ac:dyDescent="0.3">
      <c r="A216" s="43"/>
      <c r="B216" s="28"/>
      <c r="C216" s="28" t="s">
        <v>514</v>
      </c>
      <c r="D216" s="30">
        <v>1</v>
      </c>
      <c r="E216" s="30" t="s">
        <v>228</v>
      </c>
      <c r="F216" s="28"/>
      <c r="G216" s="28"/>
      <c r="H216" s="59"/>
      <c r="I216" s="59"/>
      <c r="J216" s="59"/>
      <c r="K216" s="59"/>
      <c r="P216" s="24"/>
      <c r="Q216" s="24"/>
      <c r="R216" s="24"/>
      <c r="S216" s="24"/>
    </row>
    <row r="217" spans="1:19" x14ac:dyDescent="0.3">
      <c r="A217" s="43" t="s">
        <v>4204</v>
      </c>
      <c r="B217" s="28" t="s">
        <v>520</v>
      </c>
      <c r="C217" s="28" t="s">
        <v>1351</v>
      </c>
      <c r="D217" s="30">
        <v>1</v>
      </c>
      <c r="E217" s="30" t="s">
        <v>228</v>
      </c>
      <c r="F217" s="28"/>
      <c r="G217" s="28"/>
      <c r="H217" s="59"/>
      <c r="I217" s="59"/>
      <c r="J217" s="59"/>
      <c r="K217" s="59"/>
      <c r="P217" s="24"/>
      <c r="Q217" s="24"/>
      <c r="R217" s="24"/>
      <c r="S217" s="24"/>
    </row>
    <row r="218" spans="1:19" ht="30" x14ac:dyDescent="0.3">
      <c r="A218" s="43" t="s">
        <v>4205</v>
      </c>
      <c r="B218" s="28" t="s">
        <v>522</v>
      </c>
      <c r="C218" s="28" t="s">
        <v>1353</v>
      </c>
      <c r="D218" s="30">
        <v>1</v>
      </c>
      <c r="E218" s="30" t="s">
        <v>228</v>
      </c>
      <c r="F218" s="28"/>
      <c r="G218" s="28"/>
      <c r="H218" s="59"/>
      <c r="I218" s="59"/>
      <c r="J218" s="59"/>
      <c r="K218" s="59"/>
      <c r="P218" s="24"/>
      <c r="Q218" s="24"/>
      <c r="R218" s="24"/>
      <c r="S218" s="24"/>
    </row>
    <row r="219" spans="1:19" x14ac:dyDescent="0.3">
      <c r="A219" s="43" t="s">
        <v>58</v>
      </c>
      <c r="B219" s="881" t="s">
        <v>57</v>
      </c>
      <c r="C219" s="882"/>
      <c r="D219" s="882"/>
      <c r="E219" s="882"/>
      <c r="F219" s="882"/>
      <c r="G219" s="883"/>
      <c r="H219" s="59">
        <f>SUM(D220:D221)</f>
        <v>2</v>
      </c>
      <c r="I219" s="59">
        <f>COUNT(D220:D221)*2</f>
        <v>4</v>
      </c>
      <c r="J219" s="59"/>
      <c r="K219" s="59"/>
      <c r="P219" s="24"/>
      <c r="Q219" s="24"/>
      <c r="R219" s="24"/>
      <c r="S219" s="24"/>
    </row>
    <row r="220" spans="1:19" ht="30" x14ac:dyDescent="0.3">
      <c r="A220" s="43" t="s">
        <v>2047</v>
      </c>
      <c r="B220" s="28" t="s">
        <v>541</v>
      </c>
      <c r="C220" s="28" t="s">
        <v>542</v>
      </c>
      <c r="D220" s="30">
        <v>1</v>
      </c>
      <c r="E220" s="30" t="s">
        <v>256</v>
      </c>
      <c r="F220" s="29"/>
      <c r="G220" s="28"/>
      <c r="H220" s="59"/>
      <c r="I220" s="59"/>
      <c r="J220" s="59"/>
      <c r="K220" s="59"/>
      <c r="P220" s="24"/>
      <c r="Q220" s="24"/>
      <c r="R220" s="24"/>
      <c r="S220" s="24"/>
    </row>
    <row r="221" spans="1:19" ht="30" x14ac:dyDescent="0.3">
      <c r="A221" s="43" t="s">
        <v>2050</v>
      </c>
      <c r="B221" s="28" t="s">
        <v>544</v>
      </c>
      <c r="C221" s="28" t="s">
        <v>1364</v>
      </c>
      <c r="D221" s="30">
        <v>1</v>
      </c>
      <c r="E221" s="30" t="s">
        <v>256</v>
      </c>
      <c r="F221" s="29"/>
      <c r="G221" s="28"/>
      <c r="H221" s="59"/>
      <c r="I221" s="59"/>
      <c r="J221" s="59"/>
      <c r="K221" s="59"/>
      <c r="P221" s="24"/>
      <c r="Q221" s="24"/>
      <c r="R221" s="24"/>
      <c r="S221" s="24"/>
    </row>
    <row r="222" spans="1:19" x14ac:dyDescent="0.3">
      <c r="A222" s="43" t="s">
        <v>61</v>
      </c>
      <c r="B222" s="890" t="s">
        <v>6100</v>
      </c>
      <c r="C222" s="891"/>
      <c r="D222" s="891"/>
      <c r="E222" s="891"/>
      <c r="F222" s="891"/>
      <c r="G222" s="892"/>
      <c r="H222" s="59">
        <f>SUM(D223)</f>
        <v>1</v>
      </c>
      <c r="I222" s="59">
        <f>COUNT(D223)*2</f>
        <v>2</v>
      </c>
      <c r="J222" s="59"/>
      <c r="K222" s="59"/>
      <c r="P222" s="24"/>
      <c r="Q222" s="24"/>
      <c r="R222" s="24"/>
      <c r="S222" s="24"/>
    </row>
    <row r="223" spans="1:19" ht="31.5" customHeight="1" x14ac:dyDescent="0.3">
      <c r="A223" s="43" t="s">
        <v>4206</v>
      </c>
      <c r="B223" s="28" t="s">
        <v>552</v>
      </c>
      <c r="C223" s="28" t="s">
        <v>1365</v>
      </c>
      <c r="D223" s="30">
        <v>1</v>
      </c>
      <c r="E223" s="30" t="s">
        <v>228</v>
      </c>
      <c r="F223" s="28" t="s">
        <v>6413</v>
      </c>
      <c r="G223" s="28"/>
      <c r="H223" s="59"/>
      <c r="I223" s="59"/>
      <c r="J223" s="59"/>
      <c r="K223" s="59"/>
      <c r="P223" s="24"/>
      <c r="Q223" s="24"/>
      <c r="R223" s="24"/>
      <c r="S223" s="24"/>
    </row>
    <row r="224" spans="1:19" x14ac:dyDescent="0.3">
      <c r="A224" s="43" t="s">
        <v>4209</v>
      </c>
      <c r="B224" s="881" t="s">
        <v>560</v>
      </c>
      <c r="C224" s="882"/>
      <c r="D224" s="882"/>
      <c r="E224" s="882"/>
      <c r="F224" s="882"/>
      <c r="G224" s="883"/>
      <c r="H224" s="59">
        <f>SUM(D225:D228)</f>
        <v>4</v>
      </c>
      <c r="I224" s="59">
        <f>COUNT(D225:D228)*2</f>
        <v>8</v>
      </c>
      <c r="J224" s="59"/>
      <c r="K224" s="59"/>
      <c r="P224" s="24"/>
      <c r="Q224" s="24"/>
      <c r="R224" s="24"/>
      <c r="S224" s="24"/>
    </row>
    <row r="225" spans="1:19" ht="45" x14ac:dyDescent="0.3">
      <c r="A225" s="43" t="s">
        <v>4405</v>
      </c>
      <c r="B225" s="28" t="s">
        <v>562</v>
      </c>
      <c r="C225" s="28" t="s">
        <v>563</v>
      </c>
      <c r="D225" s="30">
        <v>1</v>
      </c>
      <c r="E225" s="30" t="s">
        <v>294</v>
      </c>
      <c r="F225" s="28"/>
      <c r="G225" s="28"/>
      <c r="H225" s="59"/>
      <c r="I225" s="59"/>
      <c r="J225" s="59"/>
      <c r="K225" s="59"/>
      <c r="P225" s="24"/>
      <c r="Q225" s="24"/>
      <c r="R225" s="24"/>
      <c r="S225" s="24"/>
    </row>
    <row r="226" spans="1:19" ht="30" x14ac:dyDescent="0.3">
      <c r="A226" s="43" t="s">
        <v>4406</v>
      </c>
      <c r="B226" s="28" t="s">
        <v>565</v>
      </c>
      <c r="C226" s="28" t="s">
        <v>566</v>
      </c>
      <c r="D226" s="30">
        <v>1</v>
      </c>
      <c r="E226" s="30" t="s">
        <v>258</v>
      </c>
      <c r="F226" s="28" t="s">
        <v>567</v>
      </c>
      <c r="G226" s="28"/>
      <c r="H226" s="59"/>
      <c r="I226" s="59"/>
      <c r="J226" s="59"/>
      <c r="K226" s="59"/>
      <c r="P226" s="24"/>
      <c r="Q226" s="24"/>
      <c r="R226" s="24"/>
      <c r="S226" s="24"/>
    </row>
    <row r="227" spans="1:19" x14ac:dyDescent="0.3">
      <c r="A227" s="43"/>
      <c r="B227" s="28"/>
      <c r="C227" s="28" t="s">
        <v>1366</v>
      </c>
      <c r="D227" s="30">
        <v>1</v>
      </c>
      <c r="E227" s="30" t="s">
        <v>294</v>
      </c>
      <c r="F227" s="28"/>
      <c r="G227" s="28"/>
      <c r="H227" s="59"/>
      <c r="I227" s="59"/>
      <c r="J227" s="59"/>
      <c r="K227" s="59"/>
      <c r="P227" s="24"/>
      <c r="Q227" s="24"/>
      <c r="R227" s="24"/>
      <c r="S227" s="24"/>
    </row>
    <row r="228" spans="1:19" ht="30" x14ac:dyDescent="0.3">
      <c r="A228" s="43" t="s">
        <v>4409</v>
      </c>
      <c r="B228" s="28" t="s">
        <v>568</v>
      </c>
      <c r="C228" s="28" t="s">
        <v>569</v>
      </c>
      <c r="D228" s="30">
        <v>1</v>
      </c>
      <c r="E228" s="30" t="s">
        <v>228</v>
      </c>
      <c r="F228" s="29"/>
      <c r="G228" s="28"/>
      <c r="H228" s="59"/>
      <c r="I228" s="59"/>
      <c r="J228" s="59"/>
      <c r="K228" s="59"/>
      <c r="P228" s="24"/>
      <c r="Q228" s="24"/>
      <c r="R228" s="24"/>
      <c r="S228" s="24"/>
    </row>
    <row r="229" spans="1:19" ht="15" customHeight="1" x14ac:dyDescent="0.3">
      <c r="A229" s="43"/>
      <c r="B229" s="893" t="s">
        <v>570</v>
      </c>
      <c r="C229" s="894"/>
      <c r="D229" s="894"/>
      <c r="E229" s="894"/>
      <c r="F229" s="894"/>
      <c r="G229" s="895"/>
      <c r="H229" s="59">
        <f>H230+H243+H249+H251+H261+H268+H308+H311+H315+H341+H363+H277</f>
        <v>135</v>
      </c>
      <c r="I229" s="59">
        <f>I230+I243+I249+I251+I261+I268+I308+I311+I315+I341+I363+I277</f>
        <v>270</v>
      </c>
      <c r="J229" s="59"/>
      <c r="K229" s="59"/>
      <c r="P229" s="24"/>
      <c r="Q229" s="24"/>
      <c r="R229" s="24"/>
      <c r="S229" s="24"/>
    </row>
    <row r="230" spans="1:19" x14ac:dyDescent="0.3">
      <c r="A230" s="43" t="s">
        <v>70</v>
      </c>
      <c r="B230" s="881" t="s">
        <v>71</v>
      </c>
      <c r="C230" s="882"/>
      <c r="D230" s="882"/>
      <c r="E230" s="882"/>
      <c r="F230" s="882"/>
      <c r="G230" s="883"/>
      <c r="H230" s="59">
        <f>SUM(D231:D242)</f>
        <v>12</v>
      </c>
      <c r="I230" s="59">
        <f>COUNT(D231:D242)*2</f>
        <v>24</v>
      </c>
      <c r="J230" s="59"/>
      <c r="K230" s="59"/>
      <c r="P230" s="24"/>
      <c r="Q230" s="24"/>
      <c r="R230" s="24"/>
      <c r="S230" s="24"/>
    </row>
    <row r="231" spans="1:19" x14ac:dyDescent="0.3">
      <c r="A231" s="43" t="s">
        <v>1367</v>
      </c>
      <c r="B231" s="28" t="s">
        <v>574</v>
      </c>
      <c r="C231" s="28" t="s">
        <v>575</v>
      </c>
      <c r="D231" s="30">
        <v>1</v>
      </c>
      <c r="E231" s="30" t="s">
        <v>576</v>
      </c>
      <c r="F231" s="29"/>
      <c r="G231" s="28"/>
      <c r="H231" s="59"/>
      <c r="I231" s="59"/>
      <c r="J231" s="59"/>
      <c r="K231" s="59"/>
      <c r="P231" s="24"/>
      <c r="Q231" s="24"/>
      <c r="R231" s="24"/>
      <c r="S231" s="24"/>
    </row>
    <row r="232" spans="1:19" x14ac:dyDescent="0.3">
      <c r="A232" s="43"/>
      <c r="B232" s="28"/>
      <c r="C232" s="28" t="s">
        <v>1368</v>
      </c>
      <c r="D232" s="30">
        <v>1</v>
      </c>
      <c r="E232" s="30" t="s">
        <v>576</v>
      </c>
      <c r="F232" s="28" t="s">
        <v>1369</v>
      </c>
      <c r="G232" s="28"/>
      <c r="H232" s="59"/>
      <c r="I232" s="59"/>
      <c r="J232" s="59"/>
      <c r="K232" s="59"/>
      <c r="P232" s="24"/>
      <c r="Q232" s="24"/>
      <c r="R232" s="24"/>
      <c r="S232" s="24"/>
    </row>
    <row r="233" spans="1:19" x14ac:dyDescent="0.3">
      <c r="A233" s="43"/>
      <c r="B233" s="28"/>
      <c r="C233" s="28" t="s">
        <v>1370</v>
      </c>
      <c r="D233" s="30">
        <v>1</v>
      </c>
      <c r="E233" s="30" t="s">
        <v>308</v>
      </c>
      <c r="F233" s="28"/>
      <c r="G233" s="28"/>
      <c r="H233" s="59"/>
      <c r="I233" s="59"/>
      <c r="J233" s="59"/>
      <c r="K233" s="59"/>
      <c r="P233" s="24"/>
      <c r="Q233" s="24"/>
      <c r="R233" s="24"/>
      <c r="S233" s="24"/>
    </row>
    <row r="234" spans="1:19" ht="30" x14ac:dyDescent="0.3">
      <c r="A234" s="43"/>
      <c r="B234" s="28"/>
      <c r="C234" s="28" t="s">
        <v>1371</v>
      </c>
      <c r="D234" s="30">
        <v>1</v>
      </c>
      <c r="E234" s="30" t="s">
        <v>400</v>
      </c>
      <c r="F234" s="28"/>
      <c r="G234" s="28"/>
      <c r="H234" s="59"/>
      <c r="I234" s="59"/>
      <c r="J234" s="59"/>
      <c r="K234" s="59"/>
      <c r="P234" s="24"/>
      <c r="Q234" s="24"/>
      <c r="R234" s="24"/>
      <c r="S234" s="24"/>
    </row>
    <row r="235" spans="1:19" ht="30" x14ac:dyDescent="0.3">
      <c r="A235" s="43" t="s">
        <v>1372</v>
      </c>
      <c r="B235" s="28" t="s">
        <v>1373</v>
      </c>
      <c r="C235" s="28" t="s">
        <v>1374</v>
      </c>
      <c r="D235" s="30">
        <v>1</v>
      </c>
      <c r="E235" s="30" t="s">
        <v>228</v>
      </c>
      <c r="F235" s="29" t="s">
        <v>1375</v>
      </c>
      <c r="G235" s="28"/>
      <c r="H235" s="59"/>
      <c r="I235" s="59"/>
      <c r="J235" s="59"/>
      <c r="K235" s="59"/>
      <c r="P235" s="24"/>
      <c r="Q235" s="24"/>
      <c r="R235" s="24"/>
      <c r="S235" s="24"/>
    </row>
    <row r="236" spans="1:19" x14ac:dyDescent="0.3">
      <c r="A236" s="43"/>
      <c r="B236" s="28"/>
      <c r="C236" s="28" t="s">
        <v>1376</v>
      </c>
      <c r="D236" s="30">
        <v>1</v>
      </c>
      <c r="E236" s="30" t="s">
        <v>576</v>
      </c>
      <c r="F236" s="28"/>
      <c r="G236" s="28"/>
      <c r="H236" s="59"/>
      <c r="I236" s="59"/>
      <c r="J236" s="59"/>
      <c r="K236" s="59"/>
      <c r="P236" s="24"/>
      <c r="Q236" s="24"/>
      <c r="R236" s="24"/>
      <c r="S236" s="24"/>
    </row>
    <row r="237" spans="1:19" x14ac:dyDescent="0.3">
      <c r="A237" s="43"/>
      <c r="B237" s="28"/>
      <c r="C237" s="28" t="s">
        <v>1377</v>
      </c>
      <c r="D237" s="30">
        <v>1</v>
      </c>
      <c r="E237" s="30" t="s">
        <v>254</v>
      </c>
      <c r="F237" s="28"/>
      <c r="G237" s="28"/>
      <c r="H237" s="59"/>
      <c r="I237" s="59"/>
      <c r="J237" s="59"/>
      <c r="K237" s="59"/>
      <c r="P237" s="24"/>
      <c r="Q237" s="24"/>
      <c r="R237" s="24"/>
      <c r="S237" s="24"/>
    </row>
    <row r="238" spans="1:19" x14ac:dyDescent="0.3">
      <c r="A238" s="43"/>
      <c r="B238" s="28"/>
      <c r="C238" s="28" t="s">
        <v>1378</v>
      </c>
      <c r="D238" s="30">
        <v>1</v>
      </c>
      <c r="E238" s="30" t="s">
        <v>254</v>
      </c>
      <c r="F238" s="28"/>
      <c r="G238" s="28"/>
      <c r="H238" s="59"/>
      <c r="I238" s="59"/>
      <c r="J238" s="59"/>
      <c r="K238" s="59"/>
      <c r="P238" s="24"/>
      <c r="Q238" s="24"/>
      <c r="R238" s="24"/>
      <c r="S238" s="24"/>
    </row>
    <row r="239" spans="1:19" x14ac:dyDescent="0.3">
      <c r="A239" s="43"/>
      <c r="B239" s="28"/>
      <c r="C239" s="28" t="s">
        <v>1379</v>
      </c>
      <c r="D239" s="30">
        <v>1</v>
      </c>
      <c r="E239" s="30" t="s">
        <v>228</v>
      </c>
      <c r="F239" s="28"/>
      <c r="G239" s="28"/>
      <c r="H239" s="59"/>
      <c r="I239" s="59"/>
      <c r="J239" s="59"/>
      <c r="K239" s="59"/>
      <c r="P239" s="24"/>
      <c r="Q239" s="24"/>
      <c r="R239" s="24"/>
      <c r="S239" s="24"/>
    </row>
    <row r="240" spans="1:19" x14ac:dyDescent="0.3">
      <c r="A240" s="43"/>
      <c r="B240" s="28"/>
      <c r="C240" s="28" t="s">
        <v>1380</v>
      </c>
      <c r="D240" s="30">
        <v>1</v>
      </c>
      <c r="E240" s="30" t="s">
        <v>501</v>
      </c>
      <c r="F240" s="28"/>
      <c r="G240" s="28"/>
      <c r="H240" s="59"/>
      <c r="I240" s="59"/>
      <c r="J240" s="59"/>
      <c r="K240" s="59"/>
      <c r="P240" s="24"/>
      <c r="Q240" s="24"/>
      <c r="R240" s="24"/>
      <c r="S240" s="24"/>
    </row>
    <row r="241" spans="1:19" x14ac:dyDescent="0.3">
      <c r="A241" s="43" t="s">
        <v>1381</v>
      </c>
      <c r="B241" s="29" t="s">
        <v>580</v>
      </c>
      <c r="C241" s="29" t="s">
        <v>1382</v>
      </c>
      <c r="D241" s="30">
        <v>1</v>
      </c>
      <c r="E241" s="29" t="s">
        <v>400</v>
      </c>
      <c r="F241" s="29"/>
      <c r="G241" s="29"/>
      <c r="H241" s="59"/>
      <c r="I241" s="59"/>
      <c r="J241" s="59"/>
      <c r="K241" s="59"/>
      <c r="P241" s="24"/>
      <c r="Q241" s="24"/>
      <c r="R241" s="24"/>
      <c r="S241" s="24"/>
    </row>
    <row r="242" spans="1:19" x14ac:dyDescent="0.3">
      <c r="A242" s="43"/>
      <c r="B242" s="28"/>
      <c r="C242" s="28" t="s">
        <v>1383</v>
      </c>
      <c r="D242" s="30">
        <v>1</v>
      </c>
      <c r="E242" s="30" t="s">
        <v>400</v>
      </c>
      <c r="F242" s="28"/>
      <c r="G242" s="28"/>
      <c r="H242" s="59"/>
      <c r="I242" s="59"/>
      <c r="J242" s="59"/>
      <c r="K242" s="59"/>
      <c r="P242" s="24"/>
      <c r="Q242" s="24"/>
      <c r="R242" s="24"/>
      <c r="S242" s="24"/>
    </row>
    <row r="243" spans="1:19" x14ac:dyDescent="0.3">
      <c r="A243" s="43" t="s">
        <v>74</v>
      </c>
      <c r="B243" s="881" t="s">
        <v>603</v>
      </c>
      <c r="C243" s="882"/>
      <c r="D243" s="882"/>
      <c r="E243" s="882"/>
      <c r="F243" s="882"/>
      <c r="G243" s="883"/>
      <c r="H243" s="59">
        <f>SUM(D244:D248)</f>
        <v>5</v>
      </c>
      <c r="I243" s="59">
        <f>COUNT(D244:D248)*2</f>
        <v>10</v>
      </c>
      <c r="J243" s="59"/>
      <c r="K243" s="59"/>
      <c r="P243" s="24"/>
      <c r="Q243" s="24"/>
      <c r="R243" s="24"/>
      <c r="S243" s="24"/>
    </row>
    <row r="244" spans="1:19" ht="30" x14ac:dyDescent="0.3">
      <c r="A244" s="43" t="s">
        <v>1384</v>
      </c>
      <c r="B244" s="28" t="s">
        <v>605</v>
      </c>
      <c r="C244" s="28" t="s">
        <v>1385</v>
      </c>
      <c r="D244" s="30">
        <v>1</v>
      </c>
      <c r="E244" s="30" t="s">
        <v>400</v>
      </c>
      <c r="F244" s="28"/>
      <c r="G244" s="28"/>
      <c r="H244" s="59"/>
      <c r="I244" s="59"/>
      <c r="J244" s="59"/>
      <c r="K244" s="59"/>
      <c r="P244" s="24"/>
      <c r="Q244" s="24"/>
      <c r="R244" s="24"/>
      <c r="S244" s="24"/>
    </row>
    <row r="245" spans="1:19" ht="45" x14ac:dyDescent="0.3">
      <c r="A245" s="43" t="s">
        <v>1386</v>
      </c>
      <c r="B245" s="29" t="s">
        <v>610</v>
      </c>
      <c r="C245" s="29" t="s">
        <v>1387</v>
      </c>
      <c r="D245" s="30">
        <v>1</v>
      </c>
      <c r="E245" s="29" t="s">
        <v>644</v>
      </c>
      <c r="F245" s="29" t="s">
        <v>613</v>
      </c>
      <c r="G245" s="29"/>
      <c r="H245" s="59"/>
      <c r="I245" s="59"/>
      <c r="J245" s="59"/>
      <c r="K245" s="59"/>
      <c r="P245" s="24"/>
      <c r="Q245" s="24"/>
      <c r="R245" s="24"/>
      <c r="S245" s="24"/>
    </row>
    <row r="246" spans="1:19" x14ac:dyDescent="0.3">
      <c r="A246" s="43"/>
      <c r="B246" s="28"/>
      <c r="C246" s="28" t="s">
        <v>1388</v>
      </c>
      <c r="D246" s="30">
        <v>1</v>
      </c>
      <c r="E246" s="30" t="s">
        <v>400</v>
      </c>
      <c r="F246" s="28"/>
      <c r="G246" s="28"/>
      <c r="H246" s="59"/>
      <c r="I246" s="59"/>
      <c r="J246" s="59"/>
      <c r="K246" s="59"/>
      <c r="P246" s="24"/>
      <c r="Q246" s="24"/>
      <c r="R246" s="24"/>
      <c r="S246" s="24"/>
    </row>
    <row r="247" spans="1:19" x14ac:dyDescent="0.3">
      <c r="A247" s="43"/>
      <c r="B247" s="28"/>
      <c r="C247" s="28" t="s">
        <v>1389</v>
      </c>
      <c r="D247" s="30">
        <v>1</v>
      </c>
      <c r="E247" s="30" t="s">
        <v>400</v>
      </c>
      <c r="F247" s="28"/>
      <c r="G247" s="28"/>
      <c r="H247" s="59"/>
      <c r="I247" s="59"/>
      <c r="J247" s="59"/>
      <c r="K247" s="59"/>
      <c r="P247" s="24"/>
      <c r="Q247" s="24"/>
      <c r="R247" s="24"/>
      <c r="S247" s="24"/>
    </row>
    <row r="248" spans="1:19" x14ac:dyDescent="0.3">
      <c r="A248" s="43"/>
      <c r="B248" s="28"/>
      <c r="C248" s="28" t="s">
        <v>1390</v>
      </c>
      <c r="D248" s="30">
        <v>1</v>
      </c>
      <c r="E248" s="30" t="s">
        <v>576</v>
      </c>
      <c r="F248" s="28"/>
      <c r="G248" s="28"/>
      <c r="H248" s="59"/>
      <c r="I248" s="59"/>
      <c r="J248" s="59"/>
      <c r="K248" s="59"/>
      <c r="P248" s="24"/>
      <c r="Q248" s="24"/>
      <c r="R248" s="24"/>
      <c r="S248" s="24"/>
    </row>
    <row r="249" spans="1:19" x14ac:dyDescent="0.3">
      <c r="A249" s="43" t="s">
        <v>78</v>
      </c>
      <c r="B249" s="881" t="s">
        <v>647</v>
      </c>
      <c r="C249" s="882"/>
      <c r="D249" s="882"/>
      <c r="E249" s="882"/>
      <c r="F249" s="882"/>
      <c r="G249" s="883"/>
      <c r="H249" s="59">
        <f>SUM(D250)</f>
        <v>1</v>
      </c>
      <c r="I249" s="59">
        <f>COUNT(D250)*2</f>
        <v>2</v>
      </c>
      <c r="J249" s="59"/>
      <c r="K249" s="59"/>
      <c r="P249" s="24"/>
      <c r="Q249" s="24"/>
      <c r="R249" s="24"/>
      <c r="S249" s="24"/>
    </row>
    <row r="250" spans="1:19" ht="30" x14ac:dyDescent="0.3">
      <c r="A250" s="43" t="s">
        <v>1391</v>
      </c>
      <c r="B250" s="28" t="s">
        <v>653</v>
      </c>
      <c r="C250" s="28" t="s">
        <v>1392</v>
      </c>
      <c r="D250" s="30">
        <v>1</v>
      </c>
      <c r="E250" s="30" t="s">
        <v>256</v>
      </c>
      <c r="F250" s="28"/>
      <c r="G250" s="28"/>
      <c r="H250" s="59"/>
      <c r="I250" s="59"/>
      <c r="J250" s="59"/>
      <c r="K250" s="59"/>
      <c r="P250" s="24"/>
      <c r="Q250" s="24"/>
      <c r="R250" s="24"/>
      <c r="S250" s="24"/>
    </row>
    <row r="251" spans="1:19" x14ac:dyDescent="0.3">
      <c r="A251" s="43" t="s">
        <v>80</v>
      </c>
      <c r="B251" s="881" t="s">
        <v>5647</v>
      </c>
      <c r="C251" s="882"/>
      <c r="D251" s="882"/>
      <c r="E251" s="882"/>
      <c r="F251" s="882"/>
      <c r="G251" s="883"/>
      <c r="H251" s="59">
        <f>SUM(D252:D260)</f>
        <v>9</v>
      </c>
      <c r="I251" s="59">
        <f>COUNT(D252:D260)*2</f>
        <v>18</v>
      </c>
      <c r="J251" s="59"/>
      <c r="K251" s="59"/>
      <c r="P251" s="24"/>
      <c r="Q251" s="24"/>
      <c r="R251" s="24"/>
      <c r="S251" s="24"/>
    </row>
    <row r="252" spans="1:19" x14ac:dyDescent="0.3">
      <c r="A252" s="43" t="s">
        <v>1393</v>
      </c>
      <c r="B252" s="29" t="s">
        <v>659</v>
      </c>
      <c r="C252" s="29" t="s">
        <v>1394</v>
      </c>
      <c r="D252" s="30">
        <v>1</v>
      </c>
      <c r="E252" s="30" t="s">
        <v>576</v>
      </c>
      <c r="F252" s="29"/>
      <c r="G252" s="29"/>
      <c r="H252" s="59"/>
      <c r="I252" s="59"/>
      <c r="J252" s="59"/>
      <c r="K252" s="59"/>
      <c r="P252" s="24"/>
      <c r="Q252" s="24"/>
      <c r="R252" s="24"/>
      <c r="S252" s="24"/>
    </row>
    <row r="253" spans="1:19" x14ac:dyDescent="0.3">
      <c r="A253" s="43"/>
      <c r="B253" s="28"/>
      <c r="C253" s="28" t="s">
        <v>1395</v>
      </c>
      <c r="D253" s="30">
        <v>1</v>
      </c>
      <c r="E253" s="30" t="s">
        <v>576</v>
      </c>
      <c r="F253" s="28"/>
      <c r="G253" s="28"/>
      <c r="H253" s="59"/>
      <c r="I253" s="59"/>
      <c r="J253" s="59"/>
      <c r="K253" s="59"/>
      <c r="P253" s="24"/>
      <c r="Q253" s="24"/>
      <c r="R253" s="24"/>
      <c r="S253" s="24"/>
    </row>
    <row r="254" spans="1:19" x14ac:dyDescent="0.3">
      <c r="A254" s="43" t="s">
        <v>1396</v>
      </c>
      <c r="B254" s="28" t="s">
        <v>662</v>
      </c>
      <c r="C254" s="28" t="s">
        <v>1397</v>
      </c>
      <c r="D254" s="30">
        <v>1</v>
      </c>
      <c r="E254" s="30" t="s">
        <v>576</v>
      </c>
      <c r="F254" s="28"/>
      <c r="G254" s="28"/>
      <c r="H254" s="59"/>
      <c r="I254" s="59"/>
      <c r="J254" s="59"/>
      <c r="K254" s="59"/>
      <c r="P254" s="24"/>
      <c r="Q254" s="24"/>
      <c r="R254" s="24"/>
      <c r="S254" s="24"/>
    </row>
    <row r="255" spans="1:19" x14ac:dyDescent="0.3">
      <c r="A255" s="43"/>
      <c r="B255" s="28"/>
      <c r="C255" s="28" t="s">
        <v>1398</v>
      </c>
      <c r="D255" s="30">
        <v>1</v>
      </c>
      <c r="E255" s="30" t="s">
        <v>400</v>
      </c>
      <c r="F255" s="28"/>
      <c r="G255" s="28"/>
      <c r="H255" s="59"/>
      <c r="I255" s="59"/>
      <c r="J255" s="59"/>
      <c r="K255" s="59"/>
      <c r="P255" s="24"/>
      <c r="Q255" s="24"/>
      <c r="R255" s="24"/>
      <c r="S255" s="24"/>
    </row>
    <row r="256" spans="1:19" x14ac:dyDescent="0.3">
      <c r="A256" s="43"/>
      <c r="B256" s="28"/>
      <c r="C256" s="28" t="s">
        <v>1399</v>
      </c>
      <c r="D256" s="30">
        <v>1</v>
      </c>
      <c r="E256" s="30" t="s">
        <v>198</v>
      </c>
      <c r="F256" s="28"/>
      <c r="G256" s="28"/>
      <c r="H256" s="59"/>
      <c r="I256" s="59"/>
      <c r="J256" s="59"/>
      <c r="K256" s="59"/>
      <c r="P256" s="24"/>
      <c r="Q256" s="24"/>
      <c r="R256" s="24"/>
      <c r="S256" s="24"/>
    </row>
    <row r="257" spans="1:19" ht="30" x14ac:dyDescent="0.3">
      <c r="A257" s="43" t="s">
        <v>5634</v>
      </c>
      <c r="B257" s="627" t="s">
        <v>5635</v>
      </c>
      <c r="C257" s="628" t="s">
        <v>6271</v>
      </c>
      <c r="D257" s="601">
        <v>1</v>
      </c>
      <c r="E257" s="629" t="s">
        <v>644</v>
      </c>
      <c r="F257" s="628" t="s">
        <v>6270</v>
      </c>
      <c r="G257" s="582"/>
      <c r="H257" s="59"/>
      <c r="I257" s="59"/>
      <c r="J257" s="59"/>
      <c r="K257" s="59"/>
      <c r="P257" s="24"/>
      <c r="Q257" s="24"/>
      <c r="R257" s="24"/>
      <c r="S257" s="24"/>
    </row>
    <row r="258" spans="1:19" ht="60" x14ac:dyDescent="0.3">
      <c r="A258" s="581"/>
      <c r="B258" s="630"/>
      <c r="C258" s="628" t="s">
        <v>6421</v>
      </c>
      <c r="D258" s="601">
        <v>1</v>
      </c>
      <c r="E258" s="629" t="s">
        <v>400</v>
      </c>
      <c r="F258" s="628" t="s">
        <v>6422</v>
      </c>
      <c r="G258" s="582"/>
      <c r="H258" s="59"/>
      <c r="I258" s="59"/>
      <c r="J258" s="59"/>
      <c r="K258" s="59"/>
      <c r="P258" s="24"/>
      <c r="Q258" s="24"/>
      <c r="R258" s="24"/>
      <c r="S258" s="24"/>
    </row>
    <row r="259" spans="1:19" ht="30" x14ac:dyDescent="0.3">
      <c r="A259" s="43"/>
      <c r="B259" s="631"/>
      <c r="C259" s="628" t="s">
        <v>6269</v>
      </c>
      <c r="D259" s="601">
        <v>1</v>
      </c>
      <c r="E259" s="629" t="s">
        <v>400</v>
      </c>
      <c r="F259" s="628" t="s">
        <v>6418</v>
      </c>
      <c r="G259" s="582"/>
      <c r="H259" s="59"/>
      <c r="I259" s="59"/>
      <c r="J259" s="59"/>
      <c r="K259" s="59"/>
      <c r="P259" s="24"/>
      <c r="Q259" s="24"/>
      <c r="R259" s="24"/>
      <c r="S259" s="24"/>
    </row>
    <row r="260" spans="1:19" ht="30" x14ac:dyDescent="0.3">
      <c r="A260" s="43"/>
      <c r="B260" s="631"/>
      <c r="C260" s="628" t="s">
        <v>6419</v>
      </c>
      <c r="D260" s="601">
        <v>1</v>
      </c>
      <c r="E260" s="629" t="s">
        <v>400</v>
      </c>
      <c r="F260" s="628" t="s">
        <v>6420</v>
      </c>
      <c r="G260" s="582"/>
      <c r="H260" s="59"/>
      <c r="I260" s="59"/>
      <c r="J260" s="59"/>
      <c r="K260" s="59"/>
      <c r="P260" s="24"/>
      <c r="Q260" s="24"/>
      <c r="R260" s="24"/>
      <c r="S260" s="24"/>
    </row>
    <row r="261" spans="1:19" x14ac:dyDescent="0.3">
      <c r="A261" s="43" t="s">
        <v>81</v>
      </c>
      <c r="B261" s="881" t="s">
        <v>667</v>
      </c>
      <c r="C261" s="882"/>
      <c r="D261" s="882"/>
      <c r="E261" s="882"/>
      <c r="F261" s="882"/>
      <c r="G261" s="883"/>
      <c r="H261" s="59">
        <f>SUM(D262:D267)</f>
        <v>6</v>
      </c>
      <c r="I261" s="59">
        <f>COUNT(D262:D267)*2</f>
        <v>12</v>
      </c>
      <c r="J261" s="59"/>
      <c r="K261" s="59"/>
      <c r="P261" s="24"/>
      <c r="Q261" s="24"/>
      <c r="R261" s="24"/>
      <c r="S261" s="24"/>
    </row>
    <row r="262" spans="1:19" ht="30" x14ac:dyDescent="0.3">
      <c r="A262" s="43" t="s">
        <v>1400</v>
      </c>
      <c r="B262" s="28" t="s">
        <v>677</v>
      </c>
      <c r="C262" s="28" t="s">
        <v>678</v>
      </c>
      <c r="D262" s="30">
        <v>1</v>
      </c>
      <c r="E262" s="30" t="s">
        <v>576</v>
      </c>
      <c r="F262" s="28"/>
      <c r="G262" s="28"/>
      <c r="H262" s="59"/>
      <c r="I262" s="59"/>
      <c r="J262" s="59"/>
      <c r="K262" s="59"/>
      <c r="P262" s="24"/>
      <c r="Q262" s="24"/>
      <c r="R262" s="24"/>
      <c r="S262" s="24"/>
    </row>
    <row r="263" spans="1:19" x14ac:dyDescent="0.3">
      <c r="A263" s="43"/>
      <c r="B263" s="28"/>
      <c r="C263" s="28" t="s">
        <v>1401</v>
      </c>
      <c r="D263" s="30">
        <v>1</v>
      </c>
      <c r="E263" s="30" t="s">
        <v>258</v>
      </c>
      <c r="F263" s="28"/>
      <c r="G263" s="28"/>
      <c r="H263" s="59"/>
      <c r="I263" s="59"/>
      <c r="J263" s="59"/>
      <c r="K263" s="59"/>
      <c r="P263" s="24"/>
      <c r="Q263" s="24"/>
      <c r="R263" s="24"/>
      <c r="S263" s="24"/>
    </row>
    <row r="264" spans="1:19" ht="30" x14ac:dyDescent="0.3">
      <c r="A264" s="43" t="s">
        <v>1402</v>
      </c>
      <c r="B264" s="29" t="s">
        <v>681</v>
      </c>
      <c r="C264" s="29" t="s">
        <v>682</v>
      </c>
      <c r="D264" s="30">
        <v>1</v>
      </c>
      <c r="E264" s="30" t="s">
        <v>256</v>
      </c>
      <c r="F264" s="29"/>
      <c r="G264" s="29"/>
      <c r="H264" s="59"/>
      <c r="I264" s="59"/>
      <c r="J264" s="59"/>
      <c r="K264" s="59"/>
      <c r="P264" s="24"/>
      <c r="Q264" s="24"/>
      <c r="R264" s="24"/>
      <c r="S264" s="24"/>
    </row>
    <row r="265" spans="1:19" ht="30" x14ac:dyDescent="0.3">
      <c r="A265" s="43"/>
      <c r="B265" s="28"/>
      <c r="C265" s="28" t="s">
        <v>684</v>
      </c>
      <c r="D265" s="30">
        <v>1</v>
      </c>
      <c r="E265" s="30" t="s">
        <v>228</v>
      </c>
      <c r="F265" s="28" t="s">
        <v>685</v>
      </c>
      <c r="G265" s="28"/>
      <c r="H265" s="59"/>
      <c r="I265" s="59"/>
      <c r="J265" s="59"/>
      <c r="K265" s="59"/>
      <c r="P265" s="24"/>
      <c r="Q265" s="24"/>
      <c r="R265" s="24"/>
      <c r="S265" s="24"/>
    </row>
    <row r="266" spans="1:19" ht="30" x14ac:dyDescent="0.3">
      <c r="A266" s="43"/>
      <c r="B266" s="28"/>
      <c r="C266" s="28" t="s">
        <v>686</v>
      </c>
      <c r="D266" s="30">
        <v>1</v>
      </c>
      <c r="E266" s="30" t="s">
        <v>228</v>
      </c>
      <c r="F266" s="28" t="s">
        <v>687</v>
      </c>
      <c r="G266" s="28"/>
      <c r="H266" s="59"/>
      <c r="I266" s="59"/>
      <c r="J266" s="59"/>
      <c r="K266" s="59"/>
      <c r="P266" s="24"/>
      <c r="Q266" s="24"/>
      <c r="R266" s="24"/>
      <c r="S266" s="24"/>
    </row>
    <row r="267" spans="1:19" x14ac:dyDescent="0.3">
      <c r="A267" s="43" t="s">
        <v>692</v>
      </c>
      <c r="B267" s="29" t="s">
        <v>693</v>
      </c>
      <c r="C267" s="29" t="s">
        <v>694</v>
      </c>
      <c r="D267" s="30">
        <v>1</v>
      </c>
      <c r="E267" s="30" t="s">
        <v>695</v>
      </c>
      <c r="F267" s="29"/>
      <c r="G267" s="29"/>
      <c r="H267" s="59"/>
      <c r="I267" s="59"/>
      <c r="J267" s="59"/>
      <c r="K267" s="59"/>
      <c r="P267" s="24"/>
      <c r="Q267" s="24"/>
      <c r="R267" s="24"/>
      <c r="S267" s="24"/>
    </row>
    <row r="268" spans="1:19" x14ac:dyDescent="0.3">
      <c r="A268" s="43" t="s">
        <v>83</v>
      </c>
      <c r="B268" s="881" t="s">
        <v>697</v>
      </c>
      <c r="C268" s="882"/>
      <c r="D268" s="882"/>
      <c r="E268" s="882"/>
      <c r="F268" s="882"/>
      <c r="G268" s="883"/>
      <c r="H268" s="59">
        <f>SUM(D269:D275)</f>
        <v>7</v>
      </c>
      <c r="I268" s="59">
        <f>COUNT(D269:D275)*2</f>
        <v>14</v>
      </c>
      <c r="J268" s="59"/>
      <c r="K268" s="59"/>
      <c r="P268" s="24"/>
      <c r="Q268" s="24"/>
      <c r="R268" s="24"/>
      <c r="S268" s="24"/>
    </row>
    <row r="269" spans="1:19" ht="30" x14ac:dyDescent="0.3">
      <c r="A269" s="43" t="s">
        <v>1403</v>
      </c>
      <c r="B269" s="28" t="s">
        <v>699</v>
      </c>
      <c r="C269" s="28" t="s">
        <v>1404</v>
      </c>
      <c r="D269" s="30">
        <v>1</v>
      </c>
      <c r="E269" s="30" t="s">
        <v>576</v>
      </c>
      <c r="F269" s="28"/>
      <c r="G269" s="28"/>
      <c r="H269" s="59"/>
      <c r="I269" s="59"/>
      <c r="J269" s="59"/>
      <c r="K269" s="59"/>
      <c r="P269" s="24"/>
      <c r="Q269" s="24"/>
      <c r="R269" s="24"/>
      <c r="S269" s="24"/>
    </row>
    <row r="270" spans="1:19" ht="30" x14ac:dyDescent="0.3">
      <c r="A270" s="43" t="s">
        <v>1405</v>
      </c>
      <c r="B270" s="28" t="s">
        <v>703</v>
      </c>
      <c r="C270" s="28" t="s">
        <v>1406</v>
      </c>
      <c r="D270" s="30">
        <v>1</v>
      </c>
      <c r="E270" s="30" t="s">
        <v>576</v>
      </c>
      <c r="F270" s="28"/>
      <c r="G270" s="28"/>
      <c r="H270" s="59"/>
      <c r="I270" s="59"/>
      <c r="J270" s="59"/>
      <c r="K270" s="59"/>
      <c r="P270" s="24"/>
      <c r="Q270" s="24"/>
      <c r="R270" s="24"/>
      <c r="S270" s="24"/>
    </row>
    <row r="271" spans="1:19" x14ac:dyDescent="0.3">
      <c r="A271" s="43" t="s">
        <v>1407</v>
      </c>
      <c r="B271" s="32" t="s">
        <v>711</v>
      </c>
      <c r="C271" s="28" t="s">
        <v>1408</v>
      </c>
      <c r="D271" s="30">
        <v>1</v>
      </c>
      <c r="E271" s="30" t="s">
        <v>576</v>
      </c>
      <c r="F271" s="28"/>
      <c r="G271" s="28"/>
      <c r="H271" s="59"/>
      <c r="I271" s="59"/>
      <c r="J271" s="59"/>
      <c r="K271" s="59"/>
      <c r="P271" s="24"/>
      <c r="Q271" s="24"/>
      <c r="R271" s="24"/>
      <c r="S271" s="24"/>
    </row>
    <row r="272" spans="1:19" x14ac:dyDescent="0.3">
      <c r="A272" s="43" t="s">
        <v>1409</v>
      </c>
      <c r="B272" s="28" t="s">
        <v>715</v>
      </c>
      <c r="C272" s="28" t="s">
        <v>1410</v>
      </c>
      <c r="D272" s="30">
        <v>1</v>
      </c>
      <c r="E272" s="30" t="s">
        <v>256</v>
      </c>
      <c r="F272" s="28"/>
      <c r="G272" s="28"/>
      <c r="H272" s="59"/>
      <c r="I272" s="59"/>
      <c r="J272" s="59"/>
      <c r="K272" s="59"/>
      <c r="P272" s="24"/>
      <c r="Q272" s="24"/>
      <c r="R272" s="24"/>
      <c r="S272" s="24"/>
    </row>
    <row r="273" spans="1:19" x14ac:dyDescent="0.3">
      <c r="A273" s="43" t="s">
        <v>1411</v>
      </c>
      <c r="B273" s="28" t="s">
        <v>719</v>
      </c>
      <c r="C273" s="28" t="s">
        <v>1412</v>
      </c>
      <c r="D273" s="30">
        <v>1</v>
      </c>
      <c r="E273" s="30" t="s">
        <v>254</v>
      </c>
      <c r="F273" s="28" t="s">
        <v>1413</v>
      </c>
      <c r="G273" s="28"/>
      <c r="H273" s="59"/>
      <c r="I273" s="59"/>
      <c r="J273" s="59"/>
      <c r="K273" s="59"/>
      <c r="P273" s="24"/>
      <c r="Q273" s="24"/>
      <c r="R273" s="24"/>
      <c r="S273" s="24"/>
    </row>
    <row r="274" spans="1:19" x14ac:dyDescent="0.3">
      <c r="A274" s="43"/>
      <c r="B274" s="28"/>
      <c r="C274" s="28" t="s">
        <v>722</v>
      </c>
      <c r="D274" s="30">
        <v>1</v>
      </c>
      <c r="E274" s="30" t="s">
        <v>254</v>
      </c>
      <c r="F274" s="28"/>
      <c r="G274" s="28"/>
      <c r="H274" s="59"/>
      <c r="I274" s="59"/>
      <c r="J274" s="59"/>
      <c r="K274" s="59"/>
      <c r="P274" s="24"/>
      <c r="Q274" s="24"/>
      <c r="R274" s="24"/>
      <c r="S274" s="24"/>
    </row>
    <row r="275" spans="1:19" ht="30" x14ac:dyDescent="0.3">
      <c r="A275" s="43" t="s">
        <v>1414</v>
      </c>
      <c r="B275" s="28" t="s">
        <v>724</v>
      </c>
      <c r="C275" s="28" t="s">
        <v>1415</v>
      </c>
      <c r="D275" s="30">
        <v>1</v>
      </c>
      <c r="E275" s="30" t="s">
        <v>256</v>
      </c>
      <c r="F275" s="28"/>
      <c r="G275" s="28"/>
      <c r="H275" s="59"/>
      <c r="I275" s="59"/>
      <c r="J275" s="59"/>
      <c r="K275" s="59"/>
      <c r="P275" s="24"/>
      <c r="Q275" s="24"/>
      <c r="R275" s="24"/>
      <c r="S275" s="24"/>
    </row>
    <row r="276" spans="1:19" x14ac:dyDescent="0.3">
      <c r="A276" s="43"/>
      <c r="B276" s="884" t="s">
        <v>1547</v>
      </c>
      <c r="C276" s="885"/>
      <c r="D276" s="885"/>
      <c r="E276" s="885"/>
      <c r="F276" s="885"/>
      <c r="G276" s="886"/>
      <c r="H276" s="59"/>
      <c r="I276" s="59"/>
      <c r="J276" s="59"/>
      <c r="K276" s="59"/>
      <c r="P276" s="24"/>
      <c r="Q276" s="24"/>
      <c r="R276" s="24"/>
      <c r="S276" s="24"/>
    </row>
    <row r="277" spans="1:19" x14ac:dyDescent="0.3">
      <c r="A277" s="43" t="s">
        <v>87</v>
      </c>
      <c r="B277" s="881" t="s">
        <v>6101</v>
      </c>
      <c r="C277" s="882"/>
      <c r="D277" s="882"/>
      <c r="E277" s="882"/>
      <c r="F277" s="882"/>
      <c r="G277" s="883"/>
      <c r="H277" s="59">
        <f>SUM(D278:D307)</f>
        <v>30</v>
      </c>
      <c r="I277" s="59">
        <f>COUNT(D278:D307)*2</f>
        <v>60</v>
      </c>
      <c r="J277" s="59"/>
      <c r="K277" s="59"/>
      <c r="P277" s="24"/>
      <c r="Q277" s="24"/>
      <c r="R277" s="24"/>
      <c r="S277" s="24"/>
    </row>
    <row r="278" spans="1:19" ht="30" x14ac:dyDescent="0.3">
      <c r="A278" s="43" t="s">
        <v>2298</v>
      </c>
      <c r="B278" s="28" t="s">
        <v>1550</v>
      </c>
      <c r="C278" s="28" t="s">
        <v>1551</v>
      </c>
      <c r="D278" s="30">
        <v>1</v>
      </c>
      <c r="E278" s="30" t="s">
        <v>186</v>
      </c>
      <c r="F278" s="28" t="s">
        <v>1552</v>
      </c>
      <c r="G278" s="28"/>
      <c r="H278" s="59"/>
      <c r="I278" s="59"/>
      <c r="J278" s="59"/>
      <c r="K278" s="59"/>
      <c r="P278" s="24"/>
      <c r="Q278" s="24"/>
      <c r="R278" s="24"/>
      <c r="S278" s="24"/>
    </row>
    <row r="279" spans="1:19" x14ac:dyDescent="0.3">
      <c r="A279" s="43"/>
      <c r="B279" s="28"/>
      <c r="C279" s="28" t="s">
        <v>1553</v>
      </c>
      <c r="D279" s="30">
        <v>1</v>
      </c>
      <c r="E279" s="30" t="s">
        <v>186</v>
      </c>
      <c r="F279" s="28" t="s">
        <v>1554</v>
      </c>
      <c r="G279" s="28"/>
      <c r="H279" s="59"/>
      <c r="I279" s="59"/>
      <c r="J279" s="59"/>
      <c r="K279" s="59"/>
      <c r="P279" s="24"/>
      <c r="Q279" s="24"/>
      <c r="R279" s="24"/>
      <c r="S279" s="24"/>
    </row>
    <row r="280" spans="1:19" x14ac:dyDescent="0.3">
      <c r="A280" s="43"/>
      <c r="B280" s="28"/>
      <c r="C280" s="28" t="s">
        <v>1555</v>
      </c>
      <c r="D280" s="30">
        <v>1</v>
      </c>
      <c r="E280" s="30" t="s">
        <v>186</v>
      </c>
      <c r="F280" s="28" t="s">
        <v>1554</v>
      </c>
      <c r="G280" s="28"/>
      <c r="H280" s="59"/>
      <c r="I280" s="59"/>
      <c r="J280" s="59"/>
      <c r="K280" s="59"/>
      <c r="P280" s="24"/>
      <c r="Q280" s="24"/>
      <c r="R280" s="24"/>
      <c r="S280" s="24"/>
    </row>
    <row r="281" spans="1:19" ht="30" x14ac:dyDescent="0.3">
      <c r="A281" s="43" t="s">
        <v>4461</v>
      </c>
      <c r="B281" s="28" t="s">
        <v>5637</v>
      </c>
      <c r="C281" s="28" t="s">
        <v>1557</v>
      </c>
      <c r="D281" s="30">
        <v>1</v>
      </c>
      <c r="E281" s="30" t="s">
        <v>400</v>
      </c>
      <c r="F281" s="29" t="s">
        <v>6107</v>
      </c>
      <c r="G281" s="29"/>
      <c r="H281" s="59"/>
      <c r="I281" s="59"/>
      <c r="J281" s="59"/>
      <c r="K281" s="59"/>
      <c r="P281" s="24"/>
      <c r="Q281" s="24"/>
      <c r="R281" s="24"/>
      <c r="S281" s="24"/>
    </row>
    <row r="282" spans="1:19" x14ac:dyDescent="0.3">
      <c r="A282" s="43"/>
      <c r="B282" s="28"/>
      <c r="C282" s="28" t="s">
        <v>1558</v>
      </c>
      <c r="D282" s="30">
        <v>1</v>
      </c>
      <c r="E282" s="30" t="s">
        <v>400</v>
      </c>
      <c r="F282" s="29" t="s">
        <v>6107</v>
      </c>
      <c r="G282" s="29"/>
      <c r="H282" s="59"/>
      <c r="I282" s="59"/>
      <c r="J282" s="59"/>
      <c r="K282" s="59"/>
      <c r="P282" s="24"/>
      <c r="Q282" s="24"/>
      <c r="R282" s="24"/>
      <c r="S282" s="24"/>
    </row>
    <row r="283" spans="1:19" x14ac:dyDescent="0.3">
      <c r="A283" s="43"/>
      <c r="B283" s="28"/>
      <c r="C283" s="28" t="s">
        <v>1559</v>
      </c>
      <c r="D283" s="30">
        <v>1</v>
      </c>
      <c r="E283" s="30" t="s">
        <v>400</v>
      </c>
      <c r="F283" s="29" t="s">
        <v>6107</v>
      </c>
      <c r="G283" s="29"/>
      <c r="H283" s="59"/>
      <c r="I283" s="59"/>
      <c r="J283" s="59"/>
      <c r="K283" s="59"/>
      <c r="P283" s="24"/>
      <c r="Q283" s="24"/>
      <c r="R283" s="24"/>
      <c r="S283" s="24"/>
    </row>
    <row r="284" spans="1:19" ht="30" x14ac:dyDescent="0.3">
      <c r="A284" s="43"/>
      <c r="B284" s="28"/>
      <c r="C284" s="28" t="s">
        <v>6108</v>
      </c>
      <c r="D284" s="30">
        <v>1</v>
      </c>
      <c r="E284" s="30" t="s">
        <v>400</v>
      </c>
      <c r="F284" s="29" t="s">
        <v>1560</v>
      </c>
      <c r="G284" s="29"/>
      <c r="H284" s="59"/>
      <c r="I284" s="59"/>
      <c r="J284" s="59"/>
      <c r="K284" s="59"/>
      <c r="P284" s="24"/>
      <c r="Q284" s="24"/>
      <c r="R284" s="24"/>
      <c r="S284" s="24"/>
    </row>
    <row r="285" spans="1:19" ht="30" x14ac:dyDescent="0.3">
      <c r="A285" s="43"/>
      <c r="B285" s="28"/>
      <c r="C285" s="28" t="s">
        <v>1561</v>
      </c>
      <c r="D285" s="30">
        <v>1</v>
      </c>
      <c r="E285" s="30" t="s">
        <v>400</v>
      </c>
      <c r="F285" s="29" t="s">
        <v>1562</v>
      </c>
      <c r="G285" s="28"/>
      <c r="H285" s="59"/>
      <c r="I285" s="59"/>
      <c r="J285" s="59"/>
      <c r="K285" s="59"/>
      <c r="P285" s="24"/>
      <c r="Q285" s="24"/>
      <c r="R285" s="24"/>
      <c r="S285" s="24"/>
    </row>
    <row r="286" spans="1:19" x14ac:dyDescent="0.3">
      <c r="A286" s="43"/>
      <c r="B286" s="28"/>
      <c r="C286" s="28" t="s">
        <v>1563</v>
      </c>
      <c r="D286" s="30">
        <v>1</v>
      </c>
      <c r="E286" s="30" t="s">
        <v>400</v>
      </c>
      <c r="F286" s="29" t="s">
        <v>1564</v>
      </c>
      <c r="G286" s="28"/>
      <c r="H286" s="59"/>
      <c r="I286" s="59"/>
      <c r="J286" s="59"/>
      <c r="K286" s="59"/>
      <c r="P286" s="24"/>
      <c r="Q286" s="24"/>
      <c r="R286" s="24"/>
      <c r="S286" s="24"/>
    </row>
    <row r="287" spans="1:19" ht="30" x14ac:dyDescent="0.3">
      <c r="A287" s="43" t="s">
        <v>1416</v>
      </c>
      <c r="B287" s="28" t="s">
        <v>1566</v>
      </c>
      <c r="C287" s="28" t="s">
        <v>1567</v>
      </c>
      <c r="D287" s="30">
        <v>1</v>
      </c>
      <c r="E287" s="30" t="s">
        <v>400</v>
      </c>
      <c r="F287" s="28" t="s">
        <v>1568</v>
      </c>
      <c r="G287" s="28"/>
      <c r="H287" s="59"/>
      <c r="I287" s="59"/>
      <c r="J287" s="59"/>
      <c r="K287" s="59"/>
      <c r="P287" s="24"/>
      <c r="Q287" s="24"/>
      <c r="R287" s="24"/>
      <c r="S287" s="24"/>
    </row>
    <row r="288" spans="1:19" x14ac:dyDescent="0.3">
      <c r="A288" s="43"/>
      <c r="B288" s="28"/>
      <c r="C288" s="28" t="s">
        <v>1569</v>
      </c>
      <c r="D288" s="30">
        <v>1</v>
      </c>
      <c r="E288" s="30" t="s">
        <v>400</v>
      </c>
      <c r="F288" s="28" t="s">
        <v>1568</v>
      </c>
      <c r="G288" s="28"/>
      <c r="H288" s="59"/>
      <c r="I288" s="59"/>
      <c r="J288" s="59"/>
      <c r="K288" s="59"/>
      <c r="P288" s="24"/>
      <c r="Q288" s="24"/>
      <c r="R288" s="24"/>
      <c r="S288" s="24"/>
    </row>
    <row r="289" spans="1:19" x14ac:dyDescent="0.3">
      <c r="A289" s="43"/>
      <c r="B289" s="28"/>
      <c r="C289" s="28" t="s">
        <v>1121</v>
      </c>
      <c r="D289" s="30">
        <v>1</v>
      </c>
      <c r="E289" s="30" t="s">
        <v>400</v>
      </c>
      <c r="F289" s="28" t="s">
        <v>1568</v>
      </c>
      <c r="G289" s="28"/>
      <c r="H289" s="59"/>
      <c r="I289" s="59"/>
      <c r="J289" s="59"/>
      <c r="K289" s="59"/>
      <c r="P289" s="24"/>
      <c r="Q289" s="24"/>
      <c r="R289" s="24"/>
      <c r="S289" s="24"/>
    </row>
    <row r="290" spans="1:19" x14ac:dyDescent="0.3">
      <c r="A290" s="43"/>
      <c r="B290" s="28"/>
      <c r="C290" s="28" t="s">
        <v>1570</v>
      </c>
      <c r="D290" s="30">
        <v>1</v>
      </c>
      <c r="E290" s="30" t="s">
        <v>400</v>
      </c>
      <c r="F290" s="28" t="s">
        <v>1568</v>
      </c>
      <c r="G290" s="28"/>
      <c r="H290" s="59"/>
      <c r="I290" s="59"/>
      <c r="J290" s="59"/>
      <c r="K290" s="59"/>
      <c r="P290" s="24"/>
      <c r="Q290" s="24"/>
      <c r="R290" s="24"/>
      <c r="S290" s="24"/>
    </row>
    <row r="291" spans="1:19" x14ac:dyDescent="0.3">
      <c r="A291" s="43"/>
      <c r="B291" s="28"/>
      <c r="C291" s="28" t="s">
        <v>1571</v>
      </c>
      <c r="D291" s="30">
        <v>1</v>
      </c>
      <c r="E291" s="30" t="s">
        <v>400</v>
      </c>
      <c r="F291" s="28" t="s">
        <v>1568</v>
      </c>
      <c r="G291" s="28"/>
      <c r="H291" s="59"/>
      <c r="I291" s="59"/>
      <c r="J291" s="59"/>
      <c r="K291" s="59"/>
      <c r="P291" s="24"/>
      <c r="Q291" s="24"/>
      <c r="R291" s="24"/>
      <c r="S291" s="24"/>
    </row>
    <row r="292" spans="1:19" x14ac:dyDescent="0.3">
      <c r="A292" s="43"/>
      <c r="B292" s="28"/>
      <c r="C292" s="28" t="s">
        <v>1572</v>
      </c>
      <c r="D292" s="30">
        <v>1</v>
      </c>
      <c r="E292" s="30" t="s">
        <v>400</v>
      </c>
      <c r="F292" s="28" t="s">
        <v>1568</v>
      </c>
      <c r="G292" s="28"/>
      <c r="H292" s="59"/>
      <c r="I292" s="59"/>
      <c r="J292" s="59"/>
      <c r="K292" s="59"/>
      <c r="P292" s="24"/>
      <c r="Q292" s="24"/>
      <c r="R292" s="24"/>
      <c r="S292" s="24"/>
    </row>
    <row r="293" spans="1:19" x14ac:dyDescent="0.3">
      <c r="A293" s="43"/>
      <c r="B293" s="28"/>
      <c r="C293" s="28" t="s">
        <v>1573</v>
      </c>
      <c r="D293" s="30">
        <v>1</v>
      </c>
      <c r="E293" s="30" t="s">
        <v>400</v>
      </c>
      <c r="F293" s="28" t="s">
        <v>1568</v>
      </c>
      <c r="G293" s="28"/>
      <c r="H293" s="59"/>
      <c r="I293" s="59"/>
      <c r="J293" s="59"/>
      <c r="K293" s="59"/>
      <c r="P293" s="24"/>
      <c r="Q293" s="24"/>
      <c r="R293" s="24"/>
      <c r="S293" s="24"/>
    </row>
    <row r="294" spans="1:19" x14ac:dyDescent="0.3">
      <c r="A294" s="43"/>
      <c r="B294" s="28"/>
      <c r="C294" s="28" t="s">
        <v>1574</v>
      </c>
      <c r="D294" s="30">
        <v>1</v>
      </c>
      <c r="E294" s="30" t="s">
        <v>400</v>
      </c>
      <c r="F294" s="28" t="s">
        <v>1568</v>
      </c>
      <c r="G294" s="28"/>
      <c r="H294" s="59"/>
      <c r="I294" s="59"/>
      <c r="J294" s="59"/>
      <c r="K294" s="59"/>
      <c r="P294" s="24"/>
      <c r="Q294" s="24"/>
      <c r="R294" s="24"/>
      <c r="S294" s="24"/>
    </row>
    <row r="295" spans="1:19" x14ac:dyDescent="0.3">
      <c r="A295" s="43"/>
      <c r="B295" s="28"/>
      <c r="C295" s="28" t="s">
        <v>1575</v>
      </c>
      <c r="D295" s="30">
        <v>1</v>
      </c>
      <c r="E295" s="30" t="s">
        <v>400</v>
      </c>
      <c r="F295" s="28" t="s">
        <v>1568</v>
      </c>
      <c r="G295" s="28"/>
      <c r="H295" s="59"/>
      <c r="I295" s="59"/>
      <c r="J295" s="59"/>
      <c r="K295" s="59"/>
      <c r="P295" s="24"/>
      <c r="Q295" s="24"/>
      <c r="R295" s="24"/>
      <c r="S295" s="24"/>
    </row>
    <row r="296" spans="1:19" ht="105" x14ac:dyDescent="0.3">
      <c r="A296" s="43" t="s">
        <v>6404</v>
      </c>
      <c r="B296" s="28" t="s">
        <v>1577</v>
      </c>
      <c r="C296" s="28" t="s">
        <v>1578</v>
      </c>
      <c r="D296" s="30">
        <v>1</v>
      </c>
      <c r="E296" s="30" t="s">
        <v>400</v>
      </c>
      <c r="F296" s="28" t="s">
        <v>1579</v>
      </c>
      <c r="G296" s="28"/>
      <c r="H296" s="59"/>
      <c r="I296" s="59"/>
      <c r="J296" s="59"/>
      <c r="K296" s="59"/>
      <c r="P296" s="24"/>
      <c r="Q296" s="24"/>
      <c r="R296" s="24"/>
      <c r="S296" s="24"/>
    </row>
    <row r="297" spans="1:19" x14ac:dyDescent="0.3">
      <c r="A297" s="43"/>
      <c r="B297" s="28"/>
      <c r="C297" s="28" t="s">
        <v>1580</v>
      </c>
      <c r="D297" s="30">
        <v>1</v>
      </c>
      <c r="E297" s="30" t="s">
        <v>400</v>
      </c>
      <c r="F297" s="28" t="s">
        <v>1581</v>
      </c>
      <c r="G297" s="28"/>
      <c r="H297" s="59"/>
      <c r="I297" s="59"/>
      <c r="J297" s="59"/>
      <c r="K297" s="59"/>
      <c r="P297" s="24"/>
      <c r="Q297" s="24"/>
      <c r="R297" s="24"/>
      <c r="S297" s="24"/>
    </row>
    <row r="298" spans="1:19" x14ac:dyDescent="0.3">
      <c r="A298" s="43"/>
      <c r="B298" s="28"/>
      <c r="C298" s="28" t="s">
        <v>1582</v>
      </c>
      <c r="D298" s="30">
        <v>1</v>
      </c>
      <c r="E298" s="30" t="s">
        <v>400</v>
      </c>
      <c r="F298" s="28" t="s">
        <v>1581</v>
      </c>
      <c r="G298" s="28"/>
      <c r="H298" s="59"/>
      <c r="I298" s="59"/>
      <c r="J298" s="59"/>
      <c r="K298" s="59"/>
      <c r="P298" s="24"/>
      <c r="Q298" s="24"/>
      <c r="R298" s="24"/>
      <c r="S298" s="24"/>
    </row>
    <row r="299" spans="1:19" x14ac:dyDescent="0.3">
      <c r="A299" s="43"/>
      <c r="B299" s="28"/>
      <c r="C299" s="28" t="s">
        <v>1583</v>
      </c>
      <c r="D299" s="30">
        <v>1</v>
      </c>
      <c r="E299" s="30" t="s">
        <v>400</v>
      </c>
      <c r="F299" s="28" t="s">
        <v>1581</v>
      </c>
      <c r="G299" s="28"/>
      <c r="H299" s="59"/>
      <c r="I299" s="59"/>
      <c r="J299" s="59"/>
      <c r="K299" s="59"/>
      <c r="P299" s="24"/>
      <c r="Q299" s="24"/>
      <c r="R299" s="24"/>
      <c r="S299" s="24"/>
    </row>
    <row r="300" spans="1:19" ht="30" x14ac:dyDescent="0.3">
      <c r="A300" s="43" t="s">
        <v>6423</v>
      </c>
      <c r="B300" s="604" t="s">
        <v>6424</v>
      </c>
      <c r="C300" s="604" t="s">
        <v>6425</v>
      </c>
      <c r="D300" s="626">
        <v>1</v>
      </c>
      <c r="E300" s="30" t="s">
        <v>400</v>
      </c>
      <c r="F300" s="604" t="s">
        <v>6426</v>
      </c>
      <c r="G300" s="28"/>
      <c r="H300" s="59"/>
      <c r="I300" s="59"/>
      <c r="J300" s="59"/>
      <c r="K300" s="59"/>
      <c r="P300" s="24"/>
      <c r="Q300" s="24"/>
      <c r="R300" s="24"/>
      <c r="S300" s="24"/>
    </row>
    <row r="301" spans="1:19" ht="30" x14ac:dyDescent="0.3">
      <c r="A301" s="43" t="s">
        <v>6405</v>
      </c>
      <c r="B301" s="28" t="s">
        <v>1584</v>
      </c>
      <c r="C301" s="28" t="s">
        <v>1585</v>
      </c>
      <c r="D301" s="30">
        <v>1</v>
      </c>
      <c r="E301" s="30" t="s">
        <v>400</v>
      </c>
      <c r="F301" s="28"/>
      <c r="G301" s="29"/>
      <c r="H301" s="59"/>
      <c r="I301" s="59"/>
      <c r="J301" s="59"/>
      <c r="K301" s="59"/>
      <c r="P301" s="24"/>
      <c r="Q301" s="24"/>
      <c r="R301" s="24"/>
      <c r="S301" s="24"/>
    </row>
    <row r="302" spans="1:19" ht="30" x14ac:dyDescent="0.3">
      <c r="A302" s="43" t="s">
        <v>6406</v>
      </c>
      <c r="B302" s="28" t="s">
        <v>1586</v>
      </c>
      <c r="C302" s="28" t="s">
        <v>1587</v>
      </c>
      <c r="D302" s="30">
        <v>1</v>
      </c>
      <c r="E302" s="30" t="s">
        <v>400</v>
      </c>
      <c r="F302" s="28"/>
      <c r="G302" s="29"/>
      <c r="H302" s="59"/>
      <c r="I302" s="59"/>
      <c r="J302" s="59"/>
      <c r="K302" s="59"/>
      <c r="P302" s="24"/>
      <c r="Q302" s="24"/>
      <c r="R302" s="24"/>
      <c r="S302" s="24"/>
    </row>
    <row r="303" spans="1:19" ht="45" x14ac:dyDescent="0.3">
      <c r="A303" s="43" t="s">
        <v>6407</v>
      </c>
      <c r="B303" s="28" t="s">
        <v>6102</v>
      </c>
      <c r="C303" s="28" t="s">
        <v>1588</v>
      </c>
      <c r="D303" s="30">
        <v>1</v>
      </c>
      <c r="E303" s="30" t="s">
        <v>400</v>
      </c>
      <c r="F303" s="29" t="s">
        <v>1589</v>
      </c>
      <c r="G303" s="28"/>
      <c r="H303" s="59"/>
      <c r="I303" s="59"/>
      <c r="J303" s="59"/>
      <c r="K303" s="59"/>
      <c r="P303" s="24"/>
      <c r="Q303" s="24"/>
      <c r="R303" s="24"/>
      <c r="S303" s="24"/>
    </row>
    <row r="304" spans="1:19" ht="30" x14ac:dyDescent="0.3">
      <c r="A304" s="43"/>
      <c r="B304" s="28"/>
      <c r="C304" s="28" t="s">
        <v>1590</v>
      </c>
      <c r="D304" s="30">
        <v>1</v>
      </c>
      <c r="E304" s="30" t="s">
        <v>400</v>
      </c>
      <c r="F304" s="29"/>
      <c r="G304" s="28"/>
      <c r="H304" s="59"/>
      <c r="I304" s="59"/>
      <c r="J304" s="59"/>
      <c r="K304" s="59"/>
      <c r="P304" s="24"/>
      <c r="Q304" s="24"/>
      <c r="R304" s="24"/>
      <c r="S304" s="24"/>
    </row>
    <row r="305" spans="1:19" ht="60" x14ac:dyDescent="0.3">
      <c r="A305" s="43"/>
      <c r="B305" s="28"/>
      <c r="C305" s="28" t="s">
        <v>1591</v>
      </c>
      <c r="D305" s="30">
        <v>1</v>
      </c>
      <c r="E305" s="30" t="s">
        <v>228</v>
      </c>
      <c r="F305" s="29" t="s">
        <v>1592</v>
      </c>
      <c r="G305" s="28"/>
      <c r="H305" s="59"/>
      <c r="I305" s="59"/>
      <c r="J305" s="59"/>
      <c r="K305" s="59"/>
      <c r="P305" s="24"/>
      <c r="Q305" s="24"/>
      <c r="R305" s="24"/>
      <c r="S305" s="24"/>
    </row>
    <row r="306" spans="1:19" ht="30" x14ac:dyDescent="0.3">
      <c r="A306" s="43" t="s">
        <v>6408</v>
      </c>
      <c r="B306" s="28" t="s">
        <v>1593</v>
      </c>
      <c r="C306" s="28" t="s">
        <v>1594</v>
      </c>
      <c r="D306" s="30">
        <v>1</v>
      </c>
      <c r="E306" s="30" t="s">
        <v>400</v>
      </c>
      <c r="F306" s="28"/>
      <c r="G306" s="28"/>
      <c r="H306" s="59"/>
      <c r="I306" s="59"/>
      <c r="J306" s="59"/>
      <c r="K306" s="59"/>
      <c r="P306" s="24"/>
      <c r="Q306" s="24"/>
      <c r="R306" s="24"/>
      <c r="S306" s="24"/>
    </row>
    <row r="307" spans="1:19" ht="30" x14ac:dyDescent="0.3">
      <c r="A307" s="43" t="s">
        <v>6409</v>
      </c>
      <c r="B307" s="28" t="s">
        <v>1595</v>
      </c>
      <c r="C307" s="28" t="s">
        <v>1596</v>
      </c>
      <c r="D307" s="30">
        <v>1</v>
      </c>
      <c r="E307" s="30" t="s">
        <v>400</v>
      </c>
      <c r="F307" s="28" t="s">
        <v>1597</v>
      </c>
      <c r="G307" s="28"/>
      <c r="H307" s="59"/>
      <c r="I307" s="59"/>
      <c r="J307" s="59"/>
      <c r="K307" s="59"/>
      <c r="P307" s="24"/>
      <c r="Q307" s="24"/>
      <c r="R307" s="24"/>
      <c r="S307" s="24"/>
    </row>
    <row r="308" spans="1:19" x14ac:dyDescent="0.3">
      <c r="A308" s="43" t="s">
        <v>89</v>
      </c>
      <c r="B308" s="881" t="s">
        <v>88</v>
      </c>
      <c r="C308" s="882"/>
      <c r="D308" s="882"/>
      <c r="E308" s="882"/>
      <c r="F308" s="882"/>
      <c r="G308" s="883"/>
      <c r="H308" s="625">
        <f>SUM(D309:D310)</f>
        <v>2</v>
      </c>
      <c r="I308" s="625">
        <f>COUNT(D309:D310)*2</f>
        <v>4</v>
      </c>
      <c r="J308" s="625"/>
      <c r="K308" s="625"/>
      <c r="P308" s="24"/>
      <c r="Q308" s="24"/>
      <c r="R308" s="24"/>
      <c r="S308" s="24"/>
    </row>
    <row r="309" spans="1:19" x14ac:dyDescent="0.3">
      <c r="A309" s="43" t="s">
        <v>1420</v>
      </c>
      <c r="B309" s="28" t="s">
        <v>758</v>
      </c>
      <c r="C309" s="28" t="s">
        <v>764</v>
      </c>
      <c r="D309" s="30">
        <v>1</v>
      </c>
      <c r="E309" s="30" t="s">
        <v>400</v>
      </c>
      <c r="F309" s="28"/>
      <c r="G309" s="28"/>
      <c r="H309" s="625"/>
      <c r="I309" s="625"/>
      <c r="J309" s="625"/>
      <c r="K309" s="625"/>
      <c r="P309" s="24"/>
      <c r="Q309" s="24"/>
      <c r="R309" s="24"/>
      <c r="S309" s="24"/>
    </row>
    <row r="310" spans="1:19" x14ac:dyDescent="0.3">
      <c r="A310" s="43"/>
      <c r="B310" s="28"/>
      <c r="C310" s="28" t="s">
        <v>1417</v>
      </c>
      <c r="D310" s="30">
        <v>1</v>
      </c>
      <c r="E310" s="30" t="s">
        <v>400</v>
      </c>
      <c r="F310" s="28"/>
      <c r="G310" s="28"/>
      <c r="H310" s="625"/>
      <c r="I310" s="625"/>
      <c r="J310" s="625"/>
      <c r="K310" s="625"/>
      <c r="P310" s="24"/>
      <c r="Q310" s="24"/>
      <c r="R310" s="24"/>
      <c r="S310" s="24"/>
    </row>
    <row r="311" spans="1:19" x14ac:dyDescent="0.3">
      <c r="A311" s="43" t="s">
        <v>91</v>
      </c>
      <c r="B311" s="881" t="s">
        <v>90</v>
      </c>
      <c r="C311" s="882"/>
      <c r="D311" s="882"/>
      <c r="E311" s="882"/>
      <c r="F311" s="882"/>
      <c r="G311" s="883"/>
      <c r="H311" s="59">
        <f>SUM(D312:D313)</f>
        <v>2</v>
      </c>
      <c r="I311" s="59">
        <f>COUNT(D312:D313)*2</f>
        <v>4</v>
      </c>
      <c r="J311" s="59"/>
      <c r="K311" s="59"/>
      <c r="P311" s="24"/>
      <c r="Q311" s="24"/>
      <c r="R311" s="24"/>
      <c r="S311" s="24"/>
    </row>
    <row r="312" spans="1:19" x14ac:dyDescent="0.3">
      <c r="A312" s="43" t="s">
        <v>4464</v>
      </c>
      <c r="B312" s="28" t="s">
        <v>784</v>
      </c>
      <c r="C312" s="28" t="s">
        <v>1419</v>
      </c>
      <c r="D312" s="30">
        <v>1</v>
      </c>
      <c r="E312" s="30" t="s">
        <v>228</v>
      </c>
      <c r="F312" s="28"/>
      <c r="G312" s="28"/>
      <c r="H312" s="59"/>
      <c r="I312" s="59"/>
      <c r="J312" s="59"/>
      <c r="K312" s="59"/>
      <c r="P312" s="24"/>
      <c r="Q312" s="24"/>
      <c r="R312" s="24"/>
      <c r="S312" s="24"/>
    </row>
    <row r="313" spans="1:19" x14ac:dyDescent="0.3">
      <c r="A313" s="43" t="s">
        <v>4466</v>
      </c>
      <c r="B313" s="29" t="s">
        <v>787</v>
      </c>
      <c r="C313" s="29" t="s">
        <v>1421</v>
      </c>
      <c r="D313" s="30">
        <v>1</v>
      </c>
      <c r="E313" s="30" t="s">
        <v>400</v>
      </c>
      <c r="F313" s="29"/>
      <c r="G313" s="29"/>
      <c r="H313" s="59"/>
      <c r="I313" s="59"/>
      <c r="J313" s="59"/>
      <c r="K313" s="59"/>
      <c r="P313" s="24"/>
      <c r="Q313" s="24"/>
      <c r="R313" s="24"/>
      <c r="S313" s="24"/>
    </row>
    <row r="314" spans="1:19" x14ac:dyDescent="0.3">
      <c r="A314" s="43"/>
      <c r="B314" s="884" t="s">
        <v>98</v>
      </c>
      <c r="C314" s="885"/>
      <c r="D314" s="885"/>
      <c r="E314" s="885"/>
      <c r="F314" s="885"/>
      <c r="G314" s="886"/>
      <c r="H314" s="59"/>
      <c r="I314" s="59"/>
      <c r="J314" s="59"/>
      <c r="K314" s="59"/>
      <c r="P314" s="24"/>
      <c r="Q314" s="24"/>
      <c r="R314" s="24"/>
      <c r="S314" s="24"/>
    </row>
    <row r="315" spans="1:19" x14ac:dyDescent="0.3">
      <c r="A315" s="43" t="s">
        <v>101</v>
      </c>
      <c r="B315" s="881" t="s">
        <v>1422</v>
      </c>
      <c r="C315" s="882"/>
      <c r="D315" s="882"/>
      <c r="E315" s="882"/>
      <c r="F315" s="882"/>
      <c r="G315" s="883"/>
      <c r="H315" s="59">
        <f>SUM(D316:D340)</f>
        <v>25</v>
      </c>
      <c r="I315" s="59">
        <f>COUNT(D316:D340)*2</f>
        <v>50</v>
      </c>
      <c r="J315" s="59"/>
      <c r="K315" s="59"/>
      <c r="P315" s="24"/>
      <c r="Q315" s="24"/>
      <c r="R315" s="24"/>
      <c r="S315" s="24"/>
    </row>
    <row r="316" spans="1:19" ht="30" x14ac:dyDescent="0.3">
      <c r="A316" s="43" t="s">
        <v>1835</v>
      </c>
      <c r="B316" s="29" t="s">
        <v>1424</v>
      </c>
      <c r="C316" s="29" t="s">
        <v>1425</v>
      </c>
      <c r="D316" s="30">
        <v>1</v>
      </c>
      <c r="E316" s="30" t="s">
        <v>258</v>
      </c>
      <c r="F316" s="29" t="s">
        <v>1426</v>
      </c>
      <c r="G316" s="29"/>
      <c r="H316" s="59"/>
      <c r="I316" s="59"/>
      <c r="J316" s="59"/>
      <c r="K316" s="59"/>
      <c r="P316" s="24"/>
      <c r="Q316" s="24"/>
      <c r="R316" s="24"/>
      <c r="S316" s="24"/>
    </row>
    <row r="317" spans="1:19" ht="30" x14ac:dyDescent="0.3">
      <c r="A317" s="43"/>
      <c r="B317" s="28"/>
      <c r="C317" s="28" t="s">
        <v>1427</v>
      </c>
      <c r="D317" s="30">
        <v>1</v>
      </c>
      <c r="E317" s="30" t="s">
        <v>576</v>
      </c>
      <c r="F317" s="29" t="s">
        <v>1428</v>
      </c>
      <c r="G317" s="28"/>
      <c r="H317" s="59"/>
      <c r="I317" s="59"/>
      <c r="J317" s="59"/>
      <c r="K317" s="59"/>
      <c r="P317" s="24"/>
      <c r="Q317" s="24"/>
      <c r="R317" s="24"/>
      <c r="S317" s="24"/>
    </row>
    <row r="318" spans="1:19" ht="30" x14ac:dyDescent="0.3">
      <c r="A318" s="43" t="s">
        <v>1840</v>
      </c>
      <c r="B318" s="28" t="s">
        <v>1430</v>
      </c>
      <c r="C318" s="28" t="s">
        <v>1431</v>
      </c>
      <c r="D318" s="30">
        <v>1</v>
      </c>
      <c r="E318" s="30" t="s">
        <v>258</v>
      </c>
      <c r="F318" s="28"/>
      <c r="G318" s="28"/>
      <c r="H318" s="59"/>
      <c r="I318" s="59"/>
      <c r="J318" s="59"/>
      <c r="K318" s="59"/>
      <c r="P318" s="24"/>
      <c r="Q318" s="24"/>
      <c r="R318" s="24"/>
      <c r="S318" s="24"/>
    </row>
    <row r="319" spans="1:19" x14ac:dyDescent="0.3">
      <c r="A319" s="43"/>
      <c r="B319" s="28"/>
      <c r="C319" s="28" t="s">
        <v>1432</v>
      </c>
      <c r="D319" s="30">
        <v>1</v>
      </c>
      <c r="E319" s="30" t="s">
        <v>1433</v>
      </c>
      <c r="F319" s="28"/>
      <c r="G319" s="28"/>
      <c r="H319" s="59"/>
      <c r="I319" s="59"/>
      <c r="J319" s="59"/>
      <c r="K319" s="59"/>
      <c r="P319" s="24"/>
      <c r="Q319" s="24"/>
      <c r="R319" s="24"/>
      <c r="S319" s="24"/>
    </row>
    <row r="320" spans="1:19" x14ac:dyDescent="0.3">
      <c r="A320" s="43"/>
      <c r="B320" s="28"/>
      <c r="C320" s="28" t="s">
        <v>1434</v>
      </c>
      <c r="D320" s="30">
        <v>1</v>
      </c>
      <c r="E320" s="30" t="s">
        <v>258</v>
      </c>
      <c r="F320" s="28"/>
      <c r="G320" s="28"/>
      <c r="H320" s="59"/>
      <c r="I320" s="59"/>
      <c r="J320" s="59"/>
      <c r="K320" s="59"/>
      <c r="P320" s="24"/>
      <c r="Q320" s="24"/>
      <c r="R320" s="24"/>
      <c r="S320" s="24"/>
    </row>
    <row r="321" spans="1:19" ht="30" x14ac:dyDescent="0.3">
      <c r="A321" s="43"/>
      <c r="B321" s="28"/>
      <c r="C321" s="28" t="s">
        <v>1435</v>
      </c>
      <c r="D321" s="30">
        <v>1</v>
      </c>
      <c r="E321" s="30" t="s">
        <v>258</v>
      </c>
      <c r="F321" s="28"/>
      <c r="G321" s="28"/>
      <c r="H321" s="59"/>
      <c r="I321" s="59"/>
      <c r="J321" s="59"/>
      <c r="K321" s="59"/>
      <c r="P321" s="24"/>
      <c r="Q321" s="24"/>
      <c r="R321" s="24"/>
      <c r="S321" s="24"/>
    </row>
    <row r="322" spans="1:19" x14ac:dyDescent="0.3">
      <c r="A322" s="43"/>
      <c r="B322" s="28"/>
      <c r="C322" s="28" t="s">
        <v>1436</v>
      </c>
      <c r="D322" s="30">
        <v>1</v>
      </c>
      <c r="E322" s="30" t="s">
        <v>258</v>
      </c>
      <c r="F322" s="28"/>
      <c r="G322" s="28"/>
      <c r="H322" s="59"/>
      <c r="I322" s="59"/>
      <c r="J322" s="59"/>
      <c r="K322" s="59"/>
      <c r="P322" s="24"/>
      <c r="Q322" s="24"/>
      <c r="R322" s="24"/>
      <c r="S322" s="24"/>
    </row>
    <row r="323" spans="1:19" x14ac:dyDescent="0.3">
      <c r="A323" s="43"/>
      <c r="B323" s="28"/>
      <c r="C323" s="28" t="s">
        <v>1437</v>
      </c>
      <c r="D323" s="30">
        <v>1</v>
      </c>
      <c r="E323" s="30" t="s">
        <v>258</v>
      </c>
      <c r="F323" s="28"/>
      <c r="G323" s="28"/>
      <c r="H323" s="59"/>
      <c r="I323" s="59"/>
      <c r="J323" s="59"/>
      <c r="K323" s="59"/>
      <c r="P323" s="24"/>
      <c r="Q323" s="24"/>
      <c r="R323" s="24"/>
      <c r="S323" s="24"/>
    </row>
    <row r="324" spans="1:19" x14ac:dyDescent="0.3">
      <c r="A324" s="43"/>
      <c r="B324" s="28"/>
      <c r="C324" s="28" t="s">
        <v>1438</v>
      </c>
      <c r="D324" s="30">
        <v>1</v>
      </c>
      <c r="E324" s="30" t="s">
        <v>258</v>
      </c>
      <c r="F324" s="28"/>
      <c r="G324" s="28"/>
      <c r="H324" s="59"/>
      <c r="I324" s="59"/>
      <c r="J324" s="59"/>
      <c r="K324" s="59"/>
      <c r="P324" s="24"/>
      <c r="Q324" s="24"/>
      <c r="R324" s="24"/>
      <c r="S324" s="24"/>
    </row>
    <row r="325" spans="1:19" x14ac:dyDescent="0.3">
      <c r="A325" s="43"/>
      <c r="B325" s="28"/>
      <c r="C325" s="28" t="s">
        <v>1439</v>
      </c>
      <c r="D325" s="30">
        <v>1</v>
      </c>
      <c r="E325" s="30" t="s">
        <v>258</v>
      </c>
      <c r="F325" s="28"/>
      <c r="G325" s="28"/>
      <c r="H325" s="59"/>
      <c r="I325" s="59"/>
      <c r="J325" s="59"/>
      <c r="K325" s="59"/>
      <c r="P325" s="24"/>
      <c r="Q325" s="24"/>
      <c r="R325" s="24"/>
      <c r="S325" s="24"/>
    </row>
    <row r="326" spans="1:19" x14ac:dyDescent="0.3">
      <c r="A326" s="43"/>
      <c r="B326" s="28"/>
      <c r="C326" s="28" t="s">
        <v>1440</v>
      </c>
      <c r="D326" s="30">
        <v>1</v>
      </c>
      <c r="E326" s="30" t="s">
        <v>258</v>
      </c>
      <c r="F326" s="28"/>
      <c r="G326" s="28"/>
      <c r="H326" s="59"/>
      <c r="I326" s="59"/>
      <c r="J326" s="59"/>
      <c r="K326" s="59"/>
      <c r="P326" s="24"/>
      <c r="Q326" s="24"/>
      <c r="R326" s="24"/>
      <c r="S326" s="24"/>
    </row>
    <row r="327" spans="1:19" x14ac:dyDescent="0.3">
      <c r="A327" s="43"/>
      <c r="B327" s="28"/>
      <c r="C327" s="28" t="s">
        <v>1441</v>
      </c>
      <c r="D327" s="30">
        <v>1</v>
      </c>
      <c r="E327" s="30" t="s">
        <v>258</v>
      </c>
      <c r="F327" s="28"/>
      <c r="G327" s="28"/>
      <c r="H327" s="59"/>
      <c r="I327" s="59"/>
      <c r="J327" s="59"/>
      <c r="K327" s="59"/>
      <c r="P327" s="24"/>
      <c r="Q327" s="24"/>
      <c r="R327" s="24"/>
      <c r="S327" s="24"/>
    </row>
    <row r="328" spans="1:19" ht="30" x14ac:dyDescent="0.3">
      <c r="A328" s="43"/>
      <c r="B328" s="28"/>
      <c r="C328" s="28" t="s">
        <v>1431</v>
      </c>
      <c r="D328" s="30">
        <v>1</v>
      </c>
      <c r="E328" s="30" t="s">
        <v>258</v>
      </c>
      <c r="F328" s="28" t="s">
        <v>1442</v>
      </c>
      <c r="G328" s="28"/>
      <c r="H328" s="59"/>
      <c r="I328" s="59"/>
      <c r="J328" s="59"/>
      <c r="K328" s="59"/>
      <c r="P328" s="24"/>
      <c r="Q328" s="24"/>
      <c r="R328" s="24"/>
      <c r="S328" s="24"/>
    </row>
    <row r="329" spans="1:19" ht="30" x14ac:dyDescent="0.3">
      <c r="A329" s="43" t="s">
        <v>1843</v>
      </c>
      <c r="B329" s="28" t="s">
        <v>1444</v>
      </c>
      <c r="C329" s="28" t="s">
        <v>1445</v>
      </c>
      <c r="D329" s="30">
        <v>1</v>
      </c>
      <c r="E329" s="30" t="s">
        <v>258</v>
      </c>
      <c r="F329" s="29" t="s">
        <v>1446</v>
      </c>
      <c r="G329" s="28"/>
      <c r="H329" s="59"/>
      <c r="I329" s="59"/>
      <c r="J329" s="59"/>
      <c r="K329" s="59"/>
      <c r="P329" s="24"/>
      <c r="Q329" s="24"/>
      <c r="R329" s="24"/>
      <c r="S329" s="24"/>
    </row>
    <row r="330" spans="1:19" ht="45" x14ac:dyDescent="0.3">
      <c r="A330" s="43" t="s">
        <v>1846</v>
      </c>
      <c r="B330" s="28" t="s">
        <v>1448</v>
      </c>
      <c r="C330" s="28" t="s">
        <v>1449</v>
      </c>
      <c r="D330" s="30">
        <v>1</v>
      </c>
      <c r="E330" s="30" t="s">
        <v>258</v>
      </c>
      <c r="F330" s="28" t="s">
        <v>1450</v>
      </c>
      <c r="G330" s="28"/>
      <c r="H330" s="59"/>
      <c r="I330" s="59"/>
      <c r="J330" s="59"/>
      <c r="K330" s="59"/>
      <c r="P330" s="24"/>
      <c r="Q330" s="24"/>
      <c r="R330" s="24"/>
      <c r="S330" s="24"/>
    </row>
    <row r="331" spans="1:19" ht="30" x14ac:dyDescent="0.3">
      <c r="A331" s="43" t="s">
        <v>4480</v>
      </c>
      <c r="B331" s="29" t="s">
        <v>1451</v>
      </c>
      <c r="C331" s="29" t="s">
        <v>1452</v>
      </c>
      <c r="D331" s="30">
        <v>1</v>
      </c>
      <c r="E331" s="30" t="s">
        <v>258</v>
      </c>
      <c r="F331" s="29"/>
      <c r="G331" s="29"/>
      <c r="H331" s="59"/>
      <c r="I331" s="59"/>
      <c r="J331" s="59"/>
      <c r="K331" s="59"/>
      <c r="P331" s="24"/>
      <c r="Q331" s="24"/>
      <c r="R331" s="24"/>
      <c r="S331" s="24"/>
    </row>
    <row r="332" spans="1:19" x14ac:dyDescent="0.3">
      <c r="A332" s="43"/>
      <c r="B332" s="29"/>
      <c r="C332" s="29" t="s">
        <v>1453</v>
      </c>
      <c r="D332" s="30">
        <v>1</v>
      </c>
      <c r="E332" s="30"/>
      <c r="F332" s="29"/>
      <c r="G332" s="29"/>
      <c r="H332" s="59"/>
      <c r="I332" s="59"/>
      <c r="J332" s="59"/>
      <c r="K332" s="59"/>
      <c r="P332" s="24"/>
      <c r="Q332" s="24"/>
      <c r="R332" s="24"/>
      <c r="S332" s="24"/>
    </row>
    <row r="333" spans="1:19" x14ac:dyDescent="0.3">
      <c r="A333" s="43"/>
      <c r="B333" s="28"/>
      <c r="C333" s="28" t="s">
        <v>1454</v>
      </c>
      <c r="D333" s="30">
        <v>1</v>
      </c>
      <c r="E333" s="30" t="s">
        <v>258</v>
      </c>
      <c r="F333" s="28"/>
      <c r="G333" s="28"/>
      <c r="H333" s="59"/>
      <c r="I333" s="59"/>
      <c r="J333" s="59"/>
      <c r="K333" s="59"/>
      <c r="P333" s="24"/>
      <c r="Q333" s="24"/>
      <c r="R333" s="24"/>
      <c r="S333" s="24"/>
    </row>
    <row r="334" spans="1:19" ht="30" x14ac:dyDescent="0.3">
      <c r="A334" s="43" t="s">
        <v>4481</v>
      </c>
      <c r="B334" s="28" t="s">
        <v>1455</v>
      </c>
      <c r="C334" s="28" t="s">
        <v>1456</v>
      </c>
      <c r="D334" s="30">
        <v>1</v>
      </c>
      <c r="E334" s="30" t="s">
        <v>736</v>
      </c>
      <c r="F334" s="28"/>
      <c r="G334" s="28"/>
      <c r="H334" s="59"/>
      <c r="I334" s="59"/>
      <c r="J334" s="59"/>
      <c r="K334" s="59"/>
      <c r="P334" s="24"/>
      <c r="Q334" s="24"/>
      <c r="R334" s="24"/>
      <c r="S334" s="24"/>
    </row>
    <row r="335" spans="1:19" x14ac:dyDescent="0.3">
      <c r="A335" s="43"/>
      <c r="B335" s="28"/>
      <c r="C335" s="28" t="s">
        <v>1457</v>
      </c>
      <c r="D335" s="30">
        <v>1</v>
      </c>
      <c r="E335" s="30" t="s">
        <v>736</v>
      </c>
      <c r="F335" s="28"/>
      <c r="G335" s="28"/>
      <c r="H335" s="59"/>
      <c r="I335" s="59"/>
      <c r="J335" s="59"/>
      <c r="K335" s="59"/>
      <c r="P335" s="24"/>
      <c r="Q335" s="24"/>
      <c r="R335" s="24"/>
      <c r="S335" s="24"/>
    </row>
    <row r="336" spans="1:19" x14ac:dyDescent="0.3">
      <c r="A336" s="43"/>
      <c r="B336" s="28"/>
      <c r="C336" s="28" t="s">
        <v>1458</v>
      </c>
      <c r="D336" s="30">
        <v>1</v>
      </c>
      <c r="E336" s="30" t="s">
        <v>736</v>
      </c>
      <c r="F336" s="28"/>
      <c r="G336" s="28"/>
      <c r="H336" s="59"/>
      <c r="I336" s="59"/>
      <c r="J336" s="59"/>
      <c r="K336" s="59"/>
      <c r="P336" s="24"/>
      <c r="Q336" s="24"/>
      <c r="R336" s="24"/>
      <c r="S336" s="24"/>
    </row>
    <row r="337" spans="1:19" x14ac:dyDescent="0.3">
      <c r="A337" s="43"/>
      <c r="B337" s="28"/>
      <c r="C337" s="28" t="s">
        <v>1459</v>
      </c>
      <c r="D337" s="30">
        <v>1</v>
      </c>
      <c r="E337" s="30" t="s">
        <v>736</v>
      </c>
      <c r="F337" s="28"/>
      <c r="G337" s="28"/>
      <c r="H337" s="59"/>
      <c r="I337" s="59"/>
      <c r="J337" s="59"/>
      <c r="K337" s="59"/>
      <c r="P337" s="24"/>
      <c r="Q337" s="24"/>
      <c r="R337" s="24"/>
      <c r="S337" s="24"/>
    </row>
    <row r="338" spans="1:19" x14ac:dyDescent="0.3">
      <c r="A338" s="43"/>
      <c r="B338" s="28"/>
      <c r="C338" s="28" t="s">
        <v>1460</v>
      </c>
      <c r="D338" s="30">
        <v>1</v>
      </c>
      <c r="E338" s="30" t="s">
        <v>736</v>
      </c>
      <c r="F338" s="28"/>
      <c r="G338" s="28"/>
      <c r="H338" s="59"/>
      <c r="I338" s="59"/>
      <c r="J338" s="59"/>
      <c r="K338" s="59"/>
      <c r="P338" s="24"/>
      <c r="Q338" s="24"/>
      <c r="R338" s="24"/>
      <c r="S338" s="24"/>
    </row>
    <row r="339" spans="1:19" ht="45" x14ac:dyDescent="0.3">
      <c r="A339" s="43"/>
      <c r="B339" s="28"/>
      <c r="C339" s="32" t="s">
        <v>1461</v>
      </c>
      <c r="D339" s="35">
        <v>1</v>
      </c>
      <c r="E339" s="35" t="s">
        <v>298</v>
      </c>
      <c r="F339" s="32" t="s">
        <v>1462</v>
      </c>
      <c r="G339" s="28"/>
      <c r="H339" s="59"/>
      <c r="I339" s="59"/>
      <c r="J339" s="59"/>
      <c r="K339" s="59"/>
      <c r="P339" s="24"/>
      <c r="Q339" s="24"/>
      <c r="R339" s="24"/>
      <c r="S339" s="24"/>
    </row>
    <row r="340" spans="1:19" x14ac:dyDescent="0.3">
      <c r="A340" s="43"/>
      <c r="B340" s="28"/>
      <c r="C340" s="28" t="s">
        <v>1463</v>
      </c>
      <c r="D340" s="30">
        <v>1</v>
      </c>
      <c r="E340" s="30" t="s">
        <v>736</v>
      </c>
      <c r="F340" s="28" t="s">
        <v>1464</v>
      </c>
      <c r="G340" s="28"/>
      <c r="H340" s="59"/>
      <c r="I340" s="59"/>
      <c r="J340" s="59"/>
      <c r="K340" s="59"/>
      <c r="P340" s="24"/>
      <c r="Q340" s="24"/>
      <c r="R340" s="24"/>
      <c r="S340" s="24"/>
    </row>
    <row r="341" spans="1:19" x14ac:dyDescent="0.3">
      <c r="A341" s="43" t="s">
        <v>109</v>
      </c>
      <c r="B341" s="881" t="s">
        <v>108</v>
      </c>
      <c r="C341" s="882"/>
      <c r="D341" s="882"/>
      <c r="E341" s="882"/>
      <c r="F341" s="882"/>
      <c r="G341" s="883"/>
      <c r="H341" s="59">
        <f>SUM(D342:D362)</f>
        <v>21</v>
      </c>
      <c r="I341" s="59">
        <f>COUNT(D342:D362)*2</f>
        <v>42</v>
      </c>
      <c r="J341" s="59"/>
      <c r="K341" s="59"/>
      <c r="P341" s="24"/>
      <c r="Q341" s="24"/>
      <c r="R341" s="24"/>
      <c r="S341" s="24"/>
    </row>
    <row r="342" spans="1:19" ht="45" x14ac:dyDescent="0.3">
      <c r="A342" s="43" t="s">
        <v>1512</v>
      </c>
      <c r="B342" s="28" t="s">
        <v>1490</v>
      </c>
      <c r="C342" s="28" t="s">
        <v>1491</v>
      </c>
      <c r="D342" s="30">
        <v>1</v>
      </c>
      <c r="E342" s="29" t="s">
        <v>308</v>
      </c>
      <c r="F342" s="29" t="s">
        <v>1492</v>
      </c>
      <c r="G342" s="28"/>
      <c r="H342" s="59"/>
      <c r="I342" s="59"/>
      <c r="J342" s="59"/>
      <c r="K342" s="59"/>
      <c r="P342" s="24"/>
      <c r="Q342" s="24"/>
      <c r="R342" s="24"/>
      <c r="S342" s="24"/>
    </row>
    <row r="343" spans="1:19" x14ac:dyDescent="0.3">
      <c r="A343" s="43"/>
      <c r="B343" s="28"/>
      <c r="C343" s="28" t="s">
        <v>1493</v>
      </c>
      <c r="D343" s="30">
        <v>1</v>
      </c>
      <c r="E343" s="29" t="s">
        <v>308</v>
      </c>
      <c r="F343" s="29"/>
      <c r="G343" s="28"/>
      <c r="H343" s="59"/>
      <c r="I343" s="59"/>
      <c r="J343" s="59"/>
      <c r="K343" s="59"/>
      <c r="P343" s="24"/>
      <c r="Q343" s="24"/>
      <c r="R343" s="24"/>
      <c r="S343" s="24"/>
    </row>
    <row r="344" spans="1:19" ht="30" x14ac:dyDescent="0.3">
      <c r="A344" s="43"/>
      <c r="B344" s="28"/>
      <c r="C344" s="28" t="s">
        <v>1494</v>
      </c>
      <c r="D344" s="30">
        <v>1</v>
      </c>
      <c r="E344" s="29" t="s">
        <v>308</v>
      </c>
      <c r="F344" s="29"/>
      <c r="G344" s="28"/>
      <c r="H344" s="59"/>
      <c r="I344" s="59"/>
      <c r="J344" s="59"/>
      <c r="K344" s="59"/>
      <c r="P344" s="24"/>
      <c r="Q344" s="24"/>
      <c r="R344" s="24"/>
      <c r="S344" s="24"/>
    </row>
    <row r="345" spans="1:19" ht="30" x14ac:dyDescent="0.3">
      <c r="A345" s="43" t="s">
        <v>1524</v>
      </c>
      <c r="B345" s="28" t="s">
        <v>1496</v>
      </c>
      <c r="C345" s="28" t="s">
        <v>1497</v>
      </c>
      <c r="D345" s="30">
        <v>1</v>
      </c>
      <c r="E345" s="29" t="s">
        <v>400</v>
      </c>
      <c r="F345" s="28" t="s">
        <v>1498</v>
      </c>
      <c r="G345" s="28"/>
      <c r="H345" s="59"/>
      <c r="I345" s="59"/>
      <c r="J345" s="59"/>
      <c r="K345" s="59"/>
      <c r="P345" s="24"/>
      <c r="Q345" s="24"/>
      <c r="R345" s="24"/>
      <c r="S345" s="24"/>
    </row>
    <row r="346" spans="1:19" ht="30" x14ac:dyDescent="0.3">
      <c r="A346" s="43"/>
      <c r="B346" s="28"/>
      <c r="C346" s="28" t="s">
        <v>1499</v>
      </c>
      <c r="D346" s="30">
        <v>1</v>
      </c>
      <c r="E346" s="29" t="s">
        <v>308</v>
      </c>
      <c r="F346" s="28"/>
      <c r="G346" s="28"/>
      <c r="H346" s="59"/>
      <c r="I346" s="59"/>
      <c r="J346" s="59"/>
      <c r="K346" s="59"/>
      <c r="P346" s="24"/>
      <c r="Q346" s="24"/>
      <c r="R346" s="24"/>
      <c r="S346" s="24"/>
    </row>
    <row r="347" spans="1:19" x14ac:dyDescent="0.3">
      <c r="A347" s="43"/>
      <c r="B347" s="28"/>
      <c r="C347" s="28" t="s">
        <v>1500</v>
      </c>
      <c r="D347" s="30">
        <v>1</v>
      </c>
      <c r="E347" s="29" t="s">
        <v>400</v>
      </c>
      <c r="F347" s="28"/>
      <c r="G347" s="28"/>
      <c r="H347" s="59"/>
      <c r="I347" s="59"/>
      <c r="J347" s="59"/>
      <c r="K347" s="59"/>
      <c r="P347" s="24"/>
      <c r="Q347" s="24"/>
      <c r="R347" s="24"/>
      <c r="S347" s="24"/>
    </row>
    <row r="348" spans="1:19" x14ac:dyDescent="0.3">
      <c r="A348" s="43"/>
      <c r="B348" s="28"/>
      <c r="C348" s="28" t="s">
        <v>1501</v>
      </c>
      <c r="D348" s="30">
        <v>1</v>
      </c>
      <c r="E348" s="29" t="s">
        <v>400</v>
      </c>
      <c r="F348" s="28" t="s">
        <v>1502</v>
      </c>
      <c r="G348" s="28"/>
      <c r="H348" s="59"/>
      <c r="I348" s="59"/>
      <c r="J348" s="59"/>
      <c r="K348" s="59"/>
      <c r="P348" s="24"/>
      <c r="Q348" s="24"/>
      <c r="R348" s="24"/>
      <c r="S348" s="24"/>
    </row>
    <row r="349" spans="1:19" ht="30" x14ac:dyDescent="0.3">
      <c r="A349" s="43"/>
      <c r="B349" s="28"/>
      <c r="C349" s="28" t="s">
        <v>1503</v>
      </c>
      <c r="D349" s="30">
        <v>1</v>
      </c>
      <c r="E349" s="29" t="s">
        <v>400</v>
      </c>
      <c r="F349" s="30" t="s">
        <v>1504</v>
      </c>
      <c r="G349" s="28"/>
      <c r="H349" s="59"/>
      <c r="I349" s="59"/>
      <c r="J349" s="59"/>
      <c r="K349" s="59"/>
      <c r="P349" s="24"/>
      <c r="Q349" s="24"/>
      <c r="R349" s="24"/>
      <c r="S349" s="24"/>
    </row>
    <row r="350" spans="1:19" x14ac:dyDescent="0.3">
      <c r="A350" s="43"/>
      <c r="B350" s="28"/>
      <c r="C350" s="28" t="s">
        <v>1505</v>
      </c>
      <c r="D350" s="30">
        <v>1</v>
      </c>
      <c r="E350" s="29" t="s">
        <v>695</v>
      </c>
      <c r="F350" s="28" t="s">
        <v>1506</v>
      </c>
      <c r="G350" s="28"/>
      <c r="H350" s="59"/>
      <c r="I350" s="59"/>
      <c r="J350" s="59"/>
      <c r="K350" s="59"/>
      <c r="P350" s="24"/>
      <c r="Q350" s="24"/>
      <c r="R350" s="24"/>
      <c r="S350" s="24"/>
    </row>
    <row r="351" spans="1:19" x14ac:dyDescent="0.3">
      <c r="A351" s="43"/>
      <c r="B351" s="28"/>
      <c r="C351" s="28" t="s">
        <v>1507</v>
      </c>
      <c r="D351" s="30">
        <v>1</v>
      </c>
      <c r="E351" s="29" t="s">
        <v>400</v>
      </c>
      <c r="F351" s="28" t="s">
        <v>1508</v>
      </c>
      <c r="G351" s="28"/>
      <c r="H351" s="59"/>
      <c r="I351" s="59"/>
      <c r="J351" s="59"/>
      <c r="K351" s="59"/>
      <c r="P351" s="24"/>
      <c r="Q351" s="24"/>
      <c r="R351" s="24"/>
      <c r="S351" s="24"/>
    </row>
    <row r="352" spans="1:19" ht="60" x14ac:dyDescent="0.3">
      <c r="A352" s="43"/>
      <c r="B352" s="28"/>
      <c r="C352" s="28" t="s">
        <v>1509</v>
      </c>
      <c r="D352" s="30">
        <v>1</v>
      </c>
      <c r="E352" s="29" t="s">
        <v>400</v>
      </c>
      <c r="F352" s="29" t="s">
        <v>1510</v>
      </c>
      <c r="G352" s="28"/>
      <c r="H352" s="59"/>
      <c r="I352" s="59"/>
      <c r="J352" s="59"/>
      <c r="K352" s="59"/>
      <c r="P352" s="24"/>
      <c r="Q352" s="24"/>
      <c r="R352" s="24"/>
      <c r="S352" s="24"/>
    </row>
    <row r="353" spans="1:19" ht="44.5" customHeight="1" x14ac:dyDescent="0.3">
      <c r="A353" s="43" t="s">
        <v>1533</v>
      </c>
      <c r="B353" s="604" t="s">
        <v>6433</v>
      </c>
      <c r="C353" s="604" t="s">
        <v>6434</v>
      </c>
      <c r="D353" s="626">
        <v>1</v>
      </c>
      <c r="E353" s="632" t="s">
        <v>400</v>
      </c>
      <c r="F353" s="632" t="s">
        <v>6435</v>
      </c>
      <c r="G353" s="28"/>
      <c r="H353" s="59"/>
      <c r="I353" s="59"/>
      <c r="J353" s="59"/>
      <c r="K353" s="59"/>
      <c r="P353" s="24"/>
      <c r="Q353" s="24"/>
      <c r="R353" s="24"/>
      <c r="S353" s="24"/>
    </row>
    <row r="354" spans="1:19" ht="41" customHeight="1" x14ac:dyDescent="0.3">
      <c r="A354" s="43"/>
      <c r="B354" s="604"/>
      <c r="C354" s="604" t="s">
        <v>6436</v>
      </c>
      <c r="D354" s="626">
        <v>1</v>
      </c>
      <c r="E354" s="632" t="s">
        <v>576</v>
      </c>
      <c r="F354" s="632" t="s">
        <v>6437</v>
      </c>
      <c r="G354" s="28"/>
      <c r="H354" s="59"/>
      <c r="I354" s="59"/>
      <c r="J354" s="59"/>
      <c r="K354" s="59"/>
      <c r="P354" s="24"/>
      <c r="Q354" s="24"/>
      <c r="R354" s="24"/>
      <c r="S354" s="24"/>
    </row>
    <row r="355" spans="1:19" ht="30.5" customHeight="1" x14ac:dyDescent="0.3">
      <c r="A355" s="43"/>
      <c r="B355" s="604"/>
      <c r="C355" s="604" t="s">
        <v>6438</v>
      </c>
      <c r="D355" s="626">
        <v>1</v>
      </c>
      <c r="E355" s="632" t="s">
        <v>1856</v>
      </c>
      <c r="F355" s="632" t="s">
        <v>6439</v>
      </c>
      <c r="G355" s="28"/>
      <c r="H355" s="59"/>
      <c r="I355" s="59"/>
      <c r="J355" s="59"/>
      <c r="K355" s="59"/>
      <c r="P355" s="24"/>
      <c r="Q355" s="24"/>
      <c r="R355" s="24"/>
      <c r="S355" s="24"/>
    </row>
    <row r="356" spans="1:19" ht="62.5" customHeight="1" x14ac:dyDescent="0.3">
      <c r="A356" s="43"/>
      <c r="B356" s="604"/>
      <c r="C356" s="604" t="s">
        <v>6440</v>
      </c>
      <c r="D356" s="626">
        <v>1</v>
      </c>
      <c r="E356" s="632" t="s">
        <v>1856</v>
      </c>
      <c r="F356" s="632" t="s">
        <v>6441</v>
      </c>
      <c r="G356" s="28"/>
      <c r="H356" s="59"/>
      <c r="I356" s="59"/>
      <c r="J356" s="59"/>
      <c r="K356" s="59"/>
      <c r="P356" s="24"/>
      <c r="Q356" s="24"/>
      <c r="R356" s="24"/>
      <c r="S356" s="24"/>
    </row>
    <row r="357" spans="1:19" ht="34" customHeight="1" x14ac:dyDescent="0.3">
      <c r="A357" s="43" t="s">
        <v>1542</v>
      </c>
      <c r="B357" s="604" t="s">
        <v>6442</v>
      </c>
      <c r="C357" s="604" t="s">
        <v>6443</v>
      </c>
      <c r="D357" s="626">
        <v>1</v>
      </c>
      <c r="E357" s="632" t="s">
        <v>1856</v>
      </c>
      <c r="F357" s="632" t="s">
        <v>6444</v>
      </c>
      <c r="G357" s="28"/>
      <c r="H357" s="59"/>
      <c r="I357" s="59"/>
      <c r="J357" s="59"/>
      <c r="K357" s="59"/>
      <c r="P357" s="24"/>
      <c r="Q357" s="24"/>
      <c r="R357" s="24"/>
      <c r="S357" s="24"/>
    </row>
    <row r="358" spans="1:19" ht="23.5" customHeight="1" x14ac:dyDescent="0.3">
      <c r="A358" s="43"/>
      <c r="B358" s="604"/>
      <c r="C358" s="604" t="s">
        <v>6445</v>
      </c>
      <c r="D358" s="626">
        <v>1</v>
      </c>
      <c r="E358" s="632" t="s">
        <v>1856</v>
      </c>
      <c r="F358" s="632" t="s">
        <v>6446</v>
      </c>
      <c r="G358" s="28"/>
      <c r="H358" s="59"/>
      <c r="I358" s="59"/>
      <c r="J358" s="59"/>
      <c r="K358" s="59"/>
      <c r="P358" s="24"/>
      <c r="Q358" s="24"/>
      <c r="R358" s="24"/>
      <c r="S358" s="24"/>
    </row>
    <row r="359" spans="1:19" ht="28" customHeight="1" x14ac:dyDescent="0.3">
      <c r="A359" s="43"/>
      <c r="B359" s="604"/>
      <c r="C359" s="604" t="s">
        <v>6447</v>
      </c>
      <c r="D359" s="626">
        <v>1</v>
      </c>
      <c r="E359" s="632" t="s">
        <v>1856</v>
      </c>
      <c r="F359" s="632"/>
      <c r="G359" s="28"/>
      <c r="H359" s="59"/>
      <c r="I359" s="59"/>
      <c r="J359" s="59"/>
      <c r="K359" s="59"/>
      <c r="P359" s="24"/>
      <c r="Q359" s="24"/>
      <c r="R359" s="24"/>
      <c r="S359" s="24"/>
    </row>
    <row r="360" spans="1:19" ht="30" x14ac:dyDescent="0.3">
      <c r="A360" s="43" t="s">
        <v>4564</v>
      </c>
      <c r="B360" s="604" t="s">
        <v>6448</v>
      </c>
      <c r="C360" s="604" t="s">
        <v>6449</v>
      </c>
      <c r="D360" s="626">
        <v>1</v>
      </c>
      <c r="E360" s="632" t="s">
        <v>400</v>
      </c>
      <c r="F360" s="632" t="s">
        <v>6450</v>
      </c>
      <c r="G360" s="28"/>
      <c r="H360" s="59"/>
      <c r="I360" s="59"/>
      <c r="J360" s="59"/>
      <c r="K360" s="59"/>
      <c r="P360" s="24"/>
      <c r="Q360" s="24"/>
      <c r="R360" s="24"/>
      <c r="S360" s="24"/>
    </row>
    <row r="361" spans="1:19" x14ac:dyDescent="0.3">
      <c r="A361" s="43"/>
      <c r="B361" s="604"/>
      <c r="C361" s="604" t="s">
        <v>6451</v>
      </c>
      <c r="D361" s="626">
        <v>1</v>
      </c>
      <c r="E361" s="632" t="s">
        <v>400</v>
      </c>
      <c r="F361" s="632" t="s">
        <v>6452</v>
      </c>
      <c r="G361" s="28"/>
      <c r="H361" s="59"/>
      <c r="I361" s="59"/>
      <c r="J361" s="59"/>
      <c r="K361" s="59"/>
      <c r="P361" s="24"/>
      <c r="Q361" s="24"/>
      <c r="R361" s="24"/>
      <c r="S361" s="24"/>
    </row>
    <row r="362" spans="1:19" ht="45" x14ac:dyDescent="0.3">
      <c r="A362" s="43"/>
      <c r="B362" s="604"/>
      <c r="C362" s="604" t="s">
        <v>6453</v>
      </c>
      <c r="D362" s="626">
        <v>1</v>
      </c>
      <c r="E362" s="632" t="s">
        <v>400</v>
      </c>
      <c r="F362" s="632" t="s">
        <v>6454</v>
      </c>
      <c r="G362" s="28"/>
      <c r="H362" s="59"/>
      <c r="I362" s="59"/>
      <c r="J362" s="59"/>
      <c r="K362" s="59"/>
      <c r="P362" s="24"/>
      <c r="Q362" s="24"/>
      <c r="R362" s="24"/>
      <c r="S362" s="24"/>
    </row>
    <row r="363" spans="1:19" x14ac:dyDescent="0.3">
      <c r="A363" s="43" t="s">
        <v>111</v>
      </c>
      <c r="B363" s="875" t="s">
        <v>1511</v>
      </c>
      <c r="C363" s="875"/>
      <c r="D363" s="875"/>
      <c r="E363" s="875"/>
      <c r="F363" s="875"/>
      <c r="G363" s="875"/>
      <c r="H363" s="59">
        <f>SUM(D364:D378)</f>
        <v>15</v>
      </c>
      <c r="I363" s="59">
        <f>COUNT(D364:D378)*2</f>
        <v>30</v>
      </c>
      <c r="J363" s="59"/>
      <c r="K363" s="59"/>
      <c r="P363" s="24"/>
      <c r="Q363" s="24"/>
      <c r="R363" s="24"/>
      <c r="S363" s="24"/>
    </row>
    <row r="364" spans="1:19" ht="30" x14ac:dyDescent="0.3">
      <c r="A364" s="43" t="s">
        <v>1549</v>
      </c>
      <c r="B364" s="28" t="s">
        <v>1513</v>
      </c>
      <c r="C364" s="28" t="s">
        <v>1514</v>
      </c>
      <c r="D364" s="30">
        <v>1</v>
      </c>
      <c r="E364" s="25" t="s">
        <v>400</v>
      </c>
      <c r="F364" s="25" t="s">
        <v>1515</v>
      </c>
      <c r="G364" s="28"/>
      <c r="H364" s="59"/>
      <c r="I364" s="59"/>
      <c r="J364" s="59"/>
      <c r="K364" s="59"/>
      <c r="P364" s="24"/>
      <c r="Q364" s="24"/>
      <c r="R364" s="24"/>
      <c r="S364" s="24"/>
    </row>
    <row r="365" spans="1:19" ht="30" x14ac:dyDescent="0.3">
      <c r="A365" s="43"/>
      <c r="B365" s="28"/>
      <c r="C365" s="28" t="s">
        <v>1516</v>
      </c>
      <c r="D365" s="30">
        <v>1</v>
      </c>
      <c r="E365" s="25" t="s">
        <v>400</v>
      </c>
      <c r="F365" s="25" t="s">
        <v>1517</v>
      </c>
      <c r="G365" s="28"/>
      <c r="H365" s="59"/>
      <c r="I365" s="59"/>
      <c r="J365" s="59"/>
      <c r="K365" s="59"/>
      <c r="P365" s="24"/>
      <c r="Q365" s="24"/>
      <c r="R365" s="24"/>
      <c r="S365" s="24"/>
    </row>
    <row r="366" spans="1:19" x14ac:dyDescent="0.3">
      <c r="A366" s="43"/>
      <c r="B366" s="28"/>
      <c r="C366" s="28" t="s">
        <v>1518</v>
      </c>
      <c r="D366" s="30">
        <v>1</v>
      </c>
      <c r="E366" s="25" t="s">
        <v>258</v>
      </c>
      <c r="F366" s="25" t="s">
        <v>1519</v>
      </c>
      <c r="G366" s="28"/>
      <c r="H366" s="59"/>
      <c r="I366" s="59"/>
      <c r="J366" s="59"/>
      <c r="K366" s="59"/>
      <c r="P366" s="24"/>
      <c r="Q366" s="24"/>
      <c r="R366" s="24"/>
      <c r="S366" s="24"/>
    </row>
    <row r="367" spans="1:19" x14ac:dyDescent="0.3">
      <c r="A367" s="43"/>
      <c r="B367" s="28"/>
      <c r="C367" s="28" t="s">
        <v>1520</v>
      </c>
      <c r="D367" s="30">
        <v>1</v>
      </c>
      <c r="E367" s="25" t="s">
        <v>228</v>
      </c>
      <c r="F367" s="25" t="s">
        <v>1521</v>
      </c>
      <c r="G367" s="28"/>
      <c r="H367" s="59"/>
      <c r="I367" s="59"/>
      <c r="J367" s="59"/>
      <c r="K367" s="59"/>
      <c r="P367" s="24"/>
      <c r="Q367" s="24"/>
      <c r="R367" s="24"/>
      <c r="S367" s="24"/>
    </row>
    <row r="368" spans="1:19" ht="45" x14ac:dyDescent="0.3">
      <c r="A368" s="43"/>
      <c r="B368" s="28"/>
      <c r="C368" s="28" t="s">
        <v>1522</v>
      </c>
      <c r="D368" s="30">
        <v>1</v>
      </c>
      <c r="E368" s="25" t="s">
        <v>400</v>
      </c>
      <c r="F368" s="25" t="s">
        <v>1523</v>
      </c>
      <c r="G368" s="28"/>
      <c r="H368" s="59"/>
      <c r="I368" s="59"/>
      <c r="J368" s="59"/>
      <c r="K368" s="59"/>
      <c r="P368" s="24"/>
      <c r="Q368" s="24"/>
      <c r="R368" s="24"/>
      <c r="S368" s="24"/>
    </row>
    <row r="369" spans="1:19" x14ac:dyDescent="0.3">
      <c r="A369" s="43" t="s">
        <v>1556</v>
      </c>
      <c r="B369" s="28" t="s">
        <v>1525</v>
      </c>
      <c r="C369" s="28" t="s">
        <v>1526</v>
      </c>
      <c r="D369" s="30">
        <v>1</v>
      </c>
      <c r="E369" s="25" t="s">
        <v>400</v>
      </c>
      <c r="F369" s="25" t="s">
        <v>1527</v>
      </c>
      <c r="G369" s="28"/>
      <c r="H369" s="59"/>
      <c r="I369" s="59"/>
      <c r="J369" s="59"/>
      <c r="K369" s="59"/>
      <c r="P369" s="24"/>
      <c r="Q369" s="24"/>
      <c r="R369" s="24"/>
      <c r="S369" s="24"/>
    </row>
    <row r="370" spans="1:19" ht="30" x14ac:dyDescent="0.3">
      <c r="A370" s="43"/>
      <c r="B370" s="28"/>
      <c r="C370" s="28" t="s">
        <v>1528</v>
      </c>
      <c r="D370" s="30">
        <v>1</v>
      </c>
      <c r="E370" s="25" t="s">
        <v>400</v>
      </c>
      <c r="F370" s="25" t="s">
        <v>1529</v>
      </c>
      <c r="G370" s="28"/>
      <c r="H370" s="59"/>
      <c r="I370" s="59"/>
      <c r="J370" s="59"/>
      <c r="K370" s="59"/>
      <c r="P370" s="24"/>
      <c r="Q370" s="24"/>
      <c r="R370" s="24"/>
      <c r="S370" s="24"/>
    </row>
    <row r="371" spans="1:19" x14ac:dyDescent="0.3">
      <c r="A371" s="43"/>
      <c r="B371" s="28"/>
      <c r="C371" s="28" t="s">
        <v>1530</v>
      </c>
      <c r="D371" s="30">
        <v>1</v>
      </c>
      <c r="E371" s="25" t="s">
        <v>400</v>
      </c>
      <c r="G371" s="28"/>
      <c r="H371" s="59"/>
      <c r="I371" s="59"/>
      <c r="J371" s="59"/>
      <c r="K371" s="59"/>
      <c r="P371" s="24"/>
      <c r="Q371" s="24"/>
      <c r="R371" s="24"/>
      <c r="S371" s="24"/>
    </row>
    <row r="372" spans="1:19" ht="30" x14ac:dyDescent="0.3">
      <c r="A372" s="43"/>
      <c r="B372" s="28"/>
      <c r="C372" s="28" t="s">
        <v>1531</v>
      </c>
      <c r="D372" s="30">
        <v>1</v>
      </c>
      <c r="E372" s="25" t="s">
        <v>400</v>
      </c>
      <c r="F372" s="25" t="s">
        <v>1532</v>
      </c>
      <c r="G372" s="28"/>
      <c r="H372" s="59"/>
      <c r="I372" s="59"/>
      <c r="J372" s="59"/>
      <c r="K372" s="59"/>
      <c r="P372" s="24"/>
      <c r="Q372" s="24"/>
      <c r="R372" s="24"/>
      <c r="S372" s="24"/>
    </row>
    <row r="373" spans="1:19" ht="30" x14ac:dyDescent="0.3">
      <c r="A373" s="43" t="s">
        <v>1565</v>
      </c>
      <c r="B373" s="28" t="s">
        <v>1534</v>
      </c>
      <c r="C373" s="28" t="s">
        <v>1535</v>
      </c>
      <c r="D373" s="30">
        <v>1</v>
      </c>
      <c r="E373" s="25" t="s">
        <v>400</v>
      </c>
      <c r="F373" s="25" t="s">
        <v>1536</v>
      </c>
      <c r="G373" s="28"/>
      <c r="H373" s="59"/>
      <c r="I373" s="59"/>
      <c r="J373" s="59"/>
      <c r="K373" s="59"/>
      <c r="P373" s="24"/>
      <c r="Q373" s="24"/>
      <c r="R373" s="24"/>
      <c r="S373" s="24"/>
    </row>
    <row r="374" spans="1:19" x14ac:dyDescent="0.3">
      <c r="A374" s="43"/>
      <c r="B374" s="28"/>
      <c r="C374" s="28" t="s">
        <v>1537</v>
      </c>
      <c r="D374" s="30">
        <v>1</v>
      </c>
      <c r="E374" s="25" t="s">
        <v>400</v>
      </c>
      <c r="F374" s="25" t="s">
        <v>1538</v>
      </c>
      <c r="G374" s="28"/>
      <c r="H374" s="59"/>
      <c r="I374" s="59"/>
      <c r="J374" s="59"/>
      <c r="K374" s="59"/>
      <c r="P374" s="24"/>
      <c r="Q374" s="24"/>
      <c r="R374" s="24"/>
      <c r="S374" s="24"/>
    </row>
    <row r="375" spans="1:19" x14ac:dyDescent="0.3">
      <c r="A375" s="43"/>
      <c r="B375" s="28"/>
      <c r="C375" s="28" t="s">
        <v>1539</v>
      </c>
      <c r="D375" s="30">
        <v>1</v>
      </c>
      <c r="E375" s="25" t="s">
        <v>400</v>
      </c>
      <c r="G375" s="28"/>
      <c r="H375" s="59"/>
      <c r="I375" s="59"/>
      <c r="J375" s="59"/>
      <c r="K375" s="59"/>
      <c r="P375" s="24"/>
      <c r="Q375" s="24"/>
      <c r="R375" s="24"/>
      <c r="S375" s="24"/>
    </row>
    <row r="376" spans="1:19" x14ac:dyDescent="0.3">
      <c r="A376" s="43"/>
      <c r="B376" s="28"/>
      <c r="C376" s="28" t="s">
        <v>1540</v>
      </c>
      <c r="D376" s="30">
        <v>1</v>
      </c>
      <c r="E376" s="25" t="s">
        <v>400</v>
      </c>
      <c r="F376" s="25" t="s">
        <v>1541</v>
      </c>
      <c r="G376" s="28"/>
      <c r="H376" s="59"/>
      <c r="I376" s="59"/>
      <c r="J376" s="59"/>
      <c r="K376" s="59"/>
      <c r="P376" s="24"/>
      <c r="Q376" s="24"/>
      <c r="R376" s="24"/>
      <c r="S376" s="24"/>
    </row>
    <row r="377" spans="1:19" x14ac:dyDescent="0.3">
      <c r="A377" s="43" t="s">
        <v>1576</v>
      </c>
      <c r="B377" s="28" t="s">
        <v>1543</v>
      </c>
      <c r="C377" s="28" t="s">
        <v>1544</v>
      </c>
      <c r="D377" s="30">
        <v>1</v>
      </c>
      <c r="E377" s="25" t="s">
        <v>400</v>
      </c>
      <c r="G377" s="28"/>
      <c r="H377" s="59"/>
      <c r="I377" s="59"/>
      <c r="J377" s="59"/>
      <c r="K377" s="59"/>
      <c r="P377" s="24"/>
      <c r="Q377" s="24"/>
      <c r="R377" s="24"/>
      <c r="S377" s="24"/>
    </row>
    <row r="378" spans="1:19" ht="30" x14ac:dyDescent="0.3">
      <c r="A378" s="43"/>
      <c r="B378" s="28"/>
      <c r="C378" s="28" t="s">
        <v>1545</v>
      </c>
      <c r="D378" s="30">
        <v>1</v>
      </c>
      <c r="E378" s="25" t="s">
        <v>400</v>
      </c>
      <c r="F378" s="25" t="s">
        <v>1546</v>
      </c>
      <c r="G378" s="28"/>
      <c r="H378" s="59"/>
      <c r="I378" s="59"/>
      <c r="J378" s="59"/>
      <c r="K378" s="59"/>
      <c r="P378" s="24"/>
      <c r="Q378" s="24"/>
      <c r="R378" s="24"/>
      <c r="S378" s="24"/>
    </row>
    <row r="379" spans="1:19" ht="15" customHeight="1" x14ac:dyDescent="0.3">
      <c r="A379" s="43"/>
      <c r="B379" s="887" t="s">
        <v>813</v>
      </c>
      <c r="C379" s="888"/>
      <c r="D379" s="888"/>
      <c r="E379" s="888"/>
      <c r="F379" s="888"/>
      <c r="G379" s="889"/>
      <c r="H379" s="59">
        <f t="shared" ref="H379:I379" si="4">H380+H385+H394+H398+H407+H418</f>
        <v>46</v>
      </c>
      <c r="I379" s="59">
        <f t="shared" si="4"/>
        <v>92</v>
      </c>
      <c r="J379" s="59"/>
      <c r="K379" s="59"/>
      <c r="P379" s="24"/>
      <c r="Q379" s="24"/>
      <c r="R379" s="24"/>
      <c r="S379" s="24"/>
    </row>
    <row r="380" spans="1:19" x14ac:dyDescent="0.3">
      <c r="A380" s="43" t="s">
        <v>114</v>
      </c>
      <c r="B380" s="881" t="s">
        <v>6103</v>
      </c>
      <c r="C380" s="882"/>
      <c r="D380" s="882"/>
      <c r="E380" s="882"/>
      <c r="F380" s="882"/>
      <c r="G380" s="883"/>
      <c r="H380" s="59">
        <f>SUM(D381:D384)</f>
        <v>4</v>
      </c>
      <c r="I380" s="59">
        <f>COUNT(D381:D384)*2</f>
        <v>8</v>
      </c>
      <c r="J380" s="59"/>
      <c r="K380" s="59"/>
      <c r="P380" s="24"/>
      <c r="Q380" s="24"/>
      <c r="R380" s="24"/>
      <c r="S380" s="24"/>
    </row>
    <row r="381" spans="1:19" ht="30" x14ac:dyDescent="0.3">
      <c r="A381" s="44" t="s">
        <v>1598</v>
      </c>
      <c r="B381" s="28" t="s">
        <v>817</v>
      </c>
      <c r="C381" s="28" t="s">
        <v>818</v>
      </c>
      <c r="D381" s="30">
        <v>1</v>
      </c>
      <c r="E381" s="30" t="s">
        <v>400</v>
      </c>
      <c r="F381" s="29" t="s">
        <v>1599</v>
      </c>
      <c r="G381" s="29"/>
      <c r="H381" s="59"/>
      <c r="I381" s="59"/>
      <c r="J381" s="59"/>
      <c r="K381" s="59"/>
      <c r="P381" s="24"/>
      <c r="Q381" s="24"/>
      <c r="R381" s="24"/>
      <c r="S381" s="24"/>
    </row>
    <row r="382" spans="1:19" x14ac:dyDescent="0.3">
      <c r="A382" s="44"/>
      <c r="B382" s="28"/>
      <c r="C382" s="28" t="s">
        <v>1600</v>
      </c>
      <c r="D382" s="30">
        <v>1</v>
      </c>
      <c r="E382" s="30" t="s">
        <v>400</v>
      </c>
      <c r="F382" s="29"/>
      <c r="G382" s="29"/>
      <c r="H382" s="59"/>
      <c r="I382" s="59"/>
      <c r="J382" s="59"/>
      <c r="K382" s="59"/>
      <c r="P382" s="24"/>
      <c r="Q382" s="24"/>
      <c r="R382" s="24"/>
      <c r="S382" s="24"/>
    </row>
    <row r="383" spans="1:19" ht="30" x14ac:dyDescent="0.3">
      <c r="A383" s="44" t="s">
        <v>1601</v>
      </c>
      <c r="B383" s="28" t="s">
        <v>822</v>
      </c>
      <c r="C383" s="28" t="s">
        <v>823</v>
      </c>
      <c r="D383" s="30">
        <v>1</v>
      </c>
      <c r="E383" s="30" t="s">
        <v>400</v>
      </c>
      <c r="F383" s="28" t="s">
        <v>1602</v>
      </c>
      <c r="G383" s="29"/>
      <c r="H383" s="59"/>
      <c r="I383" s="59"/>
      <c r="J383" s="59"/>
      <c r="K383" s="59"/>
      <c r="P383" s="24"/>
      <c r="Q383" s="24"/>
      <c r="R383" s="24"/>
      <c r="S383" s="24"/>
    </row>
    <row r="384" spans="1:19" x14ac:dyDescent="0.3">
      <c r="A384" s="44" t="s">
        <v>825</v>
      </c>
      <c r="B384" s="28" t="s">
        <v>826</v>
      </c>
      <c r="C384" s="28" t="s">
        <v>827</v>
      </c>
      <c r="D384" s="30">
        <v>1</v>
      </c>
      <c r="E384" s="30" t="s">
        <v>400</v>
      </c>
      <c r="F384" s="29"/>
      <c r="G384" s="29"/>
      <c r="H384" s="59"/>
      <c r="I384" s="59"/>
      <c r="J384" s="59"/>
      <c r="K384" s="59"/>
      <c r="P384" s="24"/>
      <c r="Q384" s="24"/>
      <c r="R384" s="24"/>
      <c r="S384" s="24"/>
    </row>
    <row r="385" spans="1:19" x14ac:dyDescent="0.3">
      <c r="A385" s="43" t="s">
        <v>116</v>
      </c>
      <c r="B385" s="881" t="s">
        <v>829</v>
      </c>
      <c r="C385" s="882"/>
      <c r="D385" s="882"/>
      <c r="E385" s="882"/>
      <c r="F385" s="882"/>
      <c r="G385" s="883"/>
      <c r="H385" s="59">
        <f>SUM(D386:D393)</f>
        <v>8</v>
      </c>
      <c r="I385" s="59">
        <f>COUNT(D386:D393)*2</f>
        <v>16</v>
      </c>
      <c r="J385" s="59"/>
      <c r="K385" s="59"/>
      <c r="P385" s="24"/>
      <c r="Q385" s="24"/>
      <c r="R385" s="24"/>
      <c r="S385" s="24"/>
    </row>
    <row r="386" spans="1:19" x14ac:dyDescent="0.3">
      <c r="A386" s="44" t="s">
        <v>1603</v>
      </c>
      <c r="B386" s="28" t="s">
        <v>831</v>
      </c>
      <c r="C386" s="28" t="s">
        <v>832</v>
      </c>
      <c r="D386" s="30">
        <v>1</v>
      </c>
      <c r="E386" s="30" t="s">
        <v>228</v>
      </c>
      <c r="F386" s="29" t="s">
        <v>1604</v>
      </c>
      <c r="G386" s="29"/>
      <c r="H386" s="59"/>
      <c r="I386" s="59"/>
      <c r="J386" s="59"/>
      <c r="K386" s="59"/>
      <c r="P386" s="24"/>
      <c r="Q386" s="24"/>
      <c r="R386" s="24"/>
      <c r="S386" s="24"/>
    </row>
    <row r="387" spans="1:19" x14ac:dyDescent="0.3">
      <c r="A387" s="44"/>
      <c r="B387" s="28"/>
      <c r="C387" s="28" t="s">
        <v>833</v>
      </c>
      <c r="D387" s="30">
        <v>1</v>
      </c>
      <c r="E387" s="30" t="s">
        <v>256</v>
      </c>
      <c r="F387" s="29" t="s">
        <v>1605</v>
      </c>
      <c r="G387" s="29"/>
      <c r="H387" s="59"/>
      <c r="I387" s="59"/>
      <c r="J387" s="59"/>
      <c r="K387" s="59"/>
      <c r="P387" s="24"/>
      <c r="Q387" s="24"/>
      <c r="R387" s="24"/>
      <c r="S387" s="24"/>
    </row>
    <row r="388" spans="1:19" x14ac:dyDescent="0.3">
      <c r="A388" s="44"/>
      <c r="B388" s="28"/>
      <c r="C388" s="28" t="s">
        <v>835</v>
      </c>
      <c r="D388" s="30">
        <v>1</v>
      </c>
      <c r="E388" s="30" t="s">
        <v>256</v>
      </c>
      <c r="F388" s="29" t="s">
        <v>836</v>
      </c>
      <c r="G388" s="29"/>
      <c r="H388" s="59"/>
      <c r="I388" s="59"/>
      <c r="J388" s="59"/>
      <c r="K388" s="59"/>
      <c r="P388" s="24"/>
      <c r="Q388" s="24"/>
      <c r="R388" s="24"/>
      <c r="S388" s="24"/>
    </row>
    <row r="389" spans="1:19" x14ac:dyDescent="0.3">
      <c r="A389" s="44"/>
      <c r="B389" s="28"/>
      <c r="C389" s="28" t="s">
        <v>837</v>
      </c>
      <c r="D389" s="30">
        <v>1</v>
      </c>
      <c r="E389" s="30" t="s">
        <v>256</v>
      </c>
      <c r="F389" s="29" t="s">
        <v>1606</v>
      </c>
      <c r="G389" s="29"/>
      <c r="H389" s="59"/>
      <c r="I389" s="59"/>
      <c r="J389" s="59"/>
      <c r="K389" s="59"/>
      <c r="P389" s="24"/>
      <c r="Q389" s="24"/>
      <c r="R389" s="24"/>
      <c r="S389" s="24"/>
    </row>
    <row r="390" spans="1:19" ht="30" x14ac:dyDescent="0.3">
      <c r="A390" s="44"/>
      <c r="B390" s="28"/>
      <c r="C390" s="28" t="s">
        <v>839</v>
      </c>
      <c r="D390" s="30">
        <v>1</v>
      </c>
      <c r="E390" s="30" t="s">
        <v>228</v>
      </c>
      <c r="F390" s="29" t="s">
        <v>840</v>
      </c>
      <c r="G390" s="29"/>
      <c r="H390" s="59"/>
      <c r="I390" s="59"/>
      <c r="J390" s="59"/>
      <c r="K390" s="59"/>
      <c r="P390" s="24"/>
      <c r="Q390" s="24"/>
      <c r="R390" s="24"/>
      <c r="S390" s="24"/>
    </row>
    <row r="391" spans="1:19" x14ac:dyDescent="0.3">
      <c r="A391" s="44" t="s">
        <v>1607</v>
      </c>
      <c r="B391" s="604" t="s">
        <v>842</v>
      </c>
      <c r="C391" s="604" t="s">
        <v>843</v>
      </c>
      <c r="D391" s="626">
        <v>1</v>
      </c>
      <c r="E391" s="626" t="s">
        <v>198</v>
      </c>
      <c r="F391" s="632" t="s">
        <v>844</v>
      </c>
      <c r="G391" s="29"/>
      <c r="H391" s="59"/>
      <c r="I391" s="59"/>
      <c r="J391" s="59"/>
      <c r="K391" s="59"/>
      <c r="P391" s="24"/>
      <c r="Q391" s="24"/>
      <c r="R391" s="24"/>
      <c r="S391" s="24"/>
    </row>
    <row r="392" spans="1:19" x14ac:dyDescent="0.3">
      <c r="A392" s="44"/>
      <c r="B392" s="28"/>
      <c r="C392" s="28" t="s">
        <v>1608</v>
      </c>
      <c r="D392" s="30">
        <v>1</v>
      </c>
      <c r="E392" s="30" t="s">
        <v>294</v>
      </c>
      <c r="F392" s="29"/>
      <c r="G392" s="29"/>
      <c r="H392" s="59"/>
      <c r="I392" s="59"/>
      <c r="J392" s="59"/>
      <c r="K392" s="59"/>
      <c r="P392" s="24"/>
      <c r="Q392" s="24"/>
      <c r="R392" s="24"/>
      <c r="S392" s="24"/>
    </row>
    <row r="393" spans="1:19" x14ac:dyDescent="0.3">
      <c r="A393" s="44" t="s">
        <v>1609</v>
      </c>
      <c r="B393" s="28" t="s">
        <v>847</v>
      </c>
      <c r="C393" s="28" t="s">
        <v>848</v>
      </c>
      <c r="D393" s="30">
        <v>1</v>
      </c>
      <c r="E393" s="30" t="s">
        <v>228</v>
      </c>
      <c r="F393" s="29"/>
      <c r="G393" s="29"/>
      <c r="H393" s="59"/>
      <c r="I393" s="59"/>
      <c r="J393" s="59"/>
      <c r="K393" s="59"/>
      <c r="P393" s="24"/>
      <c r="Q393" s="24"/>
      <c r="R393" s="24"/>
      <c r="S393" s="24"/>
    </row>
    <row r="394" spans="1:19" x14ac:dyDescent="0.3">
      <c r="A394" s="43" t="s">
        <v>118</v>
      </c>
      <c r="B394" s="881" t="s">
        <v>852</v>
      </c>
      <c r="C394" s="882"/>
      <c r="D394" s="882"/>
      <c r="E394" s="882"/>
      <c r="F394" s="882"/>
      <c r="G394" s="883"/>
      <c r="H394" s="59">
        <f>SUM(D395:D397)</f>
        <v>3</v>
      </c>
      <c r="I394" s="59">
        <f>COUNT(D395:D397)*2</f>
        <v>6</v>
      </c>
      <c r="J394" s="59"/>
      <c r="K394" s="59"/>
      <c r="P394" s="24"/>
      <c r="Q394" s="24"/>
      <c r="R394" s="24"/>
      <c r="S394" s="24"/>
    </row>
    <row r="395" spans="1:19" ht="30" x14ac:dyDescent="0.3">
      <c r="A395" s="44" t="s">
        <v>1610</v>
      </c>
      <c r="B395" s="29" t="s">
        <v>854</v>
      </c>
      <c r="C395" s="28" t="s">
        <v>855</v>
      </c>
      <c r="D395" s="30">
        <v>1</v>
      </c>
      <c r="E395" s="30" t="s">
        <v>256</v>
      </c>
      <c r="F395" s="29"/>
      <c r="G395" s="29"/>
      <c r="H395" s="59"/>
      <c r="I395" s="59"/>
      <c r="J395" s="59"/>
      <c r="K395" s="59"/>
      <c r="P395" s="24"/>
      <c r="Q395" s="24"/>
      <c r="R395" s="24"/>
      <c r="S395" s="24"/>
    </row>
    <row r="396" spans="1:19" x14ac:dyDescent="0.3">
      <c r="A396" s="44"/>
      <c r="B396" s="29"/>
      <c r="C396" s="28" t="s">
        <v>856</v>
      </c>
      <c r="D396" s="30">
        <v>1</v>
      </c>
      <c r="E396" s="30" t="s">
        <v>256</v>
      </c>
      <c r="F396" s="29"/>
      <c r="G396" s="29"/>
      <c r="H396" s="59"/>
      <c r="I396" s="59"/>
      <c r="J396" s="59"/>
      <c r="K396" s="59"/>
      <c r="P396" s="24"/>
      <c r="Q396" s="24"/>
      <c r="R396" s="24"/>
      <c r="S396" s="24"/>
    </row>
    <row r="397" spans="1:19" x14ac:dyDescent="0.3">
      <c r="A397" s="44" t="s">
        <v>1611</v>
      </c>
      <c r="B397" s="28" t="s">
        <v>859</v>
      </c>
      <c r="C397" s="28" t="s">
        <v>860</v>
      </c>
      <c r="D397" s="30">
        <v>1</v>
      </c>
      <c r="E397" s="30" t="s">
        <v>256</v>
      </c>
      <c r="F397" s="29"/>
      <c r="G397" s="29"/>
      <c r="H397" s="59"/>
      <c r="I397" s="59"/>
      <c r="J397" s="59"/>
      <c r="K397" s="59"/>
      <c r="P397" s="24"/>
      <c r="Q397" s="24"/>
      <c r="R397" s="24"/>
      <c r="S397" s="24"/>
    </row>
    <row r="398" spans="1:19" x14ac:dyDescent="0.3">
      <c r="A398" s="43" t="s">
        <v>119</v>
      </c>
      <c r="B398" s="881" t="s">
        <v>863</v>
      </c>
      <c r="C398" s="882"/>
      <c r="D398" s="882"/>
      <c r="E398" s="882"/>
      <c r="F398" s="882"/>
      <c r="G398" s="883"/>
      <c r="H398" s="59">
        <f>SUM(D399:D406)</f>
        <v>8</v>
      </c>
      <c r="I398" s="59">
        <f>COUNT(D399:D406)*2</f>
        <v>16</v>
      </c>
      <c r="J398" s="59"/>
      <c r="K398" s="59"/>
      <c r="P398" s="24"/>
      <c r="Q398" s="24"/>
      <c r="R398" s="24"/>
      <c r="S398" s="24"/>
    </row>
    <row r="399" spans="1:19" ht="45" x14ac:dyDescent="0.3">
      <c r="A399" s="44" t="s">
        <v>1612</v>
      </c>
      <c r="B399" s="29" t="s">
        <v>865</v>
      </c>
      <c r="C399" s="28" t="s">
        <v>1613</v>
      </c>
      <c r="D399" s="30">
        <v>1</v>
      </c>
      <c r="E399" s="30" t="s">
        <v>198</v>
      </c>
      <c r="F399" s="29" t="s">
        <v>1614</v>
      </c>
      <c r="G399" s="29"/>
      <c r="H399" s="59"/>
      <c r="I399" s="59"/>
      <c r="J399" s="59"/>
      <c r="K399" s="59"/>
      <c r="P399" s="24"/>
      <c r="Q399" s="24"/>
      <c r="R399" s="24"/>
      <c r="S399" s="24"/>
    </row>
    <row r="400" spans="1:19" ht="60" x14ac:dyDescent="0.3">
      <c r="A400" s="44"/>
      <c r="B400" s="29"/>
      <c r="C400" s="28" t="s">
        <v>1615</v>
      </c>
      <c r="D400" s="30">
        <v>1</v>
      </c>
      <c r="E400" s="30" t="s">
        <v>198</v>
      </c>
      <c r="F400" s="29" t="s">
        <v>1616</v>
      </c>
      <c r="G400" s="29"/>
      <c r="H400" s="59"/>
      <c r="I400" s="59"/>
      <c r="J400" s="59"/>
      <c r="K400" s="59"/>
      <c r="P400" s="24"/>
      <c r="Q400" s="24"/>
      <c r="R400" s="24"/>
      <c r="S400" s="24"/>
    </row>
    <row r="401" spans="1:19" x14ac:dyDescent="0.3">
      <c r="A401" s="44"/>
      <c r="B401" s="29"/>
      <c r="C401" s="28" t="s">
        <v>870</v>
      </c>
      <c r="D401" s="30">
        <v>1</v>
      </c>
      <c r="E401" s="30" t="s">
        <v>198</v>
      </c>
      <c r="F401" s="28" t="s">
        <v>871</v>
      </c>
      <c r="G401" s="29"/>
      <c r="H401" s="59"/>
      <c r="I401" s="59"/>
      <c r="J401" s="59"/>
      <c r="K401" s="59"/>
      <c r="P401" s="24"/>
      <c r="Q401" s="24"/>
      <c r="R401" s="24"/>
      <c r="S401" s="24"/>
    </row>
    <row r="402" spans="1:19" x14ac:dyDescent="0.3">
      <c r="A402" s="44"/>
      <c r="B402" s="29"/>
      <c r="C402" s="28" t="s">
        <v>872</v>
      </c>
      <c r="D402" s="30">
        <v>1</v>
      </c>
      <c r="E402" s="30" t="s">
        <v>198</v>
      </c>
      <c r="F402" s="29" t="s">
        <v>873</v>
      </c>
      <c r="G402" s="29"/>
      <c r="H402" s="59"/>
      <c r="I402" s="59"/>
      <c r="J402" s="59"/>
      <c r="K402" s="59"/>
      <c r="P402" s="24"/>
      <c r="Q402" s="24"/>
      <c r="R402" s="24"/>
      <c r="S402" s="24"/>
    </row>
    <row r="403" spans="1:19" x14ac:dyDescent="0.3">
      <c r="A403" s="44"/>
      <c r="B403" s="29"/>
      <c r="C403" s="28" t="s">
        <v>1617</v>
      </c>
      <c r="D403" s="30">
        <v>1</v>
      </c>
      <c r="E403" s="30" t="s">
        <v>198</v>
      </c>
      <c r="F403" s="29"/>
      <c r="G403" s="29"/>
      <c r="H403" s="59"/>
      <c r="I403" s="59"/>
      <c r="J403" s="59"/>
      <c r="K403" s="59"/>
      <c r="P403" s="24"/>
      <c r="Q403" s="24"/>
      <c r="R403" s="24"/>
      <c r="S403" s="24"/>
    </row>
    <row r="404" spans="1:19" ht="30" x14ac:dyDescent="0.3">
      <c r="A404" s="44" t="s">
        <v>1618</v>
      </c>
      <c r="B404" s="29" t="s">
        <v>878</v>
      </c>
      <c r="C404" s="28" t="s">
        <v>879</v>
      </c>
      <c r="D404" s="30">
        <v>1</v>
      </c>
      <c r="E404" s="30" t="s">
        <v>256</v>
      </c>
      <c r="F404" s="28" t="s">
        <v>880</v>
      </c>
      <c r="G404" s="29"/>
      <c r="H404" s="59"/>
      <c r="I404" s="59"/>
      <c r="J404" s="59"/>
      <c r="K404" s="59"/>
      <c r="P404" s="24"/>
      <c r="Q404" s="24"/>
      <c r="R404" s="24"/>
      <c r="S404" s="24"/>
    </row>
    <row r="405" spans="1:19" x14ac:dyDescent="0.3">
      <c r="A405" s="44"/>
      <c r="B405" s="29"/>
      <c r="C405" s="28" t="s">
        <v>881</v>
      </c>
      <c r="D405" s="30">
        <v>1</v>
      </c>
      <c r="E405" s="30" t="s">
        <v>256</v>
      </c>
      <c r="F405" s="28" t="s">
        <v>882</v>
      </c>
      <c r="G405" s="29"/>
      <c r="H405" s="59"/>
      <c r="I405" s="59"/>
      <c r="J405" s="59"/>
      <c r="K405" s="59"/>
      <c r="P405" s="24"/>
      <c r="Q405" s="24"/>
      <c r="R405" s="24"/>
      <c r="S405" s="24"/>
    </row>
    <row r="406" spans="1:19" x14ac:dyDescent="0.3">
      <c r="A406" s="44"/>
      <c r="B406" s="29"/>
      <c r="C406" s="28" t="s">
        <v>885</v>
      </c>
      <c r="D406" s="30">
        <v>1</v>
      </c>
      <c r="E406" s="30" t="s">
        <v>256</v>
      </c>
      <c r="F406" s="29"/>
      <c r="G406" s="29"/>
      <c r="H406" s="59"/>
      <c r="I406" s="59"/>
      <c r="J406" s="59"/>
      <c r="K406" s="59"/>
      <c r="P406" s="24"/>
      <c r="Q406" s="24"/>
      <c r="R406" s="24"/>
      <c r="S406" s="24"/>
    </row>
    <row r="407" spans="1:19" x14ac:dyDescent="0.3">
      <c r="A407" s="43" t="s">
        <v>121</v>
      </c>
      <c r="B407" s="881" t="s">
        <v>887</v>
      </c>
      <c r="C407" s="882"/>
      <c r="D407" s="882"/>
      <c r="E407" s="882"/>
      <c r="F407" s="882"/>
      <c r="G407" s="883"/>
      <c r="H407" s="59">
        <f>SUM(D408:D417)</f>
        <v>10</v>
      </c>
      <c r="I407" s="59">
        <f>COUNT(D408:D417)*2</f>
        <v>20</v>
      </c>
      <c r="J407" s="59"/>
      <c r="K407" s="59"/>
      <c r="P407" s="24"/>
      <c r="Q407" s="24"/>
      <c r="R407" s="24"/>
      <c r="S407" s="24"/>
    </row>
    <row r="408" spans="1:19" ht="30" x14ac:dyDescent="0.3">
      <c r="A408" s="44" t="s">
        <v>1619</v>
      </c>
      <c r="B408" s="28" t="s">
        <v>889</v>
      </c>
      <c r="C408" s="28" t="s">
        <v>890</v>
      </c>
      <c r="D408" s="30">
        <v>1</v>
      </c>
      <c r="E408" s="30" t="s">
        <v>228</v>
      </c>
      <c r="F408" s="28"/>
      <c r="G408" s="29"/>
      <c r="H408" s="59"/>
      <c r="I408" s="59"/>
      <c r="J408" s="59"/>
      <c r="K408" s="59"/>
      <c r="P408" s="24"/>
      <c r="Q408" s="24"/>
      <c r="R408" s="24"/>
      <c r="S408" s="24"/>
    </row>
    <row r="409" spans="1:19" x14ac:dyDescent="0.3">
      <c r="A409" s="44"/>
      <c r="B409" s="28"/>
      <c r="C409" s="28" t="s">
        <v>1620</v>
      </c>
      <c r="D409" s="30">
        <v>1</v>
      </c>
      <c r="E409" s="30" t="s">
        <v>228</v>
      </c>
      <c r="F409" s="28" t="s">
        <v>1621</v>
      </c>
      <c r="G409" s="29"/>
      <c r="H409" s="59"/>
      <c r="I409" s="59"/>
      <c r="J409" s="59"/>
      <c r="K409" s="59"/>
      <c r="P409" s="24"/>
      <c r="Q409" s="24"/>
      <c r="R409" s="24"/>
      <c r="S409" s="24"/>
    </row>
    <row r="410" spans="1:19" x14ac:dyDescent="0.3">
      <c r="A410" s="44"/>
      <c r="B410" s="28"/>
      <c r="C410" s="28" t="s">
        <v>1622</v>
      </c>
      <c r="D410" s="30">
        <v>1</v>
      </c>
      <c r="E410" s="30" t="s">
        <v>228</v>
      </c>
      <c r="F410" s="28"/>
      <c r="G410" s="29"/>
      <c r="H410" s="59"/>
      <c r="I410" s="59"/>
      <c r="J410" s="59"/>
      <c r="K410" s="59"/>
      <c r="P410" s="24"/>
      <c r="Q410" s="24"/>
      <c r="R410" s="24"/>
      <c r="S410" s="24"/>
    </row>
    <row r="411" spans="1:19" ht="30" x14ac:dyDescent="0.3">
      <c r="A411" s="44" t="s">
        <v>1623</v>
      </c>
      <c r="B411" s="29" t="s">
        <v>892</v>
      </c>
      <c r="C411" s="28" t="s">
        <v>893</v>
      </c>
      <c r="D411" s="30">
        <v>1</v>
      </c>
      <c r="E411" s="30" t="s">
        <v>256</v>
      </c>
      <c r="F411" s="29" t="s">
        <v>1624</v>
      </c>
      <c r="G411" s="29"/>
      <c r="H411" s="59"/>
      <c r="I411" s="59"/>
      <c r="J411" s="59"/>
      <c r="K411" s="59"/>
      <c r="P411" s="24"/>
      <c r="Q411" s="24"/>
      <c r="R411" s="24"/>
      <c r="S411" s="24"/>
    </row>
    <row r="412" spans="1:19" x14ac:dyDescent="0.3">
      <c r="A412" s="44"/>
      <c r="B412" s="29"/>
      <c r="C412" s="28" t="s">
        <v>895</v>
      </c>
      <c r="D412" s="30">
        <v>1</v>
      </c>
      <c r="E412" s="30" t="s">
        <v>256</v>
      </c>
      <c r="F412" s="29" t="s">
        <v>896</v>
      </c>
      <c r="G412" s="29"/>
      <c r="H412" s="59"/>
      <c r="I412" s="59"/>
      <c r="J412" s="59"/>
      <c r="K412" s="59"/>
      <c r="P412" s="24"/>
      <c r="Q412" s="24"/>
      <c r="R412" s="24"/>
      <c r="S412" s="24"/>
    </row>
    <row r="413" spans="1:19" ht="30" x14ac:dyDescent="0.3">
      <c r="A413" s="44" t="s">
        <v>1625</v>
      </c>
      <c r="B413" s="29" t="s">
        <v>898</v>
      </c>
      <c r="C413" s="28" t="s">
        <v>1626</v>
      </c>
      <c r="D413" s="30">
        <v>1</v>
      </c>
      <c r="E413" s="30" t="s">
        <v>400</v>
      </c>
      <c r="F413" s="29" t="s">
        <v>1627</v>
      </c>
      <c r="G413" s="29"/>
      <c r="H413" s="59"/>
      <c r="I413" s="59"/>
      <c r="J413" s="59"/>
      <c r="K413" s="59"/>
      <c r="P413" s="24"/>
      <c r="Q413" s="24"/>
      <c r="R413" s="24"/>
      <c r="S413" s="24"/>
    </row>
    <row r="414" spans="1:19" x14ac:dyDescent="0.3">
      <c r="A414" s="44"/>
      <c r="B414" s="29"/>
      <c r="C414" s="28" t="s">
        <v>1628</v>
      </c>
      <c r="D414" s="30">
        <v>1</v>
      </c>
      <c r="E414" s="30" t="s">
        <v>400</v>
      </c>
      <c r="F414" s="29"/>
      <c r="G414" s="29"/>
      <c r="H414" s="59"/>
      <c r="I414" s="59"/>
      <c r="J414" s="59"/>
      <c r="K414" s="59"/>
      <c r="P414" s="24"/>
      <c r="Q414" s="24"/>
      <c r="R414" s="24"/>
      <c r="S414" s="24"/>
    </row>
    <row r="415" spans="1:19" x14ac:dyDescent="0.3">
      <c r="A415" s="44"/>
      <c r="B415" s="29"/>
      <c r="C415" s="28" t="s">
        <v>1629</v>
      </c>
      <c r="D415" s="30">
        <v>1</v>
      </c>
      <c r="E415" s="30" t="s">
        <v>400</v>
      </c>
      <c r="F415" s="29"/>
      <c r="G415" s="29"/>
      <c r="H415" s="59"/>
      <c r="I415" s="59"/>
      <c r="J415" s="59"/>
      <c r="K415" s="59"/>
      <c r="P415" s="24"/>
      <c r="Q415" s="24"/>
      <c r="R415" s="24"/>
      <c r="S415" s="24"/>
    </row>
    <row r="416" spans="1:19" x14ac:dyDescent="0.3">
      <c r="A416" s="44"/>
      <c r="B416" s="29"/>
      <c r="C416" s="28" t="s">
        <v>902</v>
      </c>
      <c r="D416" s="30">
        <v>1</v>
      </c>
      <c r="E416" s="30" t="s">
        <v>256</v>
      </c>
      <c r="F416" s="29" t="s">
        <v>903</v>
      </c>
      <c r="G416" s="29"/>
      <c r="H416" s="59"/>
      <c r="I416" s="59"/>
      <c r="J416" s="59"/>
      <c r="K416" s="59"/>
      <c r="P416" s="24"/>
      <c r="Q416" s="24"/>
      <c r="R416" s="24"/>
      <c r="S416" s="24"/>
    </row>
    <row r="417" spans="1:19" ht="30" x14ac:dyDescent="0.3">
      <c r="A417" s="44"/>
      <c r="B417" s="29"/>
      <c r="C417" s="28" t="s">
        <v>904</v>
      </c>
      <c r="D417" s="30">
        <v>1</v>
      </c>
      <c r="E417" s="30" t="s">
        <v>256</v>
      </c>
      <c r="F417" s="29" t="s">
        <v>905</v>
      </c>
      <c r="G417" s="29"/>
      <c r="H417" s="59"/>
      <c r="I417" s="59"/>
      <c r="J417" s="59"/>
      <c r="K417" s="59"/>
      <c r="P417" s="24"/>
      <c r="Q417" s="24"/>
      <c r="R417" s="24"/>
      <c r="S417" s="24"/>
    </row>
    <row r="418" spans="1:19" x14ac:dyDescent="0.3">
      <c r="A418" s="43" t="s">
        <v>123</v>
      </c>
      <c r="B418" s="881" t="s">
        <v>911</v>
      </c>
      <c r="C418" s="882"/>
      <c r="D418" s="882"/>
      <c r="E418" s="882"/>
      <c r="F418" s="882"/>
      <c r="G418" s="883"/>
      <c r="H418" s="59">
        <f>SUM(D419:D431)</f>
        <v>13</v>
      </c>
      <c r="I418" s="59">
        <f>COUNT(D419:D431)*2</f>
        <v>26</v>
      </c>
      <c r="J418" s="59"/>
      <c r="K418" s="59"/>
      <c r="P418" s="24"/>
      <c r="Q418" s="24"/>
      <c r="R418" s="24"/>
      <c r="S418" s="24"/>
    </row>
    <row r="419" spans="1:19" ht="45" x14ac:dyDescent="0.3">
      <c r="A419" s="44" t="s">
        <v>1630</v>
      </c>
      <c r="B419" s="70" t="s">
        <v>1894</v>
      </c>
      <c r="C419" s="28" t="s">
        <v>913</v>
      </c>
      <c r="D419" s="30">
        <v>1</v>
      </c>
      <c r="E419" s="30" t="s">
        <v>228</v>
      </c>
      <c r="F419" s="29"/>
      <c r="G419" s="29"/>
      <c r="H419" s="59"/>
      <c r="I419" s="59"/>
      <c r="J419" s="59"/>
      <c r="K419" s="59"/>
      <c r="P419" s="24"/>
      <c r="Q419" s="24"/>
      <c r="R419" s="24"/>
      <c r="S419" s="24"/>
    </row>
    <row r="420" spans="1:19" x14ac:dyDescent="0.3">
      <c r="A420" s="44"/>
      <c r="B420" s="29"/>
      <c r="C420" s="28" t="s">
        <v>914</v>
      </c>
      <c r="D420" s="30">
        <v>1</v>
      </c>
      <c r="E420" s="30" t="s">
        <v>228</v>
      </c>
      <c r="F420" s="29"/>
      <c r="G420" s="29"/>
      <c r="H420" s="59"/>
      <c r="I420" s="59"/>
      <c r="J420" s="59"/>
      <c r="K420" s="59"/>
      <c r="P420" s="24"/>
      <c r="Q420" s="24"/>
      <c r="R420" s="24"/>
      <c r="S420" s="24"/>
    </row>
    <row r="421" spans="1:19" x14ac:dyDescent="0.3">
      <c r="A421" s="44"/>
      <c r="B421" s="29"/>
      <c r="C421" s="28" t="s">
        <v>915</v>
      </c>
      <c r="D421" s="30">
        <v>1</v>
      </c>
      <c r="E421" s="30" t="s">
        <v>256</v>
      </c>
      <c r="F421" s="29"/>
      <c r="G421" s="29"/>
      <c r="H421" s="59"/>
      <c r="I421" s="59"/>
      <c r="J421" s="59"/>
      <c r="K421" s="59"/>
      <c r="P421" s="24"/>
      <c r="Q421" s="24"/>
      <c r="R421" s="24"/>
      <c r="S421" s="24"/>
    </row>
    <row r="422" spans="1:19" x14ac:dyDescent="0.3">
      <c r="A422" s="44"/>
      <c r="B422" s="29"/>
      <c r="C422" s="28" t="s">
        <v>916</v>
      </c>
      <c r="D422" s="30">
        <v>1</v>
      </c>
      <c r="E422" s="30" t="s">
        <v>228</v>
      </c>
      <c r="F422" s="29"/>
      <c r="G422" s="29"/>
      <c r="H422" s="59"/>
      <c r="I422" s="59"/>
      <c r="J422" s="59"/>
      <c r="K422" s="59"/>
      <c r="P422" s="24"/>
      <c r="Q422" s="24"/>
      <c r="R422" s="24"/>
      <c r="S422" s="24"/>
    </row>
    <row r="423" spans="1:19" x14ac:dyDescent="0.3">
      <c r="A423" s="44"/>
      <c r="B423" s="29"/>
      <c r="C423" s="28" t="s">
        <v>917</v>
      </c>
      <c r="D423" s="30">
        <v>1</v>
      </c>
      <c r="E423" s="30" t="s">
        <v>228</v>
      </c>
      <c r="F423" s="29"/>
      <c r="G423" s="29"/>
      <c r="H423" s="59"/>
      <c r="I423" s="59"/>
      <c r="J423" s="59"/>
      <c r="K423" s="59"/>
      <c r="P423" s="24"/>
      <c r="Q423" s="24"/>
      <c r="R423" s="24"/>
      <c r="S423" s="24"/>
    </row>
    <row r="424" spans="1:19" x14ac:dyDescent="0.3">
      <c r="A424" s="44" t="s">
        <v>1631</v>
      </c>
      <c r="B424" s="29" t="s">
        <v>919</v>
      </c>
      <c r="C424" s="28" t="s">
        <v>920</v>
      </c>
      <c r="D424" s="30">
        <v>1</v>
      </c>
      <c r="E424" s="30" t="s">
        <v>228</v>
      </c>
      <c r="F424" s="29" t="s">
        <v>1632</v>
      </c>
      <c r="G424" s="29"/>
      <c r="H424" s="59"/>
      <c r="I424" s="59"/>
      <c r="J424" s="59"/>
      <c r="K424" s="59"/>
      <c r="P424" s="24"/>
      <c r="Q424" s="24"/>
      <c r="R424" s="24"/>
      <c r="S424" s="24"/>
    </row>
    <row r="425" spans="1:19" ht="30" x14ac:dyDescent="0.3">
      <c r="A425" s="44"/>
      <c r="B425" s="29"/>
      <c r="C425" s="28" t="s">
        <v>922</v>
      </c>
      <c r="D425" s="30">
        <v>1</v>
      </c>
      <c r="E425" s="30" t="s">
        <v>228</v>
      </c>
      <c r="F425" s="29" t="s">
        <v>923</v>
      </c>
      <c r="G425" s="29"/>
      <c r="H425" s="59"/>
      <c r="I425" s="59"/>
      <c r="J425" s="59"/>
      <c r="K425" s="59"/>
      <c r="P425" s="24"/>
      <c r="Q425" s="24"/>
      <c r="R425" s="24"/>
      <c r="S425" s="24"/>
    </row>
    <row r="426" spans="1:19" x14ac:dyDescent="0.3">
      <c r="A426" s="44"/>
      <c r="B426" s="29"/>
      <c r="C426" s="32" t="s">
        <v>924</v>
      </c>
      <c r="D426" s="30">
        <v>1</v>
      </c>
      <c r="E426" s="30" t="s">
        <v>256</v>
      </c>
      <c r="F426" s="28" t="s">
        <v>925</v>
      </c>
      <c r="G426" s="29"/>
      <c r="H426" s="59"/>
      <c r="I426" s="59"/>
      <c r="J426" s="59"/>
      <c r="K426" s="59"/>
      <c r="P426" s="24"/>
      <c r="Q426" s="24"/>
      <c r="R426" s="24"/>
      <c r="S426" s="24"/>
    </row>
    <row r="427" spans="1:19" x14ac:dyDescent="0.3">
      <c r="A427" s="44"/>
      <c r="B427" s="29"/>
      <c r="C427" s="28" t="s">
        <v>927</v>
      </c>
      <c r="D427" s="30">
        <v>1</v>
      </c>
      <c r="E427" s="30" t="s">
        <v>256</v>
      </c>
      <c r="F427" s="29" t="s">
        <v>928</v>
      </c>
      <c r="G427" s="29"/>
      <c r="H427" s="59"/>
      <c r="I427" s="59"/>
      <c r="J427" s="59"/>
      <c r="K427" s="59"/>
      <c r="P427" s="24"/>
      <c r="Q427" s="24"/>
      <c r="R427" s="24"/>
      <c r="S427" s="24"/>
    </row>
    <row r="428" spans="1:19" ht="30" x14ac:dyDescent="0.3">
      <c r="A428" s="44"/>
      <c r="B428" s="29"/>
      <c r="C428" s="28" t="s">
        <v>1633</v>
      </c>
      <c r="D428" s="30">
        <v>1</v>
      </c>
      <c r="E428" s="30" t="s">
        <v>294</v>
      </c>
      <c r="F428" s="29" t="s">
        <v>1634</v>
      </c>
      <c r="G428" s="29"/>
      <c r="H428" s="59"/>
      <c r="I428" s="59"/>
      <c r="J428" s="59"/>
      <c r="K428" s="59"/>
      <c r="P428" s="24"/>
      <c r="Q428" s="24"/>
      <c r="R428" s="24"/>
      <c r="S428" s="24"/>
    </row>
    <row r="429" spans="1:19" ht="30" x14ac:dyDescent="0.3">
      <c r="A429" s="44" t="s">
        <v>1635</v>
      </c>
      <c r="B429" s="29" t="s">
        <v>932</v>
      </c>
      <c r="C429" s="28" t="s">
        <v>933</v>
      </c>
      <c r="D429" s="30">
        <v>1</v>
      </c>
      <c r="E429" s="30" t="s">
        <v>198</v>
      </c>
      <c r="F429" s="29"/>
      <c r="G429" s="29"/>
      <c r="H429" s="59"/>
      <c r="I429" s="59"/>
      <c r="J429" s="59"/>
      <c r="K429" s="59"/>
      <c r="P429" s="24"/>
      <c r="Q429" s="24"/>
      <c r="R429" s="24"/>
      <c r="S429" s="24"/>
    </row>
    <row r="430" spans="1:19" x14ac:dyDescent="0.3">
      <c r="A430" s="44"/>
      <c r="B430" s="28"/>
      <c r="C430" s="28" t="s">
        <v>935</v>
      </c>
      <c r="D430" s="30">
        <v>1</v>
      </c>
      <c r="E430" s="30" t="s">
        <v>198</v>
      </c>
      <c r="F430" s="29"/>
      <c r="G430" s="29"/>
      <c r="H430" s="59"/>
      <c r="I430" s="59"/>
      <c r="J430" s="59"/>
      <c r="K430" s="59"/>
      <c r="P430" s="24"/>
      <c r="Q430" s="24"/>
      <c r="R430" s="24"/>
      <c r="S430" s="24"/>
    </row>
    <row r="431" spans="1:19" x14ac:dyDescent="0.3">
      <c r="A431" s="44"/>
      <c r="B431" s="29"/>
      <c r="C431" s="28" t="s">
        <v>1636</v>
      </c>
      <c r="D431" s="30">
        <v>1</v>
      </c>
      <c r="E431" s="30" t="s">
        <v>400</v>
      </c>
      <c r="F431" s="29"/>
      <c r="G431" s="29"/>
      <c r="H431" s="59"/>
      <c r="I431" s="59"/>
      <c r="J431" s="59"/>
      <c r="K431" s="59"/>
      <c r="P431" s="24"/>
      <c r="Q431" s="24"/>
      <c r="R431" s="24"/>
      <c r="S431" s="24"/>
    </row>
    <row r="432" spans="1:19" ht="15" customHeight="1" x14ac:dyDescent="0.3">
      <c r="A432" s="44"/>
      <c r="B432" s="893" t="s">
        <v>1637</v>
      </c>
      <c r="C432" s="894"/>
      <c r="D432" s="894"/>
      <c r="E432" s="894"/>
      <c r="F432" s="894"/>
      <c r="G432" s="895"/>
      <c r="H432" s="59">
        <f>H433+H435+H437+H446+H462+H472+H476+H482+H466</f>
        <v>43</v>
      </c>
      <c r="I432" s="59">
        <f>I433+I435+I437+I446+I462+I472+I476+I482+I466</f>
        <v>86</v>
      </c>
      <c r="J432" s="624">
        <f>H432/I432</f>
        <v>0.5</v>
      </c>
      <c r="K432" s="59"/>
      <c r="P432" s="24"/>
      <c r="Q432" s="24"/>
      <c r="R432" s="24"/>
      <c r="S432" s="24"/>
    </row>
    <row r="433" spans="1:19" x14ac:dyDescent="0.3">
      <c r="A433" s="43" t="s">
        <v>126</v>
      </c>
      <c r="B433" s="854" t="s">
        <v>127</v>
      </c>
      <c r="C433" s="855"/>
      <c r="D433" s="855"/>
      <c r="E433" s="855"/>
      <c r="F433" s="855"/>
      <c r="G433" s="855"/>
      <c r="H433" s="59">
        <f>SUM(D434)</f>
        <v>1</v>
      </c>
      <c r="I433" s="59">
        <f>COUNT(D434)*2</f>
        <v>2</v>
      </c>
      <c r="J433" s="624">
        <f>H433/I433</f>
        <v>0.5</v>
      </c>
      <c r="K433" s="59"/>
      <c r="P433" s="24"/>
      <c r="Q433" s="24"/>
      <c r="R433" s="24"/>
      <c r="S433" s="24"/>
    </row>
    <row r="434" spans="1:19" ht="30" x14ac:dyDescent="0.3">
      <c r="A434" s="43" t="s">
        <v>1638</v>
      </c>
      <c r="B434" s="28" t="s">
        <v>1639</v>
      </c>
      <c r="C434" s="28" t="s">
        <v>1640</v>
      </c>
      <c r="D434" s="30">
        <v>1</v>
      </c>
      <c r="E434" s="30" t="s">
        <v>400</v>
      </c>
      <c r="F434" s="28" t="s">
        <v>1641</v>
      </c>
      <c r="G434" s="28"/>
      <c r="H434" s="59"/>
      <c r="I434" s="59"/>
      <c r="J434" s="59"/>
      <c r="K434" s="59"/>
      <c r="P434" s="24"/>
      <c r="Q434" s="24"/>
      <c r="R434" s="24"/>
      <c r="S434" s="24"/>
    </row>
    <row r="435" spans="1:19" x14ac:dyDescent="0.3">
      <c r="A435" s="43" t="s">
        <v>128</v>
      </c>
      <c r="B435" s="854" t="s">
        <v>1642</v>
      </c>
      <c r="C435" s="855"/>
      <c r="D435" s="855"/>
      <c r="E435" s="855"/>
      <c r="F435" s="855"/>
      <c r="G435" s="855"/>
      <c r="H435" s="59">
        <f>SUM(D436)</f>
        <v>1</v>
      </c>
      <c r="I435" s="59">
        <f>COUNT(D436)*2</f>
        <v>2</v>
      </c>
      <c r="J435" s="624">
        <f>H435/I435</f>
        <v>0.5</v>
      </c>
      <c r="K435" s="59"/>
      <c r="P435" s="24"/>
      <c r="Q435" s="24"/>
      <c r="R435" s="24"/>
      <c r="S435" s="24"/>
    </row>
    <row r="436" spans="1:19" x14ac:dyDescent="0.3">
      <c r="A436" s="43" t="s">
        <v>1643</v>
      </c>
      <c r="B436" s="29" t="s">
        <v>1644</v>
      </c>
      <c r="C436" s="28" t="s">
        <v>1645</v>
      </c>
      <c r="D436" s="30">
        <v>1</v>
      </c>
      <c r="E436" s="30" t="s">
        <v>576</v>
      </c>
      <c r="F436" s="28"/>
      <c r="G436" s="28"/>
      <c r="H436" s="59"/>
      <c r="I436" s="59"/>
      <c r="J436" s="59"/>
      <c r="K436" s="59"/>
      <c r="P436" s="24"/>
      <c r="Q436" s="24"/>
      <c r="R436" s="24"/>
      <c r="S436" s="24"/>
    </row>
    <row r="437" spans="1:19" ht="15" customHeight="1" x14ac:dyDescent="0.3">
      <c r="A437" s="282" t="s">
        <v>130</v>
      </c>
      <c r="B437" s="859" t="s">
        <v>938</v>
      </c>
      <c r="C437" s="860"/>
      <c r="D437" s="860"/>
      <c r="E437" s="860"/>
      <c r="F437" s="860"/>
      <c r="G437" s="861"/>
      <c r="H437" s="59">
        <f>SUM(D438:D445)</f>
        <v>8</v>
      </c>
      <c r="I437" s="59">
        <f>COUNT(D438:D445)*2</f>
        <v>16</v>
      </c>
      <c r="J437" s="624">
        <f>H437/I437</f>
        <v>0.5</v>
      </c>
      <c r="K437" s="59"/>
      <c r="P437" s="24"/>
      <c r="Q437" s="24"/>
      <c r="R437" s="24"/>
      <c r="S437" s="24"/>
    </row>
    <row r="438" spans="1:19" ht="30" x14ac:dyDescent="0.3">
      <c r="A438" s="250" t="s">
        <v>1646</v>
      </c>
      <c r="B438" s="148" t="s">
        <v>940</v>
      </c>
      <c r="C438" s="148" t="s">
        <v>941</v>
      </c>
      <c r="D438" s="30">
        <v>1</v>
      </c>
      <c r="E438" s="149" t="s">
        <v>400</v>
      </c>
      <c r="F438" s="210"/>
      <c r="G438" s="207"/>
      <c r="H438" s="59"/>
      <c r="I438" s="59"/>
      <c r="J438" s="59"/>
      <c r="K438" s="59"/>
      <c r="P438" s="24"/>
      <c r="Q438" s="24"/>
      <c r="R438" s="24"/>
      <c r="S438" s="24"/>
    </row>
    <row r="439" spans="1:19" x14ac:dyDescent="0.3">
      <c r="A439" s="250"/>
      <c r="B439" s="148"/>
      <c r="C439" s="148" t="s">
        <v>6391</v>
      </c>
      <c r="D439" s="30">
        <v>1</v>
      </c>
      <c r="E439" s="149" t="s">
        <v>400</v>
      </c>
      <c r="F439" s="210"/>
      <c r="G439" s="207"/>
      <c r="H439" s="59"/>
      <c r="I439" s="59"/>
      <c r="J439" s="59"/>
      <c r="K439" s="59"/>
      <c r="P439" s="24"/>
      <c r="Q439" s="24"/>
      <c r="R439" s="24"/>
      <c r="S439" s="24"/>
    </row>
    <row r="440" spans="1:19" ht="30" x14ac:dyDescent="0.3">
      <c r="A440" s="250" t="s">
        <v>1647</v>
      </c>
      <c r="B440" s="148" t="s">
        <v>944</v>
      </c>
      <c r="C440" s="150" t="s">
        <v>1648</v>
      </c>
      <c r="D440" s="30">
        <v>1</v>
      </c>
      <c r="E440" s="149" t="s">
        <v>400</v>
      </c>
      <c r="F440" s="210"/>
      <c r="G440" s="207"/>
      <c r="H440" s="59"/>
      <c r="I440" s="59"/>
      <c r="J440" s="59"/>
      <c r="K440" s="59"/>
      <c r="P440" s="24"/>
      <c r="Q440" s="24"/>
      <c r="R440" s="24"/>
      <c r="S440" s="24"/>
    </row>
    <row r="441" spans="1:19" ht="30" x14ac:dyDescent="0.3">
      <c r="A441" s="250" t="s">
        <v>1649</v>
      </c>
      <c r="B441" s="245" t="s">
        <v>947</v>
      </c>
      <c r="C441" s="245" t="s">
        <v>6132</v>
      </c>
      <c r="D441" s="30">
        <v>1</v>
      </c>
      <c r="E441" s="208" t="s">
        <v>258</v>
      </c>
      <c r="F441" s="245" t="s">
        <v>6239</v>
      </c>
      <c r="G441" s="207"/>
      <c r="H441" s="59"/>
      <c r="I441" s="59"/>
      <c r="J441" s="59"/>
      <c r="K441" s="59"/>
      <c r="P441" s="24"/>
      <c r="Q441" s="24"/>
      <c r="R441" s="24"/>
      <c r="S441" s="24"/>
    </row>
    <row r="442" spans="1:19" x14ac:dyDescent="0.3">
      <c r="A442" s="250"/>
      <c r="B442" s="150"/>
      <c r="C442" s="148" t="s">
        <v>948</v>
      </c>
      <c r="D442" s="30">
        <v>1</v>
      </c>
      <c r="E442" s="149" t="s">
        <v>400</v>
      </c>
      <c r="F442" s="148" t="s">
        <v>949</v>
      </c>
      <c r="G442" s="207"/>
      <c r="H442" s="59"/>
      <c r="I442" s="59"/>
      <c r="J442" s="59"/>
      <c r="K442" s="59"/>
      <c r="P442" s="24"/>
      <c r="Q442" s="24"/>
      <c r="R442" s="24"/>
      <c r="S442" s="24"/>
    </row>
    <row r="443" spans="1:19" ht="45" x14ac:dyDescent="0.3">
      <c r="A443" s="250"/>
      <c r="B443" s="150"/>
      <c r="C443" s="148" t="s">
        <v>6184</v>
      </c>
      <c r="D443" s="30">
        <v>1</v>
      </c>
      <c r="E443" s="149" t="s">
        <v>576</v>
      </c>
      <c r="F443" s="148" t="s">
        <v>6185</v>
      </c>
      <c r="G443" s="207"/>
      <c r="H443" s="59"/>
      <c r="I443" s="59"/>
      <c r="J443" s="59"/>
      <c r="K443" s="59"/>
      <c r="P443" s="24"/>
      <c r="Q443" s="24"/>
      <c r="R443" s="24"/>
      <c r="S443" s="24"/>
    </row>
    <row r="444" spans="1:19" ht="30" x14ac:dyDescent="0.3">
      <c r="A444" s="250" t="s">
        <v>6135</v>
      </c>
      <c r="B444" s="150" t="s">
        <v>6186</v>
      </c>
      <c r="C444" s="148" t="s">
        <v>6187</v>
      </c>
      <c r="D444" s="30">
        <v>1</v>
      </c>
      <c r="E444" s="149" t="s">
        <v>576</v>
      </c>
      <c r="F444" s="148" t="s">
        <v>6139</v>
      </c>
      <c r="G444" s="207"/>
      <c r="H444" s="59"/>
      <c r="I444" s="59"/>
      <c r="J444" s="59"/>
      <c r="K444" s="59"/>
      <c r="P444" s="24"/>
      <c r="Q444" s="24"/>
      <c r="R444" s="24"/>
      <c r="S444" s="24"/>
    </row>
    <row r="445" spans="1:19" ht="30" x14ac:dyDescent="0.3">
      <c r="A445" s="250" t="s">
        <v>6136</v>
      </c>
      <c r="B445" s="150" t="s">
        <v>6140</v>
      </c>
      <c r="C445" s="148" t="s">
        <v>6188</v>
      </c>
      <c r="D445" s="30">
        <v>1</v>
      </c>
      <c r="E445" s="149" t="s">
        <v>400</v>
      </c>
      <c r="F445" s="148" t="s">
        <v>6189</v>
      </c>
      <c r="G445" s="207"/>
      <c r="H445" s="59"/>
      <c r="I445" s="59"/>
      <c r="J445" s="59"/>
      <c r="K445" s="59"/>
      <c r="P445" s="24"/>
      <c r="Q445" s="24"/>
      <c r="R445" s="24"/>
      <c r="S445" s="24"/>
    </row>
    <row r="446" spans="1:19" x14ac:dyDescent="0.3">
      <c r="A446" s="43" t="s">
        <v>132</v>
      </c>
      <c r="B446" s="854" t="s">
        <v>951</v>
      </c>
      <c r="C446" s="855"/>
      <c r="D446" s="855"/>
      <c r="E446" s="855"/>
      <c r="F446" s="855"/>
      <c r="G446" s="855"/>
      <c r="H446" s="59">
        <f>SUM(D447:D461)</f>
        <v>15</v>
      </c>
      <c r="I446" s="59">
        <f>COUNT(D447:D461)*2</f>
        <v>30</v>
      </c>
      <c r="J446" s="624">
        <f>H446/I446</f>
        <v>0.5</v>
      </c>
      <c r="K446" s="59"/>
      <c r="P446" s="24"/>
      <c r="Q446" s="24"/>
      <c r="R446" s="24"/>
      <c r="S446" s="24"/>
    </row>
    <row r="447" spans="1:19" x14ac:dyDescent="0.3">
      <c r="A447" s="43" t="s">
        <v>1650</v>
      </c>
      <c r="B447" s="29" t="s">
        <v>953</v>
      </c>
      <c r="C447" s="28" t="s">
        <v>954</v>
      </c>
      <c r="D447" s="30">
        <v>1</v>
      </c>
      <c r="E447" s="30" t="s">
        <v>576</v>
      </c>
      <c r="F447" s="28"/>
      <c r="G447" s="28"/>
      <c r="H447" s="59"/>
      <c r="I447" s="59"/>
      <c r="J447" s="59"/>
      <c r="K447" s="59"/>
      <c r="P447" s="24"/>
      <c r="Q447" s="24"/>
      <c r="R447" s="24"/>
      <c r="S447" s="24"/>
    </row>
    <row r="448" spans="1:19" x14ac:dyDescent="0.3">
      <c r="A448" s="43"/>
      <c r="B448" s="29"/>
      <c r="C448" s="28" t="s">
        <v>955</v>
      </c>
      <c r="D448" s="30">
        <v>1</v>
      </c>
      <c r="E448" s="30" t="s">
        <v>254</v>
      </c>
      <c r="F448" s="28"/>
      <c r="G448" s="28"/>
      <c r="H448" s="59"/>
      <c r="I448" s="59"/>
      <c r="J448" s="59"/>
      <c r="K448" s="59"/>
      <c r="P448" s="24"/>
      <c r="Q448" s="24"/>
      <c r="R448" s="24"/>
      <c r="S448" s="24"/>
    </row>
    <row r="449" spans="1:19" ht="30" x14ac:dyDescent="0.3">
      <c r="A449" s="43" t="s">
        <v>1651</v>
      </c>
      <c r="B449" s="29" t="s">
        <v>957</v>
      </c>
      <c r="C449" s="28" t="s">
        <v>1652</v>
      </c>
      <c r="D449" s="30">
        <v>1</v>
      </c>
      <c r="E449" s="30" t="s">
        <v>576</v>
      </c>
      <c r="F449" s="28"/>
      <c r="G449" s="28"/>
      <c r="H449" s="59"/>
      <c r="I449" s="59"/>
      <c r="J449" s="59"/>
      <c r="K449" s="59"/>
      <c r="P449" s="24"/>
      <c r="Q449" s="24"/>
      <c r="R449" s="24"/>
      <c r="S449" s="24"/>
    </row>
    <row r="450" spans="1:19" x14ac:dyDescent="0.3">
      <c r="A450" s="43"/>
      <c r="B450" s="29"/>
      <c r="C450" s="28" t="s">
        <v>1653</v>
      </c>
      <c r="D450" s="30">
        <v>1</v>
      </c>
      <c r="E450" s="30" t="s">
        <v>576</v>
      </c>
      <c r="F450" s="28"/>
      <c r="G450" s="28"/>
      <c r="H450" s="59"/>
      <c r="I450" s="59"/>
      <c r="J450" s="59"/>
      <c r="K450" s="59"/>
      <c r="P450" s="24"/>
      <c r="Q450" s="24"/>
      <c r="R450" s="24"/>
      <c r="S450" s="24"/>
    </row>
    <row r="451" spans="1:19" x14ac:dyDescent="0.3">
      <c r="A451" s="43"/>
      <c r="B451" s="29"/>
      <c r="C451" s="28" t="s">
        <v>1654</v>
      </c>
      <c r="D451" s="30">
        <v>1</v>
      </c>
      <c r="E451" s="30" t="s">
        <v>576</v>
      </c>
      <c r="F451" s="28"/>
      <c r="G451" s="28"/>
      <c r="H451" s="59"/>
      <c r="I451" s="59"/>
      <c r="J451" s="59"/>
      <c r="K451" s="59"/>
      <c r="P451" s="24"/>
      <c r="Q451" s="24"/>
      <c r="R451" s="24"/>
      <c r="S451" s="24"/>
    </row>
    <row r="452" spans="1:19" x14ac:dyDescent="0.3">
      <c r="A452" s="43"/>
      <c r="B452" s="29"/>
      <c r="C452" s="28" t="s">
        <v>1655</v>
      </c>
      <c r="D452" s="30">
        <v>1</v>
      </c>
      <c r="E452" s="30" t="s">
        <v>576</v>
      </c>
      <c r="F452" s="28"/>
      <c r="G452" s="28"/>
      <c r="H452" s="59"/>
      <c r="I452" s="59"/>
      <c r="J452" s="59"/>
      <c r="K452" s="59"/>
      <c r="P452" s="24"/>
      <c r="Q452" s="24"/>
      <c r="R452" s="24"/>
      <c r="S452" s="24"/>
    </row>
    <row r="453" spans="1:19" x14ac:dyDescent="0.3">
      <c r="A453" s="43"/>
      <c r="B453" s="29"/>
      <c r="C453" s="28" t="s">
        <v>1656</v>
      </c>
      <c r="D453" s="30">
        <v>1</v>
      </c>
      <c r="E453" s="30" t="s">
        <v>576</v>
      </c>
      <c r="F453" s="28"/>
      <c r="G453" s="28"/>
      <c r="H453" s="59"/>
      <c r="I453" s="59"/>
      <c r="J453" s="59"/>
      <c r="K453" s="59"/>
      <c r="P453" s="24"/>
      <c r="Q453" s="24"/>
      <c r="R453" s="24"/>
      <c r="S453" s="24"/>
    </row>
    <row r="454" spans="1:19" x14ac:dyDescent="0.3">
      <c r="A454" s="43"/>
      <c r="B454" s="29"/>
      <c r="C454" s="28" t="s">
        <v>1657</v>
      </c>
      <c r="D454" s="30">
        <v>1</v>
      </c>
      <c r="E454" s="30" t="s">
        <v>576</v>
      </c>
      <c r="F454" s="28"/>
      <c r="G454" s="28"/>
      <c r="H454" s="59"/>
      <c r="I454" s="59"/>
      <c r="J454" s="59"/>
      <c r="K454" s="59"/>
      <c r="P454" s="24"/>
      <c r="Q454" s="24"/>
      <c r="R454" s="24"/>
      <c r="S454" s="24"/>
    </row>
    <row r="455" spans="1:19" ht="30" x14ac:dyDescent="0.3">
      <c r="A455" s="43"/>
      <c r="B455" s="29"/>
      <c r="C455" s="28" t="s">
        <v>1658</v>
      </c>
      <c r="D455" s="30">
        <v>1</v>
      </c>
      <c r="E455" s="30" t="s">
        <v>576</v>
      </c>
      <c r="F455" s="28"/>
      <c r="G455" s="28"/>
      <c r="H455" s="59"/>
      <c r="I455" s="59"/>
      <c r="J455" s="59"/>
      <c r="K455" s="59"/>
      <c r="P455" s="24"/>
      <c r="Q455" s="24"/>
      <c r="R455" s="24"/>
      <c r="S455" s="24"/>
    </row>
    <row r="456" spans="1:19" ht="30" x14ac:dyDescent="0.3">
      <c r="A456" s="43"/>
      <c r="B456" s="29"/>
      <c r="C456" s="28" t="s">
        <v>1659</v>
      </c>
      <c r="D456" s="30">
        <v>1</v>
      </c>
      <c r="E456" s="30" t="s">
        <v>576</v>
      </c>
      <c r="F456" s="28"/>
      <c r="G456" s="28"/>
      <c r="H456" s="59"/>
      <c r="I456" s="59"/>
      <c r="J456" s="59"/>
      <c r="K456" s="59"/>
      <c r="P456" s="24"/>
      <c r="Q456" s="24"/>
      <c r="R456" s="24"/>
      <c r="S456" s="24"/>
    </row>
    <row r="457" spans="1:19" ht="30" x14ac:dyDescent="0.3">
      <c r="A457" s="43"/>
      <c r="B457" s="29"/>
      <c r="C457" s="28" t="s">
        <v>1660</v>
      </c>
      <c r="D457" s="30">
        <v>1</v>
      </c>
      <c r="E457" s="30" t="s">
        <v>576</v>
      </c>
      <c r="F457" s="28"/>
      <c r="G457" s="28"/>
      <c r="H457" s="59"/>
      <c r="I457" s="59"/>
      <c r="J457" s="59"/>
      <c r="K457" s="59"/>
      <c r="P457" s="24"/>
      <c r="Q457" s="24"/>
      <c r="R457" s="24"/>
      <c r="S457" s="24"/>
    </row>
    <row r="458" spans="1:19" x14ac:dyDescent="0.3">
      <c r="A458" s="43"/>
      <c r="B458" s="29"/>
      <c r="C458" s="28" t="s">
        <v>1661</v>
      </c>
      <c r="D458" s="30">
        <v>1</v>
      </c>
      <c r="E458" s="30" t="s">
        <v>576</v>
      </c>
      <c r="F458" s="28"/>
      <c r="G458" s="28"/>
      <c r="H458" s="59"/>
      <c r="I458" s="59"/>
      <c r="J458" s="59"/>
      <c r="K458" s="59"/>
      <c r="P458" s="24"/>
      <c r="Q458" s="24"/>
      <c r="R458" s="24"/>
      <c r="S458" s="24"/>
    </row>
    <row r="459" spans="1:19" ht="30" x14ac:dyDescent="0.3">
      <c r="A459" s="43"/>
      <c r="B459" s="29"/>
      <c r="C459" s="28" t="s">
        <v>1662</v>
      </c>
      <c r="D459" s="30">
        <v>1</v>
      </c>
      <c r="E459" s="30" t="s">
        <v>576</v>
      </c>
      <c r="F459" s="28"/>
      <c r="G459" s="28"/>
      <c r="H459" s="59"/>
      <c r="I459" s="59"/>
      <c r="J459" s="59"/>
      <c r="K459" s="59"/>
      <c r="P459" s="24"/>
      <c r="Q459" s="24"/>
      <c r="R459" s="24"/>
      <c r="S459" s="24"/>
    </row>
    <row r="460" spans="1:19" ht="30" x14ac:dyDescent="0.3">
      <c r="A460" s="43" t="s">
        <v>1663</v>
      </c>
      <c r="B460" s="29" t="s">
        <v>971</v>
      </c>
      <c r="C460" s="29" t="s">
        <v>1664</v>
      </c>
      <c r="D460" s="30">
        <v>1</v>
      </c>
      <c r="E460" s="30" t="s">
        <v>400</v>
      </c>
      <c r="F460" s="28"/>
      <c r="G460" s="28"/>
      <c r="H460" s="59"/>
      <c r="I460" s="59"/>
      <c r="J460" s="59"/>
      <c r="K460" s="59"/>
      <c r="P460" s="24"/>
      <c r="Q460" s="24"/>
      <c r="R460" s="24"/>
      <c r="S460" s="24"/>
    </row>
    <row r="461" spans="1:19" x14ac:dyDescent="0.3">
      <c r="A461" s="43" t="s">
        <v>1665</v>
      </c>
      <c r="B461" s="29" t="s">
        <v>974</v>
      </c>
      <c r="C461" s="28" t="s">
        <v>975</v>
      </c>
      <c r="D461" s="30">
        <v>1</v>
      </c>
      <c r="E461" s="30" t="s">
        <v>228</v>
      </c>
      <c r="F461" s="28" t="s">
        <v>1666</v>
      </c>
      <c r="G461" s="28"/>
      <c r="H461" s="59"/>
      <c r="I461" s="59"/>
      <c r="J461" s="59"/>
      <c r="K461" s="59"/>
      <c r="P461" s="24"/>
      <c r="Q461" s="24"/>
      <c r="R461" s="24"/>
      <c r="S461" s="24"/>
    </row>
    <row r="462" spans="1:19" x14ac:dyDescent="0.3">
      <c r="A462" s="43" t="s">
        <v>134</v>
      </c>
      <c r="B462" s="858" t="s">
        <v>5648</v>
      </c>
      <c r="C462" s="858"/>
      <c r="D462" s="858"/>
      <c r="E462" s="858"/>
      <c r="F462" s="858"/>
      <c r="G462" s="858"/>
      <c r="H462" s="59">
        <f>SUM(D463:D465)</f>
        <v>3</v>
      </c>
      <c r="I462" s="59">
        <f>COUNT(D463:D465)*2</f>
        <v>6</v>
      </c>
      <c r="J462" s="624">
        <f>H462/I462</f>
        <v>0.5</v>
      </c>
      <c r="K462" s="59"/>
      <c r="P462" s="24"/>
      <c r="Q462" s="24"/>
      <c r="R462" s="24"/>
      <c r="S462" s="24"/>
    </row>
    <row r="463" spans="1:19" x14ac:dyDescent="0.3">
      <c r="A463" s="43" t="s">
        <v>1667</v>
      </c>
      <c r="B463" s="29" t="s">
        <v>5600</v>
      </c>
      <c r="C463" s="36" t="s">
        <v>4648</v>
      </c>
      <c r="D463" s="31">
        <v>1</v>
      </c>
      <c r="E463" s="31" t="s">
        <v>400</v>
      </c>
      <c r="F463" s="28"/>
      <c r="G463" s="28"/>
      <c r="H463" s="59"/>
      <c r="I463" s="59"/>
      <c r="J463" s="59"/>
      <c r="K463" s="59"/>
      <c r="P463" s="24"/>
      <c r="Q463" s="24"/>
      <c r="R463" s="24"/>
      <c r="S463" s="24"/>
    </row>
    <row r="464" spans="1:19" ht="30" x14ac:dyDescent="0.3">
      <c r="A464" s="43" t="s">
        <v>1670</v>
      </c>
      <c r="B464" s="29" t="s">
        <v>5639</v>
      </c>
      <c r="C464" s="36" t="s">
        <v>4651</v>
      </c>
      <c r="D464" s="31">
        <v>1</v>
      </c>
      <c r="E464" s="31" t="s">
        <v>400</v>
      </c>
      <c r="F464" s="28"/>
      <c r="G464" s="28"/>
      <c r="H464" s="59"/>
      <c r="I464" s="59"/>
      <c r="J464" s="59"/>
      <c r="K464" s="59"/>
      <c r="P464" s="24"/>
      <c r="Q464" s="24"/>
      <c r="R464" s="24"/>
      <c r="S464" s="24"/>
    </row>
    <row r="465" spans="1:19" x14ac:dyDescent="0.3">
      <c r="A465" s="43" t="s">
        <v>1673</v>
      </c>
      <c r="B465" s="29" t="s">
        <v>5602</v>
      </c>
      <c r="C465" s="33" t="s">
        <v>6054</v>
      </c>
      <c r="D465" s="31">
        <v>1</v>
      </c>
      <c r="E465" s="31" t="s">
        <v>400</v>
      </c>
      <c r="F465" s="28"/>
      <c r="G465" s="28"/>
      <c r="H465" s="59"/>
      <c r="I465" s="59"/>
      <c r="J465" s="59"/>
      <c r="K465" s="59"/>
      <c r="P465" s="24"/>
      <c r="Q465" s="24"/>
      <c r="R465" s="24"/>
      <c r="S465" s="24"/>
    </row>
    <row r="466" spans="1:19" x14ac:dyDescent="0.3">
      <c r="A466" s="594" t="s">
        <v>136</v>
      </c>
      <c r="B466" s="865" t="s">
        <v>6456</v>
      </c>
      <c r="C466" s="866"/>
      <c r="D466" s="866"/>
      <c r="E466" s="866"/>
      <c r="F466" s="866"/>
      <c r="G466" s="867"/>
      <c r="H466" s="59">
        <f>SUM(D467:D471)</f>
        <v>5</v>
      </c>
      <c r="I466" s="59">
        <f>COUNT(D467:D471)*2</f>
        <v>10</v>
      </c>
      <c r="J466" s="59"/>
      <c r="K466" s="59"/>
      <c r="P466" s="24"/>
      <c r="Q466" s="24"/>
      <c r="R466" s="24"/>
      <c r="S466" s="24"/>
    </row>
    <row r="467" spans="1:19" ht="29" x14ac:dyDescent="0.3">
      <c r="A467" s="595" t="s">
        <v>4656</v>
      </c>
      <c r="B467" s="596" t="s">
        <v>1668</v>
      </c>
      <c r="C467" s="597" t="s">
        <v>1669</v>
      </c>
      <c r="D467" s="598">
        <v>1</v>
      </c>
      <c r="E467" s="598" t="s">
        <v>258</v>
      </c>
      <c r="F467" s="597" t="s">
        <v>6462</v>
      </c>
      <c r="G467" s="590"/>
      <c r="H467" s="59"/>
      <c r="I467" s="59"/>
      <c r="J467" s="59"/>
      <c r="K467" s="59"/>
      <c r="P467" s="24"/>
      <c r="Q467" s="24"/>
      <c r="R467" s="24"/>
      <c r="S467" s="24"/>
    </row>
    <row r="468" spans="1:19" ht="31" x14ac:dyDescent="0.3">
      <c r="A468" s="595" t="s">
        <v>1679</v>
      </c>
      <c r="B468" s="596" t="s">
        <v>1671</v>
      </c>
      <c r="C468" s="600" t="s">
        <v>6475</v>
      </c>
      <c r="D468" s="601">
        <v>1</v>
      </c>
      <c r="E468" s="601" t="s">
        <v>400</v>
      </c>
      <c r="F468" s="600" t="s">
        <v>6476</v>
      </c>
      <c r="G468" s="590"/>
      <c r="H468" s="59"/>
      <c r="I468" s="59"/>
      <c r="J468" s="59"/>
      <c r="K468" s="59"/>
      <c r="P468" s="24"/>
      <c r="Q468" s="24"/>
      <c r="R468" s="24"/>
      <c r="S468" s="24"/>
    </row>
    <row r="469" spans="1:19" ht="31" x14ac:dyDescent="0.3">
      <c r="A469" s="595" t="s">
        <v>1680</v>
      </c>
      <c r="B469" s="602" t="s">
        <v>1674</v>
      </c>
      <c r="C469" s="603" t="s">
        <v>1675</v>
      </c>
      <c r="D469" s="598">
        <v>1</v>
      </c>
      <c r="E469" s="598" t="s">
        <v>258</v>
      </c>
      <c r="F469" s="597" t="s">
        <v>6459</v>
      </c>
      <c r="G469" s="590"/>
      <c r="H469" s="59"/>
      <c r="I469" s="59"/>
      <c r="J469" s="59"/>
      <c r="K469" s="59"/>
      <c r="P469" s="24"/>
      <c r="Q469" s="24"/>
      <c r="R469" s="24"/>
      <c r="S469" s="24"/>
    </row>
    <row r="470" spans="1:19" ht="31" x14ac:dyDescent="0.3">
      <c r="A470" s="595" t="s">
        <v>977</v>
      </c>
      <c r="B470" s="596" t="s">
        <v>1676</v>
      </c>
      <c r="C470" s="597" t="s">
        <v>1677</v>
      </c>
      <c r="D470" s="598">
        <v>1</v>
      </c>
      <c r="E470" s="598" t="s">
        <v>258</v>
      </c>
      <c r="F470" s="597" t="s">
        <v>6460</v>
      </c>
      <c r="G470" s="590"/>
      <c r="H470" s="59"/>
      <c r="I470" s="59"/>
      <c r="J470" s="59"/>
      <c r="K470" s="59"/>
      <c r="P470" s="24"/>
      <c r="Q470" s="24"/>
      <c r="R470" s="24"/>
      <c r="S470" s="24"/>
    </row>
    <row r="471" spans="1:19" ht="31" x14ac:dyDescent="0.3">
      <c r="A471" s="595" t="s">
        <v>4657</v>
      </c>
      <c r="B471" s="596" t="s">
        <v>6469</v>
      </c>
      <c r="C471" s="597" t="s">
        <v>1678</v>
      </c>
      <c r="D471" s="598">
        <v>1</v>
      </c>
      <c r="E471" s="598" t="s">
        <v>258</v>
      </c>
      <c r="F471" s="597" t="s">
        <v>6461</v>
      </c>
      <c r="G471" s="590"/>
      <c r="H471" s="59"/>
      <c r="I471" s="59"/>
      <c r="J471" s="59"/>
      <c r="K471" s="59"/>
      <c r="P471" s="24"/>
      <c r="Q471" s="24"/>
      <c r="R471" s="24"/>
      <c r="S471" s="24"/>
    </row>
    <row r="472" spans="1:19" x14ac:dyDescent="0.3">
      <c r="A472" s="633" t="s">
        <v>1681</v>
      </c>
      <c r="B472" s="859" t="s">
        <v>4658</v>
      </c>
      <c r="C472" s="860"/>
      <c r="D472" s="860"/>
      <c r="E472" s="860"/>
      <c r="F472" s="860"/>
      <c r="G472" s="861"/>
      <c r="H472" s="59">
        <f>SUM(D473:D475)</f>
        <v>3</v>
      </c>
      <c r="I472" s="59">
        <f>COUNT(D473:D475)*2</f>
        <v>6</v>
      </c>
      <c r="J472" s="624">
        <f>H472/I472</f>
        <v>0.5</v>
      </c>
      <c r="K472" s="59"/>
      <c r="P472" s="24"/>
      <c r="Q472" s="24"/>
      <c r="R472" s="24"/>
      <c r="S472" s="24"/>
    </row>
    <row r="473" spans="1:19" ht="45" x14ac:dyDescent="0.3">
      <c r="A473" s="633" t="s">
        <v>6470</v>
      </c>
      <c r="B473" s="148" t="s">
        <v>5994</v>
      </c>
      <c r="C473" s="148" t="s">
        <v>4660</v>
      </c>
      <c r="D473" s="31">
        <v>1</v>
      </c>
      <c r="E473" s="149" t="s">
        <v>400</v>
      </c>
      <c r="F473" s="148" t="s">
        <v>5995</v>
      </c>
      <c r="G473" s="207"/>
      <c r="H473" s="59"/>
      <c r="I473" s="59"/>
      <c r="J473" s="59"/>
      <c r="K473" s="59"/>
      <c r="P473" s="24"/>
      <c r="Q473" s="24"/>
      <c r="R473" s="24"/>
      <c r="S473" s="24"/>
    </row>
    <row r="474" spans="1:19" ht="45" x14ac:dyDescent="0.3">
      <c r="A474" s="633" t="s">
        <v>6471</v>
      </c>
      <c r="B474" s="148" t="s">
        <v>4662</v>
      </c>
      <c r="C474" s="148" t="s">
        <v>4663</v>
      </c>
      <c r="D474" s="31">
        <v>1</v>
      </c>
      <c r="E474" s="149" t="s">
        <v>400</v>
      </c>
      <c r="F474" s="148" t="s">
        <v>4664</v>
      </c>
      <c r="G474" s="207"/>
      <c r="H474" s="59"/>
      <c r="I474" s="59"/>
      <c r="J474" s="59"/>
      <c r="K474" s="59"/>
      <c r="P474" s="24"/>
      <c r="Q474" s="24"/>
      <c r="R474" s="24"/>
      <c r="S474" s="24"/>
    </row>
    <row r="475" spans="1:19" ht="60" x14ac:dyDescent="0.3">
      <c r="A475" s="633" t="s">
        <v>6474</v>
      </c>
      <c r="B475" s="148" t="s">
        <v>5999</v>
      </c>
      <c r="C475" s="148" t="s">
        <v>6000</v>
      </c>
      <c r="D475" s="31">
        <v>1</v>
      </c>
      <c r="E475" s="149" t="s">
        <v>400</v>
      </c>
      <c r="F475" s="148" t="s">
        <v>6001</v>
      </c>
      <c r="G475" s="207"/>
      <c r="H475" s="59"/>
      <c r="I475" s="59"/>
      <c r="J475" s="59"/>
      <c r="K475" s="59"/>
      <c r="P475" s="24"/>
      <c r="Q475" s="24"/>
      <c r="R475" s="24"/>
      <c r="S475" s="24"/>
    </row>
    <row r="476" spans="1:19" x14ac:dyDescent="0.3">
      <c r="A476" s="43" t="s">
        <v>4665</v>
      </c>
      <c r="B476" s="854" t="s">
        <v>1682</v>
      </c>
      <c r="C476" s="855"/>
      <c r="D476" s="855"/>
      <c r="E476" s="855"/>
      <c r="F476" s="855"/>
      <c r="G476" s="855"/>
      <c r="H476" s="59">
        <f>SUM(D477:D481)</f>
        <v>5</v>
      </c>
      <c r="I476" s="59">
        <f>COUNT(D477:D481)*2</f>
        <v>10</v>
      </c>
      <c r="J476" s="624">
        <f>H476/I476</f>
        <v>0.5</v>
      </c>
      <c r="K476" s="59"/>
      <c r="P476" s="24"/>
      <c r="Q476" s="24"/>
      <c r="R476" s="24"/>
      <c r="S476" s="24"/>
    </row>
    <row r="477" spans="1:19" x14ac:dyDescent="0.3">
      <c r="A477" s="43" t="s">
        <v>4666</v>
      </c>
      <c r="B477" s="29" t="s">
        <v>1684</v>
      </c>
      <c r="C477" s="28" t="s">
        <v>1685</v>
      </c>
      <c r="D477" s="30">
        <v>1</v>
      </c>
      <c r="E477" s="28" t="s">
        <v>400</v>
      </c>
      <c r="F477" s="28"/>
      <c r="G477" s="28"/>
      <c r="H477" s="59"/>
      <c r="I477" s="59"/>
      <c r="J477" s="59"/>
      <c r="K477" s="59"/>
      <c r="P477" s="24"/>
      <c r="Q477" s="24"/>
      <c r="R477" s="24"/>
      <c r="S477" s="24"/>
    </row>
    <row r="478" spans="1:19" x14ac:dyDescent="0.3">
      <c r="A478" s="43"/>
      <c r="B478" s="29"/>
      <c r="C478" s="28" t="s">
        <v>1686</v>
      </c>
      <c r="D478" s="30">
        <v>1</v>
      </c>
      <c r="E478" s="28" t="s">
        <v>198</v>
      </c>
      <c r="F478" s="28"/>
      <c r="G478" s="28"/>
      <c r="H478" s="59"/>
      <c r="I478" s="59"/>
      <c r="J478" s="59"/>
      <c r="K478" s="59"/>
      <c r="P478" s="24"/>
      <c r="Q478" s="24"/>
      <c r="R478" s="24"/>
      <c r="S478" s="24"/>
    </row>
    <row r="479" spans="1:19" x14ac:dyDescent="0.3">
      <c r="A479" s="43"/>
      <c r="B479" s="29"/>
      <c r="C479" s="28" t="s">
        <v>1687</v>
      </c>
      <c r="D479" s="30">
        <v>1</v>
      </c>
      <c r="E479" s="28" t="s">
        <v>198</v>
      </c>
      <c r="F479" s="28"/>
      <c r="G479" s="28"/>
      <c r="H479" s="59"/>
      <c r="I479" s="59"/>
      <c r="J479" s="59"/>
      <c r="K479" s="59"/>
      <c r="P479" s="24"/>
      <c r="Q479" s="24"/>
      <c r="R479" s="24"/>
      <c r="S479" s="24"/>
    </row>
    <row r="480" spans="1:19" x14ac:dyDescent="0.3">
      <c r="A480" s="43" t="s">
        <v>4670</v>
      </c>
      <c r="B480" s="29" t="s">
        <v>1690</v>
      </c>
      <c r="C480" s="28" t="s">
        <v>5205</v>
      </c>
      <c r="D480" s="30">
        <v>1</v>
      </c>
      <c r="E480" s="28" t="s">
        <v>400</v>
      </c>
      <c r="F480" s="28"/>
      <c r="G480" s="28"/>
      <c r="H480" s="59"/>
      <c r="I480" s="59"/>
      <c r="J480" s="59"/>
      <c r="K480" s="59"/>
      <c r="P480" s="24"/>
      <c r="Q480" s="24"/>
      <c r="R480" s="24"/>
      <c r="S480" s="24"/>
    </row>
    <row r="481" spans="1:19" x14ac:dyDescent="0.3">
      <c r="A481" s="43"/>
      <c r="B481" s="29"/>
      <c r="C481" s="28" t="s">
        <v>1692</v>
      </c>
      <c r="D481" s="30">
        <v>1</v>
      </c>
      <c r="E481" s="28" t="s">
        <v>400</v>
      </c>
      <c r="F481" s="28"/>
      <c r="G481" s="28"/>
      <c r="H481" s="59"/>
      <c r="I481" s="59"/>
      <c r="J481" s="59"/>
      <c r="K481" s="59"/>
      <c r="P481" s="24"/>
      <c r="Q481" s="24"/>
      <c r="R481" s="24"/>
      <c r="S481" s="24"/>
    </row>
    <row r="482" spans="1:19" ht="15.5" customHeight="1" x14ac:dyDescent="0.3">
      <c r="A482" s="228" t="s">
        <v>6237</v>
      </c>
      <c r="B482" s="859" t="s">
        <v>4672</v>
      </c>
      <c r="C482" s="860"/>
      <c r="D482" s="860"/>
      <c r="E482" s="860"/>
      <c r="F482" s="860"/>
      <c r="G482" s="861"/>
      <c r="H482" s="59">
        <f>SUM(D483:D484)</f>
        <v>2</v>
      </c>
      <c r="I482" s="59">
        <f>COUNT(D483:D484)*2</f>
        <v>4</v>
      </c>
      <c r="J482" s="624">
        <f>H482/I482</f>
        <v>0.5</v>
      </c>
      <c r="K482" s="59"/>
      <c r="P482" s="24"/>
      <c r="Q482" s="24"/>
      <c r="R482" s="24"/>
      <c r="S482" s="24"/>
    </row>
    <row r="483" spans="1:19" ht="45" x14ac:dyDescent="0.3">
      <c r="A483" s="634" t="s">
        <v>5615</v>
      </c>
      <c r="B483" s="148" t="s">
        <v>4673</v>
      </c>
      <c r="C483" s="148" t="s">
        <v>4674</v>
      </c>
      <c r="D483" s="30">
        <v>1</v>
      </c>
      <c r="E483" s="149" t="s">
        <v>400</v>
      </c>
      <c r="F483" s="148" t="s">
        <v>4675</v>
      </c>
      <c r="G483" s="207"/>
      <c r="H483" s="59"/>
      <c r="I483" s="59"/>
      <c r="J483" s="59"/>
      <c r="K483" s="59"/>
      <c r="P483" s="24"/>
      <c r="Q483" s="24"/>
      <c r="R483" s="24"/>
      <c r="S483" s="24"/>
    </row>
    <row r="484" spans="1:19" x14ac:dyDescent="0.3">
      <c r="A484" s="634" t="s">
        <v>5617</v>
      </c>
      <c r="B484" s="148" t="s">
        <v>6169</v>
      </c>
      <c r="C484" s="148" t="s">
        <v>6206</v>
      </c>
      <c r="D484" s="30">
        <v>1</v>
      </c>
      <c r="E484" s="206" t="s">
        <v>400</v>
      </c>
      <c r="F484" s="148" t="s">
        <v>6207</v>
      </c>
      <c r="G484" s="207"/>
      <c r="H484" s="59"/>
      <c r="I484" s="59"/>
      <c r="J484" s="59"/>
      <c r="K484" s="59"/>
      <c r="P484" s="24"/>
      <c r="Q484" s="24"/>
      <c r="R484" s="24"/>
      <c r="S484" s="24"/>
    </row>
    <row r="485" spans="1:19" x14ac:dyDescent="0.3">
      <c r="A485" s="43"/>
      <c r="B485" s="857" t="s">
        <v>979</v>
      </c>
      <c r="C485" s="851"/>
      <c r="D485" s="851"/>
      <c r="E485" s="851"/>
      <c r="F485" s="851"/>
      <c r="G485" s="851"/>
      <c r="H485" s="59">
        <f>H486+H497+H499+H505</f>
        <v>23</v>
      </c>
      <c r="I485" s="59">
        <f>I486+I497+I499+I505</f>
        <v>46</v>
      </c>
      <c r="J485" s="59"/>
      <c r="K485" s="59"/>
      <c r="P485" s="24"/>
      <c r="Q485" s="24"/>
      <c r="R485" s="24"/>
      <c r="S485" s="24"/>
    </row>
    <row r="486" spans="1:19" x14ac:dyDescent="0.3">
      <c r="A486" s="43" t="s">
        <v>139</v>
      </c>
      <c r="B486" s="854" t="s">
        <v>140</v>
      </c>
      <c r="C486" s="855"/>
      <c r="D486" s="855"/>
      <c r="E486" s="855"/>
      <c r="F486" s="855"/>
      <c r="G486" s="855"/>
      <c r="H486" s="59">
        <f>SUM(D487:D496)</f>
        <v>10</v>
      </c>
      <c r="I486" s="59">
        <f>COUNT(D487:D496)*2</f>
        <v>20</v>
      </c>
      <c r="J486" s="59"/>
      <c r="K486" s="59"/>
      <c r="P486" s="24"/>
      <c r="Q486" s="24"/>
      <c r="R486" s="24"/>
      <c r="S486" s="24"/>
    </row>
    <row r="487" spans="1:19" x14ac:dyDescent="0.3">
      <c r="A487" s="43" t="s">
        <v>1693</v>
      </c>
      <c r="B487" s="28" t="s">
        <v>982</v>
      </c>
      <c r="C487" s="28" t="s">
        <v>1694</v>
      </c>
      <c r="D487" s="30">
        <v>1</v>
      </c>
      <c r="E487" s="30" t="s">
        <v>576</v>
      </c>
      <c r="F487" s="29"/>
      <c r="G487" s="29"/>
      <c r="H487" s="59"/>
      <c r="I487" s="59"/>
      <c r="J487" s="59"/>
      <c r="K487" s="59"/>
      <c r="P487" s="24"/>
      <c r="Q487" s="24"/>
      <c r="R487" s="24"/>
      <c r="S487" s="24"/>
    </row>
    <row r="488" spans="1:19" x14ac:dyDescent="0.3">
      <c r="A488" s="43"/>
      <c r="B488" s="28"/>
      <c r="C488" s="28" t="s">
        <v>1695</v>
      </c>
      <c r="D488" s="30">
        <v>1</v>
      </c>
      <c r="E488" s="30" t="s">
        <v>576</v>
      </c>
      <c r="F488" s="29"/>
      <c r="G488" s="29"/>
      <c r="H488" s="59"/>
      <c r="I488" s="59"/>
      <c r="J488" s="59"/>
      <c r="K488" s="59"/>
      <c r="P488" s="24"/>
      <c r="Q488" s="24"/>
      <c r="R488" s="24"/>
      <c r="S488" s="24"/>
    </row>
    <row r="489" spans="1:19" x14ac:dyDescent="0.3">
      <c r="A489" s="43"/>
      <c r="B489" s="28"/>
      <c r="C489" s="28" t="s">
        <v>1696</v>
      </c>
      <c r="D489" s="30">
        <v>1</v>
      </c>
      <c r="E489" s="30" t="s">
        <v>576</v>
      </c>
      <c r="F489" s="29"/>
      <c r="G489" s="29"/>
      <c r="H489" s="59"/>
      <c r="I489" s="59"/>
      <c r="J489" s="59"/>
      <c r="K489" s="59"/>
      <c r="P489" s="24"/>
      <c r="Q489" s="24"/>
      <c r="R489" s="24"/>
      <c r="S489" s="24"/>
    </row>
    <row r="490" spans="1:19" x14ac:dyDescent="0.3">
      <c r="A490" s="43"/>
      <c r="B490" s="28"/>
      <c r="C490" s="28" t="s">
        <v>1697</v>
      </c>
      <c r="D490" s="30">
        <v>1</v>
      </c>
      <c r="E490" s="30" t="s">
        <v>576</v>
      </c>
      <c r="F490" s="29"/>
      <c r="G490" s="29"/>
      <c r="H490" s="59"/>
      <c r="I490" s="59"/>
      <c r="J490" s="59"/>
      <c r="K490" s="59"/>
      <c r="P490" s="24"/>
      <c r="Q490" s="24"/>
      <c r="R490" s="24"/>
      <c r="S490" s="24"/>
    </row>
    <row r="491" spans="1:19" x14ac:dyDescent="0.3">
      <c r="A491" s="43"/>
      <c r="B491" s="28"/>
      <c r="C491" s="28" t="s">
        <v>1698</v>
      </c>
      <c r="D491" s="30">
        <v>1</v>
      </c>
      <c r="E491" s="30" t="s">
        <v>576</v>
      </c>
      <c r="F491" s="29"/>
      <c r="G491" s="29"/>
      <c r="H491" s="59"/>
      <c r="I491" s="59"/>
      <c r="J491" s="59"/>
      <c r="K491" s="59"/>
      <c r="P491" s="24"/>
      <c r="Q491" s="24"/>
      <c r="R491" s="24"/>
      <c r="S491" s="24"/>
    </row>
    <row r="492" spans="1:19" x14ac:dyDescent="0.3">
      <c r="A492" s="43"/>
      <c r="B492" s="28"/>
      <c r="C492" s="28" t="s">
        <v>1699</v>
      </c>
      <c r="D492" s="30">
        <v>1</v>
      </c>
      <c r="E492" s="30" t="s">
        <v>576</v>
      </c>
      <c r="F492" s="29"/>
      <c r="G492" s="29"/>
      <c r="H492" s="59"/>
      <c r="I492" s="59"/>
      <c r="J492" s="59"/>
      <c r="K492" s="59"/>
      <c r="P492" s="24"/>
      <c r="Q492" s="24"/>
      <c r="R492" s="24"/>
      <c r="S492" s="24"/>
    </row>
    <row r="493" spans="1:19" x14ac:dyDescent="0.3">
      <c r="A493" s="43"/>
      <c r="B493" s="28"/>
      <c r="C493" s="28" t="s">
        <v>1700</v>
      </c>
      <c r="D493" s="30">
        <v>1</v>
      </c>
      <c r="E493" s="30" t="s">
        <v>576</v>
      </c>
      <c r="F493" s="29"/>
      <c r="G493" s="29"/>
      <c r="H493" s="59"/>
      <c r="I493" s="59"/>
      <c r="J493" s="59"/>
      <c r="K493" s="59"/>
      <c r="P493" s="24"/>
      <c r="Q493" s="24"/>
      <c r="R493" s="24"/>
      <c r="S493" s="24"/>
    </row>
    <row r="494" spans="1:19" x14ac:dyDescent="0.3">
      <c r="A494" s="43"/>
      <c r="B494" s="28"/>
      <c r="C494" s="28" t="s">
        <v>1701</v>
      </c>
      <c r="D494" s="30">
        <v>1</v>
      </c>
      <c r="E494" s="30" t="s">
        <v>576</v>
      </c>
      <c r="F494" s="29"/>
      <c r="G494" s="29"/>
      <c r="H494" s="59"/>
      <c r="I494" s="59"/>
      <c r="J494" s="59"/>
      <c r="K494" s="59"/>
      <c r="P494" s="24"/>
      <c r="Q494" s="24"/>
      <c r="R494" s="24"/>
      <c r="S494" s="24"/>
    </row>
    <row r="495" spans="1:19" x14ac:dyDescent="0.3">
      <c r="A495" s="43"/>
      <c r="B495" s="28"/>
      <c r="C495" s="28" t="s">
        <v>1702</v>
      </c>
      <c r="D495" s="30">
        <v>1</v>
      </c>
      <c r="E495" s="30" t="s">
        <v>576</v>
      </c>
      <c r="F495" s="29"/>
      <c r="G495" s="29"/>
      <c r="H495" s="59"/>
      <c r="I495" s="59"/>
      <c r="J495" s="59"/>
      <c r="K495" s="59"/>
      <c r="P495" s="24"/>
      <c r="Q495" s="24"/>
      <c r="R495" s="24"/>
      <c r="S495" s="24"/>
    </row>
    <row r="496" spans="1:19" x14ac:dyDescent="0.3">
      <c r="A496" s="43"/>
      <c r="B496" s="28"/>
      <c r="C496" s="28" t="s">
        <v>1703</v>
      </c>
      <c r="D496" s="30">
        <v>1</v>
      </c>
      <c r="E496" s="30" t="s">
        <v>576</v>
      </c>
      <c r="F496" s="29"/>
      <c r="G496" s="29"/>
      <c r="H496" s="59"/>
      <c r="I496" s="59"/>
      <c r="J496" s="59"/>
      <c r="K496" s="59"/>
      <c r="P496" s="24"/>
      <c r="Q496" s="24"/>
      <c r="R496" s="24"/>
      <c r="S496" s="24"/>
    </row>
    <row r="497" spans="1:19" x14ac:dyDescent="0.3">
      <c r="A497" s="43" t="s">
        <v>141</v>
      </c>
      <c r="B497" s="854" t="s">
        <v>993</v>
      </c>
      <c r="C497" s="855"/>
      <c r="D497" s="855"/>
      <c r="E497" s="855"/>
      <c r="F497" s="855"/>
      <c r="G497" s="855"/>
      <c r="H497" s="59">
        <f>SUM(D498)</f>
        <v>1</v>
      </c>
      <c r="I497" s="59">
        <f>COUNT(D498)*2</f>
        <v>2</v>
      </c>
      <c r="J497" s="59"/>
      <c r="K497" s="59"/>
      <c r="P497" s="24"/>
      <c r="Q497" s="24"/>
      <c r="R497" s="24"/>
      <c r="S497" s="24"/>
    </row>
    <row r="498" spans="1:19" x14ac:dyDescent="0.3">
      <c r="A498" s="43" t="s">
        <v>1705</v>
      </c>
      <c r="B498" s="28" t="s">
        <v>995</v>
      </c>
      <c r="C498" s="28" t="s">
        <v>1706</v>
      </c>
      <c r="D498" s="30">
        <v>1</v>
      </c>
      <c r="E498" s="30" t="s">
        <v>576</v>
      </c>
      <c r="F498" s="29"/>
      <c r="G498" s="29"/>
      <c r="H498" s="59"/>
      <c r="I498" s="59"/>
      <c r="J498" s="59"/>
      <c r="K498" s="59"/>
      <c r="P498" s="24"/>
      <c r="Q498" s="24"/>
      <c r="R498" s="24"/>
      <c r="S498" s="24"/>
    </row>
    <row r="499" spans="1:19" x14ac:dyDescent="0.3">
      <c r="A499" s="43" t="s">
        <v>143</v>
      </c>
      <c r="B499" s="854" t="s">
        <v>1004</v>
      </c>
      <c r="C499" s="855"/>
      <c r="D499" s="855"/>
      <c r="E499" s="855"/>
      <c r="F499" s="855"/>
      <c r="G499" s="855"/>
      <c r="H499" s="59">
        <f>SUM(D500:D504)</f>
        <v>5</v>
      </c>
      <c r="I499" s="59">
        <f>COUNT(D500:D504)*2</f>
        <v>10</v>
      </c>
      <c r="J499" s="59"/>
      <c r="K499" s="59"/>
      <c r="P499" s="24"/>
      <c r="Q499" s="24"/>
      <c r="R499" s="24"/>
      <c r="S499" s="24"/>
    </row>
    <row r="500" spans="1:19" ht="30" x14ac:dyDescent="0.3">
      <c r="A500" s="43" t="s">
        <v>1707</v>
      </c>
      <c r="B500" s="28" t="s">
        <v>1006</v>
      </c>
      <c r="C500" s="28" t="s">
        <v>1708</v>
      </c>
      <c r="D500" s="30">
        <v>1</v>
      </c>
      <c r="E500" s="30" t="s">
        <v>576</v>
      </c>
      <c r="F500" s="29" t="s">
        <v>1709</v>
      </c>
      <c r="G500" s="29"/>
      <c r="H500" s="59"/>
      <c r="I500" s="59"/>
      <c r="J500" s="59"/>
      <c r="K500" s="59"/>
      <c r="P500" s="24"/>
      <c r="Q500" s="24"/>
      <c r="R500" s="24"/>
      <c r="S500" s="24"/>
    </row>
    <row r="501" spans="1:19" x14ac:dyDescent="0.3">
      <c r="A501" s="43"/>
      <c r="B501" s="28"/>
      <c r="C501" s="28" t="s">
        <v>1710</v>
      </c>
      <c r="D501" s="30">
        <v>1</v>
      </c>
      <c r="E501" s="30" t="s">
        <v>576</v>
      </c>
      <c r="F501" s="29"/>
      <c r="G501" s="29"/>
      <c r="H501" s="59"/>
      <c r="I501" s="59"/>
      <c r="J501" s="59"/>
      <c r="K501" s="59"/>
      <c r="P501" s="24"/>
      <c r="Q501" s="24"/>
      <c r="R501" s="24"/>
      <c r="S501" s="24"/>
    </row>
    <row r="502" spans="1:19" x14ac:dyDescent="0.3">
      <c r="A502" s="43"/>
      <c r="B502" s="28"/>
      <c r="C502" s="28" t="s">
        <v>1711</v>
      </c>
      <c r="D502" s="30">
        <v>1</v>
      </c>
      <c r="E502" s="30" t="s">
        <v>576</v>
      </c>
      <c r="F502" s="29"/>
      <c r="G502" s="29"/>
      <c r="H502" s="59"/>
      <c r="I502" s="59"/>
      <c r="J502" s="59"/>
      <c r="K502" s="59"/>
      <c r="P502" s="24"/>
      <c r="Q502" s="24"/>
      <c r="R502" s="24"/>
      <c r="S502" s="24"/>
    </row>
    <row r="503" spans="1:19" ht="30" x14ac:dyDescent="0.3">
      <c r="A503" s="43"/>
      <c r="B503" s="28"/>
      <c r="C503" s="28" t="s">
        <v>1712</v>
      </c>
      <c r="D503" s="30">
        <v>1</v>
      </c>
      <c r="E503" s="30" t="s">
        <v>576</v>
      </c>
      <c r="F503" s="29" t="s">
        <v>1713</v>
      </c>
      <c r="G503" s="29"/>
      <c r="H503" s="59"/>
      <c r="I503" s="59"/>
      <c r="J503" s="59"/>
      <c r="K503" s="59"/>
      <c r="P503" s="24"/>
      <c r="Q503" s="24"/>
      <c r="R503" s="24"/>
      <c r="S503" s="24"/>
    </row>
    <row r="504" spans="1:19" x14ac:dyDescent="0.3">
      <c r="A504" s="43"/>
      <c r="B504" s="28"/>
      <c r="C504" s="28" t="s">
        <v>1714</v>
      </c>
      <c r="D504" s="30">
        <v>1</v>
      </c>
      <c r="E504" s="30" t="s">
        <v>576</v>
      </c>
      <c r="F504" s="29"/>
      <c r="G504" s="29"/>
      <c r="H504" s="59"/>
      <c r="I504" s="59"/>
      <c r="J504" s="59"/>
      <c r="K504" s="59"/>
      <c r="P504" s="24"/>
      <c r="Q504" s="24"/>
      <c r="R504" s="24"/>
      <c r="S504" s="24"/>
    </row>
    <row r="505" spans="1:19" x14ac:dyDescent="0.3">
      <c r="A505" s="43" t="s">
        <v>145</v>
      </c>
      <c r="B505" s="854" t="s">
        <v>1011</v>
      </c>
      <c r="C505" s="855"/>
      <c r="D505" s="855"/>
      <c r="E505" s="855"/>
      <c r="F505" s="855"/>
      <c r="G505" s="855"/>
      <c r="H505" s="59">
        <f>SUM(D506:D512)</f>
        <v>7</v>
      </c>
      <c r="I505" s="59">
        <f>COUNT(D506:D512)*2</f>
        <v>14</v>
      </c>
      <c r="J505" s="59"/>
      <c r="K505" s="59"/>
      <c r="P505" s="24"/>
      <c r="Q505" s="24"/>
      <c r="R505" s="24"/>
      <c r="S505" s="24"/>
    </row>
    <row r="506" spans="1:19" x14ac:dyDescent="0.3">
      <c r="A506" s="43" t="s">
        <v>1715</v>
      </c>
      <c r="B506" s="29" t="s">
        <v>1013</v>
      </c>
      <c r="C506" s="29" t="s">
        <v>1716</v>
      </c>
      <c r="D506" s="30">
        <v>1</v>
      </c>
      <c r="E506" s="30" t="s">
        <v>576</v>
      </c>
      <c r="F506" s="29"/>
      <c r="G506" s="29"/>
      <c r="H506" s="59"/>
      <c r="I506" s="59"/>
      <c r="J506" s="59"/>
      <c r="K506" s="59"/>
      <c r="P506" s="24"/>
      <c r="Q506" s="24"/>
      <c r="R506" s="24"/>
      <c r="S506" s="24"/>
    </row>
    <row r="507" spans="1:19" x14ac:dyDescent="0.3">
      <c r="A507" s="43"/>
      <c r="B507" s="28"/>
      <c r="C507" s="28" t="s">
        <v>1717</v>
      </c>
      <c r="D507" s="30">
        <v>1</v>
      </c>
      <c r="E507" s="30" t="s">
        <v>576</v>
      </c>
      <c r="F507" s="29"/>
      <c r="G507" s="29"/>
      <c r="H507" s="59"/>
      <c r="I507" s="59"/>
      <c r="J507" s="59"/>
      <c r="K507" s="59"/>
      <c r="P507" s="24"/>
      <c r="Q507" s="24"/>
      <c r="R507" s="24"/>
      <c r="S507" s="24"/>
    </row>
    <row r="508" spans="1:19" x14ac:dyDescent="0.3">
      <c r="A508" s="43"/>
      <c r="B508" s="28"/>
      <c r="C508" s="28" t="s">
        <v>1718</v>
      </c>
      <c r="D508" s="30">
        <v>1</v>
      </c>
      <c r="E508" s="30" t="s">
        <v>576</v>
      </c>
      <c r="F508" s="29"/>
      <c r="G508" s="29"/>
      <c r="H508" s="59"/>
      <c r="I508" s="59"/>
      <c r="J508" s="59"/>
      <c r="K508" s="59"/>
      <c r="P508" s="24"/>
      <c r="Q508" s="24"/>
      <c r="R508" s="24"/>
      <c r="S508" s="24"/>
    </row>
    <row r="509" spans="1:19" x14ac:dyDescent="0.3">
      <c r="A509" s="43"/>
      <c r="B509" s="28"/>
      <c r="C509" s="28" t="s">
        <v>1719</v>
      </c>
      <c r="D509" s="30">
        <v>1</v>
      </c>
      <c r="E509" s="30" t="s">
        <v>576</v>
      </c>
      <c r="F509" s="29"/>
      <c r="G509" s="29"/>
      <c r="H509" s="59"/>
      <c r="I509" s="59"/>
      <c r="J509" s="59"/>
      <c r="K509" s="59"/>
      <c r="P509" s="24"/>
      <c r="Q509" s="24"/>
      <c r="R509" s="24"/>
      <c r="S509" s="24"/>
    </row>
    <row r="510" spans="1:19" x14ac:dyDescent="0.3">
      <c r="A510" s="43"/>
      <c r="B510" s="28"/>
      <c r="C510" s="28" t="s">
        <v>1720</v>
      </c>
      <c r="D510" s="30">
        <v>1</v>
      </c>
      <c r="E510" s="30" t="s">
        <v>576</v>
      </c>
      <c r="F510" s="29"/>
      <c r="G510" s="29"/>
      <c r="H510" s="59"/>
      <c r="I510" s="59"/>
      <c r="J510" s="59"/>
      <c r="K510" s="59"/>
      <c r="P510" s="24"/>
      <c r="Q510" s="24"/>
      <c r="R510" s="24"/>
      <c r="S510" s="24"/>
    </row>
    <row r="511" spans="1:19" x14ac:dyDescent="0.3">
      <c r="A511" s="43"/>
      <c r="B511" s="28"/>
      <c r="C511" s="28" t="s">
        <v>1721</v>
      </c>
      <c r="D511" s="30">
        <v>1</v>
      </c>
      <c r="E511" s="30" t="s">
        <v>576</v>
      </c>
      <c r="F511" s="29"/>
      <c r="G511" s="29"/>
      <c r="H511" s="59"/>
      <c r="I511" s="59"/>
      <c r="J511" s="59"/>
      <c r="K511" s="59"/>
      <c r="P511" s="24"/>
      <c r="Q511" s="24"/>
      <c r="R511" s="24"/>
      <c r="S511" s="24"/>
    </row>
    <row r="512" spans="1:19" x14ac:dyDescent="0.3">
      <c r="A512" s="43"/>
      <c r="B512" s="28"/>
      <c r="C512" s="28" t="s">
        <v>1722</v>
      </c>
      <c r="D512" s="30">
        <v>1</v>
      </c>
      <c r="E512" s="30" t="s">
        <v>576</v>
      </c>
      <c r="F512" s="29"/>
      <c r="G512" s="29"/>
      <c r="H512" s="59"/>
      <c r="I512" s="59"/>
      <c r="J512" s="59"/>
      <c r="K512" s="59"/>
      <c r="P512" s="24"/>
      <c r="Q512" s="24"/>
      <c r="R512" s="24"/>
      <c r="S512" s="24"/>
    </row>
    <row r="513" spans="1:19" x14ac:dyDescent="0.3">
      <c r="A513" s="58"/>
      <c r="B513" s="29"/>
      <c r="C513" s="29"/>
      <c r="D513" s="30"/>
      <c r="E513" s="29"/>
      <c r="F513" s="29"/>
      <c r="G513" s="29"/>
      <c r="H513" s="59"/>
      <c r="I513" s="59"/>
      <c r="J513" s="59"/>
      <c r="K513" s="59"/>
      <c r="P513" s="24"/>
      <c r="Q513" s="24"/>
      <c r="R513" s="24"/>
      <c r="S513" s="24"/>
    </row>
    <row r="514" spans="1:19" x14ac:dyDescent="0.3">
      <c r="A514" s="58"/>
      <c r="B514" s="29"/>
      <c r="C514" s="29"/>
      <c r="D514" s="30"/>
      <c r="E514" s="29"/>
      <c r="F514" s="29"/>
      <c r="G514" s="29"/>
      <c r="H514" s="59"/>
      <c r="I514" s="59"/>
      <c r="J514" s="59"/>
      <c r="K514" s="59"/>
      <c r="P514" s="24"/>
      <c r="Q514" s="24"/>
      <c r="R514" s="24"/>
      <c r="S514" s="24"/>
    </row>
    <row r="515" spans="1:19" x14ac:dyDescent="0.3">
      <c r="A515" s="900" t="s">
        <v>1723</v>
      </c>
      <c r="B515" s="855"/>
      <c r="C515" s="855"/>
      <c r="D515" s="30"/>
      <c r="E515" s="29"/>
      <c r="F515" s="29"/>
      <c r="G515" s="29"/>
      <c r="H515" s="59"/>
      <c r="I515" s="59"/>
      <c r="J515" s="59"/>
      <c r="K515" s="59"/>
      <c r="P515" s="24"/>
      <c r="Q515" s="24"/>
      <c r="R515" s="24"/>
      <c r="S515" s="24"/>
    </row>
    <row r="516" spans="1:19" x14ac:dyDescent="0.3">
      <c r="A516" s="44"/>
      <c r="B516" s="38" t="s">
        <v>1724</v>
      </c>
      <c r="C516" s="51">
        <f>D542</f>
        <v>0.5</v>
      </c>
      <c r="D516" s="30"/>
      <c r="E516" s="29"/>
      <c r="F516" s="29"/>
      <c r="G516" s="29"/>
      <c r="H516" s="59"/>
      <c r="I516" s="59"/>
      <c r="J516" s="59"/>
      <c r="K516" s="59"/>
      <c r="P516" s="24"/>
      <c r="Q516" s="24"/>
      <c r="R516" s="24"/>
      <c r="S516" s="24"/>
    </row>
    <row r="517" spans="1:19" x14ac:dyDescent="0.3">
      <c r="A517" s="46"/>
      <c r="B517" s="899" t="s">
        <v>1020</v>
      </c>
      <c r="C517" s="855"/>
      <c r="D517" s="30"/>
      <c r="E517" s="29"/>
      <c r="F517" s="29"/>
      <c r="G517" s="29"/>
      <c r="H517" s="59"/>
      <c r="I517" s="59"/>
      <c r="J517" s="59"/>
      <c r="K517" s="59"/>
      <c r="P517" s="24"/>
      <c r="Q517" s="24"/>
      <c r="R517" s="24"/>
      <c r="S517" s="24"/>
    </row>
    <row r="518" spans="1:19" x14ac:dyDescent="0.3">
      <c r="A518" s="43" t="s">
        <v>1021</v>
      </c>
      <c r="B518" s="28" t="s">
        <v>1022</v>
      </c>
      <c r="C518" s="60">
        <f>H4/I4</f>
        <v>0.5</v>
      </c>
      <c r="D518" s="30"/>
      <c r="E518" s="29"/>
      <c r="F518" s="29"/>
      <c r="G518" s="29"/>
      <c r="H518" s="59"/>
      <c r="I518" s="59"/>
      <c r="J518" s="59"/>
      <c r="K518" s="59"/>
      <c r="P518" s="24"/>
      <c r="Q518" s="24"/>
      <c r="R518" s="24"/>
      <c r="S518" s="24"/>
    </row>
    <row r="519" spans="1:19" x14ac:dyDescent="0.3">
      <c r="A519" s="43" t="s">
        <v>1023</v>
      </c>
      <c r="B519" s="28" t="s">
        <v>1024</v>
      </c>
      <c r="C519" s="60">
        <f>H59/I59</f>
        <v>0.5</v>
      </c>
      <c r="D519" s="30"/>
      <c r="E519" s="29"/>
      <c r="F519" s="29"/>
      <c r="G519" s="29"/>
      <c r="H519" s="59"/>
      <c r="I519" s="59"/>
      <c r="J519" s="59"/>
      <c r="K519" s="59"/>
      <c r="P519" s="24"/>
      <c r="Q519" s="24"/>
      <c r="R519" s="24"/>
      <c r="S519" s="24"/>
    </row>
    <row r="520" spans="1:19" x14ac:dyDescent="0.3">
      <c r="A520" s="43" t="s">
        <v>1025</v>
      </c>
      <c r="B520" s="28" t="s">
        <v>1026</v>
      </c>
      <c r="C520" s="60">
        <f>H104/I104</f>
        <v>0.5</v>
      </c>
      <c r="D520" s="30"/>
      <c r="E520" s="29"/>
      <c r="F520" s="29"/>
      <c r="G520" s="29"/>
      <c r="H520" s="59"/>
      <c r="I520" s="59"/>
      <c r="J520" s="59"/>
      <c r="K520" s="59"/>
      <c r="P520" s="24"/>
      <c r="Q520" s="24"/>
      <c r="R520" s="24"/>
      <c r="S520" s="24"/>
    </row>
    <row r="521" spans="1:19" x14ac:dyDescent="0.3">
      <c r="A521" s="43" t="s">
        <v>1027</v>
      </c>
      <c r="B521" s="28" t="s">
        <v>1028</v>
      </c>
      <c r="C521" s="60">
        <f>H183/I183</f>
        <v>0.5</v>
      </c>
      <c r="D521" s="30"/>
      <c r="E521" s="29"/>
      <c r="F521" s="29"/>
      <c r="G521" s="29"/>
      <c r="H521" s="59"/>
      <c r="I521" s="59"/>
      <c r="J521" s="59"/>
      <c r="K521" s="59"/>
      <c r="P521" s="24"/>
      <c r="Q521" s="24"/>
      <c r="R521" s="24"/>
      <c r="S521" s="24"/>
    </row>
    <row r="522" spans="1:19" x14ac:dyDescent="0.3">
      <c r="A522" s="43" t="s">
        <v>1029</v>
      </c>
      <c r="B522" s="28" t="s">
        <v>1030</v>
      </c>
      <c r="C522" s="60">
        <f>H229/I229</f>
        <v>0.5</v>
      </c>
      <c r="D522" s="30"/>
      <c r="E522" s="29"/>
      <c r="F522" s="29"/>
      <c r="G522" s="29"/>
      <c r="H522" s="59"/>
      <c r="I522" s="59"/>
      <c r="J522" s="59"/>
      <c r="K522" s="59"/>
      <c r="P522" s="24"/>
      <c r="Q522" s="24"/>
      <c r="R522" s="24"/>
      <c r="S522" s="24"/>
    </row>
    <row r="523" spans="1:19" x14ac:dyDescent="0.3">
      <c r="A523" s="43" t="s">
        <v>1031</v>
      </c>
      <c r="B523" s="28" t="s">
        <v>14</v>
      </c>
      <c r="C523" s="60">
        <f>H379/I379</f>
        <v>0.5</v>
      </c>
      <c r="D523" s="30"/>
      <c r="E523" s="29"/>
      <c r="F523" s="29"/>
      <c r="G523" s="29"/>
      <c r="H523" s="59"/>
      <c r="I523" s="59"/>
      <c r="J523" s="59"/>
      <c r="K523" s="59"/>
      <c r="P523" s="24"/>
      <c r="Q523" s="24"/>
      <c r="R523" s="24"/>
      <c r="S523" s="24"/>
    </row>
    <row r="524" spans="1:19" x14ac:dyDescent="0.3">
      <c r="A524" s="43" t="s">
        <v>1032</v>
      </c>
      <c r="B524" s="28" t="s">
        <v>1033</v>
      </c>
      <c r="C524" s="60">
        <f>H432/I432</f>
        <v>0.5</v>
      </c>
      <c r="D524" s="30"/>
      <c r="E524" s="29"/>
      <c r="F524" s="29"/>
      <c r="G524" s="29"/>
      <c r="H524" s="59"/>
      <c r="I524" s="59"/>
      <c r="J524" s="59"/>
      <c r="K524" s="59"/>
      <c r="P524" s="24"/>
      <c r="Q524" s="24"/>
      <c r="R524" s="24"/>
      <c r="S524" s="24"/>
    </row>
    <row r="525" spans="1:19" x14ac:dyDescent="0.3">
      <c r="A525" s="43" t="s">
        <v>1034</v>
      </c>
      <c r="B525" s="28" t="s">
        <v>1035</v>
      </c>
      <c r="C525" s="60">
        <f>H485/I485</f>
        <v>0.5</v>
      </c>
      <c r="D525" s="30"/>
      <c r="E525" s="29"/>
      <c r="F525" s="29"/>
      <c r="G525" s="29"/>
      <c r="H525" s="59"/>
      <c r="I525" s="59"/>
      <c r="J525" s="59"/>
      <c r="K525" s="59"/>
      <c r="P525" s="24"/>
      <c r="Q525" s="24"/>
      <c r="R525" s="24"/>
      <c r="S525" s="24"/>
    </row>
    <row r="526" spans="1:19" x14ac:dyDescent="0.3">
      <c r="A526" s="48"/>
      <c r="B526" s="28"/>
      <c r="C526" s="28"/>
      <c r="D526" s="30"/>
      <c r="E526" s="29"/>
      <c r="F526" s="29"/>
      <c r="G526" s="29"/>
      <c r="H526" s="59"/>
      <c r="I526" s="59"/>
      <c r="J526" s="59"/>
      <c r="K526" s="59"/>
      <c r="P526" s="24"/>
      <c r="Q526" s="24"/>
      <c r="R526" s="24"/>
      <c r="S526" s="24"/>
    </row>
    <row r="527" spans="1:19" x14ac:dyDescent="0.3">
      <c r="A527" s="48"/>
      <c r="B527" s="39"/>
      <c r="C527" s="39"/>
      <c r="D527" s="40"/>
      <c r="E527" s="54"/>
      <c r="F527" s="54"/>
      <c r="G527" s="29"/>
      <c r="H527" s="59"/>
      <c r="I527" s="59"/>
      <c r="J527" s="59"/>
      <c r="K527" s="59"/>
      <c r="P527" s="24"/>
      <c r="Q527" s="24"/>
      <c r="R527" s="24"/>
      <c r="S527" s="24"/>
    </row>
    <row r="528" spans="1:19" s="41" customFormat="1" x14ac:dyDescent="0.3">
      <c r="A528" s="61"/>
      <c r="B528" s="61"/>
      <c r="C528" s="61"/>
      <c r="D528" s="62"/>
      <c r="E528" s="59"/>
      <c r="F528" s="59"/>
      <c r="G528" s="59"/>
      <c r="H528" s="59"/>
      <c r="I528" s="59"/>
      <c r="J528" s="59"/>
      <c r="K528" s="59"/>
      <c r="O528" s="49"/>
    </row>
    <row r="529" spans="1:15" s="41" customFormat="1" x14ac:dyDescent="0.3">
      <c r="A529" s="61"/>
      <c r="B529" s="61"/>
      <c r="C529" s="61"/>
      <c r="D529" s="62"/>
      <c r="E529" s="59"/>
      <c r="F529" s="59"/>
      <c r="G529" s="59"/>
      <c r="H529" s="59"/>
      <c r="I529" s="59"/>
      <c r="J529" s="59"/>
      <c r="K529" s="59"/>
      <c r="O529" s="49"/>
    </row>
    <row r="530" spans="1:15" s="41" customFormat="1" x14ac:dyDescent="0.3">
      <c r="A530" s="61"/>
      <c r="B530" s="61"/>
      <c r="C530" s="61"/>
      <c r="D530" s="62"/>
      <c r="E530" s="59"/>
      <c r="F530" s="59"/>
      <c r="G530" s="59"/>
      <c r="H530" s="59"/>
      <c r="I530" s="59"/>
      <c r="J530" s="59"/>
      <c r="K530" s="59"/>
      <c r="O530" s="49"/>
    </row>
    <row r="531" spans="1:15" s="41" customFormat="1" x14ac:dyDescent="0.3">
      <c r="A531" s="61"/>
      <c r="B531" s="61"/>
      <c r="C531" s="61"/>
      <c r="D531" s="62"/>
      <c r="E531" s="59"/>
      <c r="F531" s="59"/>
      <c r="G531" s="59"/>
      <c r="H531" s="59"/>
      <c r="I531" s="59"/>
      <c r="J531" s="59"/>
      <c r="K531" s="59"/>
      <c r="O531" s="49"/>
    </row>
    <row r="532" spans="1:15" s="41" customFormat="1" x14ac:dyDescent="0.3">
      <c r="A532" s="61"/>
      <c r="B532" s="61"/>
      <c r="C532" s="61"/>
      <c r="D532" s="62"/>
      <c r="E532" s="59"/>
      <c r="F532" s="59"/>
      <c r="G532" s="59"/>
      <c r="H532" s="59"/>
      <c r="I532" s="59"/>
      <c r="J532" s="59"/>
      <c r="K532" s="59"/>
      <c r="O532" s="49"/>
    </row>
    <row r="533" spans="1:15" s="24" customFormat="1" x14ac:dyDescent="0.3">
      <c r="A533" s="39"/>
      <c r="B533" s="39" t="s">
        <v>1036</v>
      </c>
      <c r="C533" s="39" t="s">
        <v>1037</v>
      </c>
      <c r="D533" s="40" t="s">
        <v>1725</v>
      </c>
      <c r="E533" s="54" t="b">
        <f>G2</f>
        <v>1</v>
      </c>
      <c r="F533" s="54"/>
      <c r="G533" s="54"/>
      <c r="H533" s="59"/>
      <c r="I533" s="59"/>
      <c r="J533" s="59"/>
      <c r="K533" s="59"/>
      <c r="L533" s="41"/>
      <c r="M533" s="41"/>
      <c r="N533" s="41"/>
    </row>
    <row r="534" spans="1:15" s="24" customFormat="1" x14ac:dyDescent="0.3">
      <c r="A534" s="39" t="s">
        <v>1021</v>
      </c>
      <c r="B534" s="39">
        <f>IF(E533=FALSE,0,H4)</f>
        <v>49</v>
      </c>
      <c r="C534" s="39">
        <f>IF(E533=FALSE,0,I4)</f>
        <v>98</v>
      </c>
      <c r="D534" s="578">
        <f>IF(E533=0,0,B534/C534)</f>
        <v>0.5</v>
      </c>
      <c r="E534" s="54"/>
      <c r="F534" s="54"/>
      <c r="G534" s="54"/>
      <c r="H534" s="59"/>
      <c r="I534" s="59"/>
      <c r="J534" s="59"/>
      <c r="K534" s="59"/>
      <c r="L534" s="41"/>
      <c r="M534" s="41"/>
      <c r="N534" s="41"/>
    </row>
    <row r="535" spans="1:15" s="24" customFormat="1" x14ac:dyDescent="0.3">
      <c r="A535" s="39" t="s">
        <v>1023</v>
      </c>
      <c r="B535" s="39">
        <f>IF(E533=FALSE,0,H59)</f>
        <v>39</v>
      </c>
      <c r="C535" s="39">
        <f>IF(E533=FALSE,0,I59)</f>
        <v>78</v>
      </c>
      <c r="D535" s="578">
        <f>IF(E533=0,0,B535/C535)</f>
        <v>0.5</v>
      </c>
      <c r="E535" s="54"/>
      <c r="F535" s="54"/>
      <c r="G535" s="54"/>
      <c r="H535" s="59"/>
      <c r="I535" s="59"/>
      <c r="J535" s="59"/>
      <c r="K535" s="59"/>
      <c r="L535" s="41"/>
      <c r="M535" s="41"/>
      <c r="N535" s="41"/>
    </row>
    <row r="536" spans="1:15" s="24" customFormat="1" x14ac:dyDescent="0.3">
      <c r="A536" s="39" t="s">
        <v>1025</v>
      </c>
      <c r="B536" s="39">
        <f>IF(E533=FALSE,0,H104)</f>
        <v>70</v>
      </c>
      <c r="C536" s="39">
        <f>IF(E533=FALSE,0,I104)</f>
        <v>140</v>
      </c>
      <c r="D536" s="578">
        <f>IF(E533=0,0,B536/C536)</f>
        <v>0.5</v>
      </c>
      <c r="E536" s="54"/>
      <c r="F536" s="54"/>
      <c r="G536" s="54"/>
      <c r="H536" s="59"/>
      <c r="I536" s="59"/>
      <c r="J536" s="59"/>
      <c r="K536" s="59"/>
      <c r="L536" s="41"/>
      <c r="M536" s="41"/>
      <c r="N536" s="41"/>
    </row>
    <row r="537" spans="1:15" s="24" customFormat="1" x14ac:dyDescent="0.3">
      <c r="A537" s="39" t="s">
        <v>1027</v>
      </c>
      <c r="B537" s="39">
        <f>IF(E533=FALSE,0,H183)</f>
        <v>31</v>
      </c>
      <c r="C537" s="39">
        <f>IF(E533=FALSE,0,I183)</f>
        <v>62</v>
      </c>
      <c r="D537" s="578">
        <f>IF(E533=0,0,B537/C537)</f>
        <v>0.5</v>
      </c>
      <c r="E537" s="54"/>
      <c r="F537" s="54"/>
      <c r="G537" s="54"/>
      <c r="H537" s="59"/>
      <c r="I537" s="59"/>
      <c r="J537" s="59"/>
      <c r="K537" s="59"/>
      <c r="L537" s="41"/>
      <c r="M537" s="41"/>
      <c r="N537" s="41"/>
    </row>
    <row r="538" spans="1:15" s="24" customFormat="1" x14ac:dyDescent="0.3">
      <c r="A538" s="39" t="s">
        <v>1029</v>
      </c>
      <c r="B538" s="579">
        <f>IF(E533=FALSE,0,H229)</f>
        <v>135</v>
      </c>
      <c r="C538" s="579">
        <f>IF(E533=FALSE,0,I229)</f>
        <v>270</v>
      </c>
      <c r="D538" s="578">
        <f>IF(E533=0,0,B538/C538)</f>
        <v>0.5</v>
      </c>
      <c r="E538" s="54"/>
      <c r="F538" s="54"/>
      <c r="G538" s="54"/>
      <c r="H538" s="59"/>
      <c r="I538" s="59"/>
      <c r="J538" s="59"/>
      <c r="K538" s="59"/>
      <c r="L538" s="41"/>
      <c r="M538" s="41"/>
      <c r="N538" s="41"/>
    </row>
    <row r="539" spans="1:15" s="24" customFormat="1" x14ac:dyDescent="0.3">
      <c r="A539" s="39" t="s">
        <v>1031</v>
      </c>
      <c r="B539" s="579">
        <f>IF(E533=FALSE,0,H379)</f>
        <v>46</v>
      </c>
      <c r="C539" s="579">
        <f>IF(E533=FALSE,0,I379)</f>
        <v>92</v>
      </c>
      <c r="D539" s="578">
        <f>IF(E533=0,0,B539/C539)</f>
        <v>0.5</v>
      </c>
      <c r="E539" s="54"/>
      <c r="F539" s="54"/>
      <c r="G539" s="54"/>
      <c r="H539" s="59"/>
      <c r="I539" s="59"/>
      <c r="J539" s="59"/>
      <c r="K539" s="59"/>
      <c r="L539" s="41"/>
      <c r="M539" s="41"/>
      <c r="N539" s="41"/>
    </row>
    <row r="540" spans="1:15" s="24" customFormat="1" x14ac:dyDescent="0.3">
      <c r="A540" s="39" t="s">
        <v>1032</v>
      </c>
      <c r="B540" s="579">
        <f>IF(E533=FALSE,0,H432)</f>
        <v>43</v>
      </c>
      <c r="C540" s="579">
        <f>IF(E533=FALSE,0,I432)</f>
        <v>86</v>
      </c>
      <c r="D540" s="578">
        <f>IF(E533=0,0,B540/C540)</f>
        <v>0.5</v>
      </c>
      <c r="E540" s="54"/>
      <c r="F540" s="54"/>
      <c r="G540" s="54"/>
      <c r="H540" s="59"/>
      <c r="I540" s="59"/>
      <c r="J540" s="59"/>
      <c r="K540" s="59"/>
      <c r="L540" s="41"/>
      <c r="M540" s="41"/>
      <c r="N540" s="41"/>
    </row>
    <row r="541" spans="1:15" s="24" customFormat="1" x14ac:dyDescent="0.3">
      <c r="A541" s="39" t="s">
        <v>1034</v>
      </c>
      <c r="B541" s="579">
        <f>IF(E533=FALSE,0,H485)</f>
        <v>23</v>
      </c>
      <c r="C541" s="579">
        <f>IF(E533=FALSE,0,I485)</f>
        <v>46</v>
      </c>
      <c r="D541" s="578">
        <f>IF(E533=0,0,B541/C541)</f>
        <v>0.5</v>
      </c>
      <c r="E541" s="54"/>
      <c r="F541" s="54"/>
      <c r="G541" s="54"/>
      <c r="H541" s="59"/>
      <c r="I541" s="59"/>
      <c r="J541" s="59"/>
      <c r="K541" s="59"/>
      <c r="L541" s="41"/>
      <c r="M541" s="41"/>
      <c r="N541" s="41"/>
    </row>
    <row r="542" spans="1:15" s="24" customFormat="1" x14ac:dyDescent="0.3">
      <c r="A542" s="39" t="s">
        <v>1038</v>
      </c>
      <c r="B542" s="39">
        <f>IF(G2=FALSE,0,SUM(B534:B541))</f>
        <v>436</v>
      </c>
      <c r="C542" s="39">
        <f>IF(G2=FALSE,0,SUM(C534:C541))</f>
        <v>872</v>
      </c>
      <c r="D542" s="578">
        <f>IF(E533=0,0,B542/C542)</f>
        <v>0.5</v>
      </c>
      <c r="E542" s="54"/>
      <c r="F542" s="54"/>
      <c r="G542" s="54"/>
      <c r="H542" s="59"/>
      <c r="I542" s="59"/>
      <c r="J542" s="59"/>
      <c r="K542" s="59"/>
      <c r="L542" s="41"/>
      <c r="M542" s="41"/>
      <c r="N542" s="41"/>
    </row>
    <row r="543" spans="1:15" s="24" customFormat="1" x14ac:dyDescent="0.3">
      <c r="A543" s="54"/>
      <c r="B543" s="54"/>
      <c r="C543" s="54"/>
      <c r="D543" s="40"/>
      <c r="E543" s="54"/>
      <c r="F543" s="54"/>
      <c r="G543" s="54"/>
      <c r="H543" s="59"/>
      <c r="I543" s="59"/>
      <c r="J543" s="59"/>
      <c r="K543" s="59"/>
      <c r="L543" s="41"/>
      <c r="M543" s="41"/>
      <c r="N543" s="41"/>
    </row>
    <row r="544" spans="1:15" s="41" customFormat="1" x14ac:dyDescent="0.3">
      <c r="A544" s="59"/>
      <c r="B544" s="59"/>
      <c r="C544" s="59"/>
      <c r="D544" s="62"/>
      <c r="E544" s="59"/>
      <c r="F544" s="59"/>
      <c r="G544" s="59"/>
      <c r="H544" s="59"/>
      <c r="I544" s="59"/>
      <c r="J544" s="59"/>
      <c r="K544" s="59"/>
      <c r="O544" s="49"/>
    </row>
    <row r="545" spans="1:19" s="41" customFormat="1" x14ac:dyDescent="0.3">
      <c r="A545" s="59"/>
      <c r="B545" s="59"/>
      <c r="C545" s="59"/>
      <c r="D545" s="62"/>
      <c r="E545" s="59"/>
      <c r="F545" s="59"/>
      <c r="G545" s="59"/>
      <c r="H545" s="59"/>
      <c r="I545" s="59"/>
      <c r="J545" s="59"/>
      <c r="K545" s="59"/>
      <c r="O545" s="49"/>
    </row>
    <row r="546" spans="1:19" s="41" customFormat="1" x14ac:dyDescent="0.3">
      <c r="A546" s="59"/>
      <c r="B546" s="59"/>
      <c r="C546" s="59"/>
      <c r="D546" s="62"/>
      <c r="E546" s="59"/>
      <c r="F546" s="59"/>
      <c r="G546" s="59"/>
      <c r="H546" s="59"/>
      <c r="I546" s="59"/>
      <c r="J546" s="59"/>
      <c r="K546" s="59"/>
      <c r="O546" s="49"/>
    </row>
    <row r="547" spans="1:19" s="41" customFormat="1" x14ac:dyDescent="0.3">
      <c r="A547" s="59"/>
      <c r="B547" s="59"/>
      <c r="C547" s="59"/>
      <c r="D547" s="62"/>
      <c r="E547" s="59"/>
      <c r="F547" s="59"/>
      <c r="G547" s="59"/>
      <c r="H547" s="59"/>
      <c r="I547" s="59"/>
      <c r="J547" s="59"/>
      <c r="K547" s="59"/>
      <c r="O547" s="49"/>
    </row>
    <row r="548" spans="1:19" s="41" customFormat="1" x14ac:dyDescent="0.3">
      <c r="A548" s="59"/>
      <c r="B548" s="59"/>
      <c r="C548" s="59"/>
      <c r="D548" s="62"/>
      <c r="E548" s="59"/>
      <c r="F548" s="59"/>
      <c r="G548" s="59"/>
      <c r="H548" s="59"/>
      <c r="I548" s="59"/>
      <c r="J548" s="59"/>
      <c r="K548" s="59"/>
      <c r="O548" s="49"/>
    </row>
    <row r="549" spans="1:19" s="41" customFormat="1" x14ac:dyDescent="0.3">
      <c r="A549" s="59"/>
      <c r="B549" s="59"/>
      <c r="C549" s="59"/>
      <c r="D549" s="62"/>
      <c r="E549" s="59"/>
      <c r="F549" s="59"/>
      <c r="G549" s="59"/>
      <c r="H549" s="59"/>
      <c r="I549" s="59"/>
      <c r="J549" s="59"/>
      <c r="K549" s="59"/>
      <c r="O549" s="49"/>
    </row>
    <row r="550" spans="1:19" s="41" customFormat="1" x14ac:dyDescent="0.3">
      <c r="A550" s="59"/>
      <c r="B550" s="59"/>
      <c r="C550" s="59"/>
      <c r="D550" s="62"/>
      <c r="E550" s="59"/>
      <c r="F550" s="59"/>
      <c r="G550" s="59"/>
      <c r="H550" s="59"/>
      <c r="I550" s="59"/>
      <c r="J550" s="59"/>
      <c r="K550" s="59"/>
      <c r="O550" s="49"/>
    </row>
    <row r="551" spans="1:19" s="41" customFormat="1" x14ac:dyDescent="0.3">
      <c r="O551" s="49"/>
    </row>
    <row r="552" spans="1:19" s="41" customFormat="1" x14ac:dyDescent="0.3">
      <c r="O552" s="49"/>
    </row>
    <row r="553" spans="1:19" s="41" customFormat="1" x14ac:dyDescent="0.3">
      <c r="O553" s="49"/>
    </row>
    <row r="554" spans="1:19" x14ac:dyDescent="0.3">
      <c r="P554" s="24"/>
      <c r="Q554" s="24"/>
      <c r="R554" s="24"/>
      <c r="S554" s="24"/>
    </row>
    <row r="555" spans="1:19" x14ac:dyDescent="0.3">
      <c r="P555" s="24"/>
      <c r="Q555" s="24"/>
      <c r="R555" s="24"/>
      <c r="S555" s="24"/>
    </row>
    <row r="556" spans="1:19" x14ac:dyDescent="0.3">
      <c r="P556" s="24"/>
      <c r="Q556" s="24"/>
      <c r="R556" s="24"/>
      <c r="S556" s="24"/>
    </row>
    <row r="557" spans="1:19" x14ac:dyDescent="0.3">
      <c r="P557" s="24"/>
      <c r="Q557" s="24"/>
      <c r="R557" s="24"/>
      <c r="S557" s="24"/>
    </row>
    <row r="558" spans="1:19" x14ac:dyDescent="0.3">
      <c r="P558" s="24"/>
      <c r="Q558" s="24"/>
      <c r="R558" s="24"/>
      <c r="S558" s="24"/>
    </row>
    <row r="559" spans="1:19" x14ac:dyDescent="0.3">
      <c r="P559" s="24"/>
      <c r="Q559" s="24"/>
      <c r="R559" s="24"/>
      <c r="S559" s="24"/>
    </row>
    <row r="560" spans="1:19" x14ac:dyDescent="0.3">
      <c r="P560" s="24"/>
      <c r="Q560" s="24"/>
      <c r="R560" s="24"/>
      <c r="S560" s="24"/>
    </row>
    <row r="561" spans="16:19" x14ac:dyDescent="0.3">
      <c r="P561" s="24"/>
      <c r="Q561" s="24"/>
      <c r="R561" s="24"/>
      <c r="S561" s="24"/>
    </row>
    <row r="562" spans="16:19" x14ac:dyDescent="0.3">
      <c r="P562" s="24"/>
      <c r="Q562" s="24"/>
      <c r="R562" s="24"/>
      <c r="S562" s="24"/>
    </row>
    <row r="563" spans="16:19" x14ac:dyDescent="0.3">
      <c r="P563" s="24"/>
      <c r="Q563" s="24"/>
      <c r="R563" s="24"/>
      <c r="S563" s="24"/>
    </row>
    <row r="564" spans="16:19" x14ac:dyDescent="0.3">
      <c r="P564" s="24"/>
      <c r="Q564" s="24"/>
      <c r="R564" s="24"/>
      <c r="S564" s="24"/>
    </row>
    <row r="565" spans="16:19" x14ac:dyDescent="0.3">
      <c r="P565" s="24"/>
      <c r="Q565" s="24"/>
      <c r="R565" s="24"/>
      <c r="S565" s="24"/>
    </row>
    <row r="566" spans="16:19" x14ac:dyDescent="0.3">
      <c r="P566" s="24"/>
      <c r="Q566" s="24"/>
      <c r="R566" s="24"/>
      <c r="S566" s="24"/>
    </row>
    <row r="567" spans="16:19" x14ac:dyDescent="0.3">
      <c r="P567" s="24"/>
      <c r="Q567" s="24"/>
      <c r="R567" s="24"/>
      <c r="S567" s="24"/>
    </row>
    <row r="568" spans="16:19" x14ac:dyDescent="0.3">
      <c r="P568" s="24"/>
      <c r="Q568" s="24"/>
      <c r="R568" s="24"/>
      <c r="S568" s="24"/>
    </row>
    <row r="569" spans="16:19" x14ac:dyDescent="0.3">
      <c r="P569" s="24"/>
      <c r="Q569" s="24"/>
      <c r="R569" s="24"/>
      <c r="S569" s="24"/>
    </row>
    <row r="570" spans="16:19" x14ac:dyDescent="0.3">
      <c r="P570" s="24"/>
      <c r="Q570" s="24"/>
      <c r="R570" s="24"/>
      <c r="S570" s="24"/>
    </row>
    <row r="571" spans="16:19" x14ac:dyDescent="0.3">
      <c r="P571" s="24"/>
      <c r="Q571" s="24"/>
      <c r="R571" s="24"/>
      <c r="S571" s="24"/>
    </row>
    <row r="572" spans="16:19" x14ac:dyDescent="0.3">
      <c r="P572" s="24"/>
      <c r="Q572" s="24"/>
      <c r="R572" s="24"/>
      <c r="S572" s="24"/>
    </row>
    <row r="573" spans="16:19" x14ac:dyDescent="0.3">
      <c r="P573" s="24"/>
      <c r="Q573" s="24"/>
      <c r="R573" s="24"/>
      <c r="S573" s="24"/>
    </row>
    <row r="574" spans="16:19" x14ac:dyDescent="0.3">
      <c r="P574" s="24"/>
      <c r="Q574" s="24"/>
      <c r="R574" s="24"/>
      <c r="S574" s="24"/>
    </row>
    <row r="575" spans="16:19" x14ac:dyDescent="0.3">
      <c r="P575" s="24"/>
      <c r="Q575" s="24"/>
      <c r="R575" s="24"/>
      <c r="S575" s="24"/>
    </row>
    <row r="576" spans="16:19" x14ac:dyDescent="0.3">
      <c r="P576" s="24"/>
      <c r="Q576" s="24"/>
      <c r="R576" s="24"/>
      <c r="S576" s="24"/>
    </row>
    <row r="577" spans="16:19" x14ac:dyDescent="0.3">
      <c r="P577" s="24"/>
      <c r="Q577" s="24"/>
      <c r="R577" s="24"/>
      <c r="S577" s="24"/>
    </row>
    <row r="578" spans="16:19" x14ac:dyDescent="0.3">
      <c r="P578" s="24"/>
      <c r="Q578" s="24"/>
      <c r="R578" s="24"/>
      <c r="S578" s="24"/>
    </row>
    <row r="579" spans="16:19" x14ac:dyDescent="0.3">
      <c r="P579" s="24"/>
      <c r="Q579" s="24"/>
      <c r="R579" s="24"/>
      <c r="S579" s="24"/>
    </row>
    <row r="580" spans="16:19" x14ac:dyDescent="0.3">
      <c r="P580" s="24"/>
      <c r="Q580" s="24"/>
      <c r="R580" s="24"/>
      <c r="S580" s="24"/>
    </row>
    <row r="581" spans="16:19" x14ac:dyDescent="0.3">
      <c r="P581" s="24"/>
      <c r="Q581" s="24"/>
      <c r="R581" s="24"/>
      <c r="S581" s="24"/>
    </row>
    <row r="582" spans="16:19" x14ac:dyDescent="0.3">
      <c r="P582" s="24"/>
      <c r="Q582" s="24"/>
      <c r="R582" s="24"/>
      <c r="S582" s="24"/>
    </row>
    <row r="583" spans="16:19" x14ac:dyDescent="0.3">
      <c r="P583" s="24"/>
      <c r="Q583" s="24"/>
      <c r="R583" s="24"/>
      <c r="S583" s="24"/>
    </row>
    <row r="584" spans="16:19" x14ac:dyDescent="0.3">
      <c r="P584" s="24"/>
      <c r="Q584" s="24"/>
      <c r="R584" s="24"/>
      <c r="S584" s="24"/>
    </row>
    <row r="585" spans="16:19" x14ac:dyDescent="0.3">
      <c r="P585" s="24"/>
      <c r="Q585" s="24"/>
      <c r="R585" s="24"/>
      <c r="S585" s="24"/>
    </row>
    <row r="586" spans="16:19" x14ac:dyDescent="0.3">
      <c r="P586" s="24"/>
      <c r="Q586" s="24"/>
      <c r="R586" s="24"/>
      <c r="S586" s="24"/>
    </row>
    <row r="587" spans="16:19" x14ac:dyDescent="0.3">
      <c r="P587" s="24"/>
      <c r="Q587" s="24"/>
      <c r="R587" s="24"/>
      <c r="S587" s="24"/>
    </row>
    <row r="588" spans="16:19" x14ac:dyDescent="0.3">
      <c r="P588" s="24"/>
      <c r="Q588" s="24"/>
      <c r="R588" s="24"/>
      <c r="S588" s="24"/>
    </row>
    <row r="589" spans="16:19" x14ac:dyDescent="0.3">
      <c r="P589" s="24"/>
      <c r="Q589" s="24"/>
      <c r="R589" s="24"/>
      <c r="S589" s="24"/>
    </row>
    <row r="590" spans="16:19" x14ac:dyDescent="0.3">
      <c r="P590" s="24"/>
      <c r="Q590" s="24"/>
      <c r="R590" s="24"/>
      <c r="S590" s="24"/>
    </row>
    <row r="591" spans="16:19" x14ac:dyDescent="0.3">
      <c r="P591" s="24"/>
      <c r="Q591" s="24"/>
      <c r="R591" s="24"/>
      <c r="S591" s="24"/>
    </row>
    <row r="592" spans="16:19" x14ac:dyDescent="0.3">
      <c r="P592" s="24"/>
      <c r="Q592" s="24"/>
      <c r="R592" s="24"/>
      <c r="S592" s="24"/>
    </row>
    <row r="593" spans="16:19" x14ac:dyDescent="0.3">
      <c r="P593" s="24"/>
      <c r="Q593" s="24"/>
      <c r="R593" s="24"/>
      <c r="S593" s="24"/>
    </row>
    <row r="594" spans="16:19" x14ac:dyDescent="0.3">
      <c r="P594" s="24"/>
      <c r="Q594" s="24"/>
      <c r="R594" s="24"/>
      <c r="S594" s="24"/>
    </row>
    <row r="595" spans="16:19" x14ac:dyDescent="0.3">
      <c r="P595" s="24"/>
      <c r="Q595" s="24"/>
      <c r="R595" s="24"/>
      <c r="S595" s="24"/>
    </row>
    <row r="596" spans="16:19" x14ac:dyDescent="0.3">
      <c r="P596" s="24"/>
      <c r="Q596" s="24"/>
      <c r="R596" s="24"/>
      <c r="S596" s="24"/>
    </row>
    <row r="597" spans="16:19" x14ac:dyDescent="0.3">
      <c r="P597" s="24"/>
      <c r="Q597" s="24"/>
      <c r="R597" s="24"/>
      <c r="S597" s="24"/>
    </row>
    <row r="598" spans="16:19" x14ac:dyDescent="0.3">
      <c r="P598" s="24"/>
      <c r="Q598" s="24"/>
      <c r="R598" s="24"/>
      <c r="S598" s="24"/>
    </row>
    <row r="599" spans="16:19" x14ac:dyDescent="0.3">
      <c r="P599" s="24"/>
      <c r="Q599" s="24"/>
      <c r="R599" s="24"/>
      <c r="S599" s="24"/>
    </row>
    <row r="600" spans="16:19" x14ac:dyDescent="0.3">
      <c r="P600" s="24"/>
      <c r="Q600" s="24"/>
      <c r="R600" s="24"/>
      <c r="S600" s="24"/>
    </row>
    <row r="601" spans="16:19" x14ac:dyDescent="0.3">
      <c r="P601" s="24"/>
      <c r="Q601" s="24"/>
      <c r="R601" s="24"/>
      <c r="S601" s="24"/>
    </row>
    <row r="602" spans="16:19" x14ac:dyDescent="0.3">
      <c r="P602" s="24"/>
      <c r="Q602" s="24"/>
      <c r="R602" s="24"/>
      <c r="S602" s="24"/>
    </row>
    <row r="603" spans="16:19" x14ac:dyDescent="0.3">
      <c r="P603" s="24"/>
      <c r="Q603" s="24"/>
      <c r="R603" s="24"/>
      <c r="S603" s="24"/>
    </row>
    <row r="604" spans="16:19" x14ac:dyDescent="0.3">
      <c r="P604" s="24"/>
      <c r="Q604" s="24"/>
      <c r="R604" s="24"/>
      <c r="S604" s="24"/>
    </row>
    <row r="605" spans="16:19" x14ac:dyDescent="0.3">
      <c r="P605" s="24"/>
      <c r="Q605" s="24"/>
      <c r="R605" s="24"/>
      <c r="S605" s="24"/>
    </row>
    <row r="606" spans="16:19" x14ac:dyDescent="0.3">
      <c r="P606" s="24"/>
      <c r="Q606" s="24"/>
      <c r="R606" s="24"/>
      <c r="S606" s="24"/>
    </row>
    <row r="607" spans="16:19" x14ac:dyDescent="0.3">
      <c r="P607" s="24"/>
      <c r="Q607" s="24"/>
      <c r="R607" s="24"/>
      <c r="S607" s="24"/>
    </row>
    <row r="608" spans="16:19" x14ac:dyDescent="0.3">
      <c r="P608" s="24"/>
      <c r="Q608" s="24"/>
      <c r="R608" s="24"/>
      <c r="S608" s="24"/>
    </row>
    <row r="609" spans="16:19" x14ac:dyDescent="0.3">
      <c r="P609" s="24"/>
      <c r="Q609" s="24"/>
      <c r="R609" s="24"/>
      <c r="S609" s="24"/>
    </row>
    <row r="610" spans="16:19" x14ac:dyDescent="0.3">
      <c r="P610" s="24"/>
      <c r="Q610" s="24"/>
      <c r="R610" s="24"/>
      <c r="S610" s="24"/>
    </row>
    <row r="611" spans="16:19" x14ac:dyDescent="0.3">
      <c r="P611" s="24"/>
      <c r="Q611" s="24"/>
      <c r="R611" s="24"/>
      <c r="S611" s="24"/>
    </row>
    <row r="612" spans="16:19" x14ac:dyDescent="0.3">
      <c r="P612" s="24"/>
      <c r="Q612" s="24"/>
      <c r="R612" s="24"/>
      <c r="S612" s="24"/>
    </row>
    <row r="613" spans="16:19" x14ac:dyDescent="0.3">
      <c r="P613" s="24"/>
      <c r="Q613" s="24"/>
      <c r="R613" s="24"/>
      <c r="S613" s="24"/>
    </row>
    <row r="614" spans="16:19" x14ac:dyDescent="0.3">
      <c r="P614" s="24"/>
      <c r="Q614" s="24"/>
      <c r="R614" s="24"/>
      <c r="S614" s="24"/>
    </row>
    <row r="615" spans="16:19" x14ac:dyDescent="0.3">
      <c r="P615" s="24"/>
      <c r="Q615" s="24"/>
      <c r="R615" s="24"/>
      <c r="S615" s="24"/>
    </row>
    <row r="616" spans="16:19" x14ac:dyDescent="0.3">
      <c r="P616" s="24"/>
      <c r="Q616" s="24"/>
      <c r="R616" s="24"/>
      <c r="S616" s="24"/>
    </row>
    <row r="617" spans="16:19" x14ac:dyDescent="0.3">
      <c r="P617" s="24"/>
      <c r="Q617" s="24"/>
      <c r="R617" s="24"/>
      <c r="S617" s="24"/>
    </row>
    <row r="618" spans="16:19" x14ac:dyDescent="0.3">
      <c r="P618" s="24"/>
      <c r="Q618" s="24"/>
      <c r="R618" s="24"/>
      <c r="S618" s="24"/>
    </row>
    <row r="619" spans="16:19" x14ac:dyDescent="0.3">
      <c r="P619" s="24"/>
      <c r="Q619" s="24"/>
      <c r="R619" s="24"/>
      <c r="S619" s="24"/>
    </row>
    <row r="620" spans="16:19" x14ac:dyDescent="0.3">
      <c r="P620" s="24"/>
      <c r="Q620" s="24"/>
      <c r="R620" s="24"/>
      <c r="S620" s="24"/>
    </row>
    <row r="621" spans="16:19" x14ac:dyDescent="0.3">
      <c r="P621" s="24"/>
      <c r="Q621" s="24"/>
      <c r="R621" s="24"/>
      <c r="S621" s="24"/>
    </row>
    <row r="622" spans="16:19" x14ac:dyDescent="0.3">
      <c r="P622" s="24"/>
      <c r="Q622" s="24"/>
      <c r="R622" s="24"/>
      <c r="S622" s="24"/>
    </row>
    <row r="623" spans="16:19" x14ac:dyDescent="0.3">
      <c r="P623" s="24"/>
      <c r="Q623" s="24"/>
      <c r="R623" s="24"/>
      <c r="S623" s="24"/>
    </row>
    <row r="624" spans="16:19" x14ac:dyDescent="0.3">
      <c r="P624" s="24"/>
      <c r="Q624" s="24"/>
      <c r="R624" s="24"/>
      <c r="S624" s="24"/>
    </row>
    <row r="625" spans="16:19" x14ac:dyDescent="0.3">
      <c r="P625" s="24"/>
      <c r="Q625" s="24"/>
      <c r="R625" s="24"/>
      <c r="S625" s="24"/>
    </row>
    <row r="626" spans="16:19" x14ac:dyDescent="0.3">
      <c r="P626" s="24"/>
      <c r="Q626" s="24"/>
      <c r="R626" s="24"/>
      <c r="S626" s="24"/>
    </row>
    <row r="627" spans="16:19" x14ac:dyDescent="0.3">
      <c r="P627" s="24"/>
      <c r="Q627" s="24"/>
      <c r="R627" s="24"/>
      <c r="S627" s="24"/>
    </row>
    <row r="628" spans="16:19" x14ac:dyDescent="0.3">
      <c r="P628" s="24"/>
      <c r="Q628" s="24"/>
      <c r="R628" s="24"/>
      <c r="S628" s="24"/>
    </row>
    <row r="629" spans="16:19" x14ac:dyDescent="0.3">
      <c r="P629" s="24"/>
      <c r="Q629" s="24"/>
      <c r="R629" s="24"/>
      <c r="S629" s="24"/>
    </row>
    <row r="630" spans="16:19" x14ac:dyDescent="0.3">
      <c r="P630" s="24"/>
      <c r="Q630" s="24"/>
      <c r="R630" s="24"/>
      <c r="S630" s="24"/>
    </row>
    <row r="631" spans="16:19" x14ac:dyDescent="0.3">
      <c r="P631" s="24"/>
      <c r="Q631" s="24"/>
      <c r="R631" s="24"/>
      <c r="S631" s="24"/>
    </row>
    <row r="632" spans="16:19" x14ac:dyDescent="0.3">
      <c r="P632" s="24"/>
      <c r="Q632" s="24"/>
      <c r="R632" s="24"/>
      <c r="S632" s="24"/>
    </row>
    <row r="633" spans="16:19" x14ac:dyDescent="0.3">
      <c r="P633" s="24"/>
      <c r="Q633" s="24"/>
      <c r="R633" s="24"/>
      <c r="S633" s="24"/>
    </row>
    <row r="634" spans="16:19" x14ac:dyDescent="0.3">
      <c r="P634" s="24"/>
      <c r="Q634" s="24"/>
      <c r="R634" s="24"/>
      <c r="S634" s="24"/>
    </row>
    <row r="635" spans="16:19" x14ac:dyDescent="0.3">
      <c r="P635" s="24"/>
      <c r="Q635" s="24"/>
      <c r="R635" s="24"/>
      <c r="S635" s="24"/>
    </row>
    <row r="636" spans="16:19" x14ac:dyDescent="0.3">
      <c r="P636" s="24"/>
      <c r="Q636" s="24"/>
      <c r="R636" s="24"/>
      <c r="S636" s="24"/>
    </row>
    <row r="637" spans="16:19" x14ac:dyDescent="0.3">
      <c r="P637" s="24"/>
      <c r="Q637" s="24"/>
      <c r="R637" s="24"/>
      <c r="S637" s="24"/>
    </row>
    <row r="638" spans="16:19" x14ac:dyDescent="0.3">
      <c r="P638" s="24"/>
      <c r="Q638" s="24"/>
      <c r="R638" s="24"/>
      <c r="S638" s="24"/>
    </row>
    <row r="639" spans="16:19" x14ac:dyDescent="0.3">
      <c r="P639" s="24"/>
      <c r="Q639" s="24"/>
      <c r="R639" s="24"/>
      <c r="S639" s="24"/>
    </row>
    <row r="640" spans="16:19" x14ac:dyDescent="0.3">
      <c r="P640" s="24"/>
      <c r="Q640" s="24"/>
      <c r="R640" s="24"/>
      <c r="S640" s="24"/>
    </row>
    <row r="641" spans="16:19" x14ac:dyDescent="0.3">
      <c r="P641" s="24"/>
      <c r="Q641" s="24"/>
      <c r="R641" s="24"/>
      <c r="S641" s="24"/>
    </row>
    <row r="642" spans="16:19" x14ac:dyDescent="0.3">
      <c r="P642" s="24"/>
      <c r="Q642" s="24"/>
      <c r="R642" s="24"/>
      <c r="S642" s="24"/>
    </row>
    <row r="643" spans="16:19" x14ac:dyDescent="0.3">
      <c r="P643" s="24"/>
      <c r="Q643" s="24"/>
      <c r="R643" s="24"/>
      <c r="S643" s="24"/>
    </row>
    <row r="644" spans="16:19" x14ac:dyDescent="0.3">
      <c r="P644" s="24"/>
      <c r="Q644" s="24"/>
      <c r="R644" s="24"/>
      <c r="S644" s="24"/>
    </row>
    <row r="645" spans="16:19" x14ac:dyDescent="0.3">
      <c r="P645" s="24"/>
      <c r="Q645" s="24"/>
      <c r="R645" s="24"/>
      <c r="S645" s="24"/>
    </row>
    <row r="646" spans="16:19" x14ac:dyDescent="0.3">
      <c r="P646" s="24"/>
      <c r="Q646" s="24"/>
      <c r="R646" s="24"/>
      <c r="S646" s="24"/>
    </row>
    <row r="647" spans="16:19" x14ac:dyDescent="0.3">
      <c r="P647" s="24"/>
      <c r="Q647" s="24"/>
      <c r="R647" s="24"/>
      <c r="S647" s="24"/>
    </row>
    <row r="648" spans="16:19" x14ac:dyDescent="0.3">
      <c r="P648" s="24"/>
      <c r="Q648" s="24"/>
      <c r="R648" s="24"/>
      <c r="S648" s="24"/>
    </row>
    <row r="649" spans="16:19" x14ac:dyDescent="0.3">
      <c r="P649" s="24"/>
      <c r="Q649" s="24"/>
      <c r="R649" s="24"/>
      <c r="S649" s="24"/>
    </row>
    <row r="650" spans="16:19" x14ac:dyDescent="0.3">
      <c r="P650" s="24"/>
      <c r="Q650" s="24"/>
      <c r="R650" s="24"/>
      <c r="S650" s="24"/>
    </row>
    <row r="651" spans="16:19" x14ac:dyDescent="0.3">
      <c r="P651" s="24"/>
      <c r="Q651" s="24"/>
      <c r="R651" s="24"/>
      <c r="S651" s="24"/>
    </row>
    <row r="652" spans="16:19" x14ac:dyDescent="0.3">
      <c r="P652" s="24"/>
      <c r="Q652" s="24"/>
      <c r="R652" s="24"/>
      <c r="S652" s="24"/>
    </row>
    <row r="653" spans="16:19" x14ac:dyDescent="0.3">
      <c r="P653" s="24"/>
      <c r="Q653" s="24"/>
      <c r="R653" s="24"/>
      <c r="S653" s="24"/>
    </row>
    <row r="654" spans="16:19" x14ac:dyDescent="0.3">
      <c r="P654" s="24"/>
      <c r="Q654" s="24"/>
      <c r="R654" s="24"/>
      <c r="S654" s="24"/>
    </row>
    <row r="655" spans="16:19" x14ac:dyDescent="0.3">
      <c r="P655" s="24"/>
      <c r="Q655" s="24"/>
      <c r="R655" s="24"/>
      <c r="S655" s="24"/>
    </row>
    <row r="656" spans="16:19" x14ac:dyDescent="0.3">
      <c r="P656" s="24"/>
      <c r="Q656" s="24"/>
      <c r="R656" s="24"/>
      <c r="S656" s="24"/>
    </row>
    <row r="657" spans="16:19" x14ac:dyDescent="0.3">
      <c r="P657" s="24"/>
      <c r="Q657" s="24"/>
      <c r="R657" s="24"/>
      <c r="S657" s="24"/>
    </row>
    <row r="658" spans="16:19" x14ac:dyDescent="0.3">
      <c r="P658" s="24"/>
      <c r="Q658" s="24"/>
      <c r="R658" s="24"/>
      <c r="S658" s="24"/>
    </row>
    <row r="659" spans="16:19" x14ac:dyDescent="0.3">
      <c r="P659" s="24"/>
      <c r="Q659" s="24"/>
      <c r="R659" s="24"/>
      <c r="S659" s="24"/>
    </row>
    <row r="660" spans="16:19" x14ac:dyDescent="0.3">
      <c r="P660" s="24"/>
      <c r="Q660" s="24"/>
      <c r="R660" s="24"/>
      <c r="S660" s="24"/>
    </row>
    <row r="661" spans="16:19" x14ac:dyDescent="0.3">
      <c r="P661" s="24"/>
      <c r="Q661" s="24"/>
      <c r="R661" s="24"/>
      <c r="S661" s="24"/>
    </row>
    <row r="662" spans="16:19" x14ac:dyDescent="0.3">
      <c r="P662" s="24"/>
      <c r="Q662" s="24"/>
      <c r="R662" s="24"/>
      <c r="S662" s="24"/>
    </row>
    <row r="663" spans="16:19" x14ac:dyDescent="0.3">
      <c r="P663" s="24"/>
      <c r="Q663" s="24"/>
      <c r="R663" s="24"/>
      <c r="S663" s="24"/>
    </row>
    <row r="664" spans="16:19" x14ac:dyDescent="0.3">
      <c r="P664" s="24"/>
      <c r="Q664" s="24"/>
      <c r="R664" s="24"/>
      <c r="S664" s="24"/>
    </row>
    <row r="665" spans="16:19" x14ac:dyDescent="0.3">
      <c r="P665" s="24"/>
      <c r="Q665" s="24"/>
      <c r="R665" s="24"/>
      <c r="S665" s="24"/>
    </row>
    <row r="666" spans="16:19" x14ac:dyDescent="0.3">
      <c r="P666" s="24"/>
      <c r="Q666" s="24"/>
      <c r="R666" s="24"/>
      <c r="S666" s="24"/>
    </row>
    <row r="667" spans="16:19" x14ac:dyDescent="0.3">
      <c r="P667" s="24"/>
      <c r="Q667" s="24"/>
      <c r="R667" s="24"/>
      <c r="S667" s="24"/>
    </row>
    <row r="668" spans="16:19" x14ac:dyDescent="0.3">
      <c r="P668" s="24"/>
      <c r="Q668" s="24"/>
      <c r="R668" s="24"/>
      <c r="S668" s="24"/>
    </row>
    <row r="669" spans="16:19" x14ac:dyDescent="0.3">
      <c r="P669" s="24"/>
      <c r="Q669" s="24"/>
      <c r="R669" s="24"/>
      <c r="S669" s="24"/>
    </row>
    <row r="670" spans="16:19" x14ac:dyDescent="0.3">
      <c r="P670" s="24"/>
      <c r="Q670" s="24"/>
      <c r="R670" s="24"/>
      <c r="S670" s="24"/>
    </row>
    <row r="671" spans="16:19" x14ac:dyDescent="0.3">
      <c r="P671" s="24"/>
      <c r="Q671" s="24"/>
      <c r="R671" s="24"/>
      <c r="S671" s="24"/>
    </row>
    <row r="672" spans="16:19" x14ac:dyDescent="0.3">
      <c r="P672" s="24"/>
      <c r="Q672" s="24"/>
      <c r="R672" s="24"/>
      <c r="S672" s="24"/>
    </row>
    <row r="673" spans="16:19" x14ac:dyDescent="0.3">
      <c r="P673" s="24"/>
      <c r="Q673" s="24"/>
      <c r="R673" s="24"/>
      <c r="S673" s="24"/>
    </row>
    <row r="674" spans="16:19" x14ac:dyDescent="0.3">
      <c r="P674" s="24"/>
      <c r="Q674" s="24"/>
      <c r="R674" s="24"/>
      <c r="S674" s="24"/>
    </row>
    <row r="675" spans="16:19" x14ac:dyDescent="0.3">
      <c r="P675" s="24"/>
      <c r="Q675" s="24"/>
      <c r="R675" s="24"/>
      <c r="S675" s="24"/>
    </row>
    <row r="676" spans="16:19" x14ac:dyDescent="0.3">
      <c r="P676" s="24"/>
      <c r="Q676" s="24"/>
      <c r="R676" s="24"/>
      <c r="S676" s="24"/>
    </row>
    <row r="677" spans="16:19" x14ac:dyDescent="0.3">
      <c r="P677" s="24"/>
      <c r="Q677" s="24"/>
      <c r="R677" s="24"/>
      <c r="S677" s="24"/>
    </row>
    <row r="678" spans="16:19" x14ac:dyDescent="0.3">
      <c r="P678" s="24"/>
      <c r="Q678" s="24"/>
      <c r="R678" s="24"/>
      <c r="S678" s="24"/>
    </row>
    <row r="679" spans="16:19" x14ac:dyDescent="0.3">
      <c r="P679" s="24"/>
      <c r="Q679" s="24"/>
      <c r="R679" s="24"/>
      <c r="S679" s="24"/>
    </row>
    <row r="680" spans="16:19" x14ac:dyDescent="0.3">
      <c r="P680" s="24"/>
      <c r="Q680" s="24"/>
      <c r="R680" s="24"/>
      <c r="S680" s="24"/>
    </row>
    <row r="681" spans="16:19" x14ac:dyDescent="0.3">
      <c r="P681" s="24"/>
      <c r="Q681" s="24"/>
      <c r="R681" s="24"/>
      <c r="S681" s="24"/>
    </row>
    <row r="682" spans="16:19" x14ac:dyDescent="0.3">
      <c r="P682" s="24"/>
      <c r="Q682" s="24"/>
      <c r="R682" s="24"/>
      <c r="S682" s="24"/>
    </row>
    <row r="683" spans="16:19" x14ac:dyDescent="0.3">
      <c r="P683" s="24"/>
      <c r="Q683" s="24"/>
      <c r="R683" s="24"/>
      <c r="S683" s="24"/>
    </row>
    <row r="684" spans="16:19" x14ac:dyDescent="0.3">
      <c r="P684" s="24"/>
      <c r="Q684" s="24"/>
      <c r="R684" s="24"/>
      <c r="S684" s="24"/>
    </row>
    <row r="685" spans="16:19" x14ac:dyDescent="0.3">
      <c r="P685" s="24"/>
      <c r="Q685" s="24"/>
      <c r="R685" s="24"/>
      <c r="S685" s="24"/>
    </row>
    <row r="686" spans="16:19" x14ac:dyDescent="0.3">
      <c r="P686" s="24"/>
      <c r="Q686" s="24"/>
      <c r="R686" s="24"/>
      <c r="S686" s="24"/>
    </row>
    <row r="687" spans="16:19" x14ac:dyDescent="0.3">
      <c r="P687" s="24"/>
      <c r="Q687" s="24"/>
      <c r="R687" s="24"/>
      <c r="S687" s="24"/>
    </row>
    <row r="688" spans="16:19" x14ac:dyDescent="0.3">
      <c r="P688" s="24"/>
      <c r="Q688" s="24"/>
      <c r="R688" s="24"/>
      <c r="S688" s="24"/>
    </row>
    <row r="689" spans="16:19" x14ac:dyDescent="0.3">
      <c r="P689" s="24"/>
      <c r="Q689" s="24"/>
      <c r="R689" s="24"/>
      <c r="S689" s="24"/>
    </row>
    <row r="690" spans="16:19" x14ac:dyDescent="0.3">
      <c r="P690" s="24"/>
      <c r="Q690" s="24"/>
      <c r="R690" s="24"/>
      <c r="S690" s="24"/>
    </row>
    <row r="691" spans="16:19" x14ac:dyDescent="0.3">
      <c r="P691" s="24"/>
      <c r="Q691" s="24"/>
      <c r="R691" s="24"/>
      <c r="S691" s="24"/>
    </row>
    <row r="692" spans="16:19" x14ac:dyDescent="0.3">
      <c r="P692" s="24"/>
      <c r="Q692" s="24"/>
      <c r="R692" s="24"/>
      <c r="S692" s="24"/>
    </row>
    <row r="693" spans="16:19" x14ac:dyDescent="0.3">
      <c r="P693" s="24"/>
      <c r="Q693" s="24"/>
      <c r="R693" s="24"/>
      <c r="S693" s="24"/>
    </row>
    <row r="694" spans="16:19" x14ac:dyDescent="0.3">
      <c r="P694" s="24"/>
      <c r="Q694" s="24"/>
      <c r="R694" s="24"/>
      <c r="S694" s="24"/>
    </row>
    <row r="695" spans="16:19" x14ac:dyDescent="0.3">
      <c r="P695" s="24"/>
      <c r="Q695" s="24"/>
      <c r="R695" s="24"/>
      <c r="S695" s="24"/>
    </row>
    <row r="696" spans="16:19" x14ac:dyDescent="0.3">
      <c r="P696" s="24"/>
      <c r="Q696" s="24"/>
      <c r="R696" s="24"/>
      <c r="S696" s="24"/>
    </row>
    <row r="697" spans="16:19" x14ac:dyDescent="0.3">
      <c r="P697" s="24"/>
      <c r="Q697" s="24"/>
      <c r="R697" s="24"/>
      <c r="S697" s="24"/>
    </row>
    <row r="698" spans="16:19" x14ac:dyDescent="0.3">
      <c r="P698" s="24"/>
      <c r="Q698" s="24"/>
      <c r="R698" s="24"/>
      <c r="S698" s="24"/>
    </row>
    <row r="699" spans="16:19" x14ac:dyDescent="0.3">
      <c r="P699" s="24"/>
      <c r="Q699" s="24"/>
      <c r="R699" s="24"/>
      <c r="S699" s="24"/>
    </row>
    <row r="700" spans="16:19" x14ac:dyDescent="0.3">
      <c r="P700" s="24"/>
      <c r="Q700" s="24"/>
      <c r="R700" s="24"/>
      <c r="S700" s="24"/>
    </row>
    <row r="701" spans="16:19" x14ac:dyDescent="0.3">
      <c r="P701" s="24"/>
      <c r="Q701" s="24"/>
      <c r="R701" s="24"/>
      <c r="S701" s="24"/>
    </row>
    <row r="702" spans="16:19" x14ac:dyDescent="0.3">
      <c r="P702" s="24"/>
      <c r="Q702" s="24"/>
      <c r="R702" s="24"/>
      <c r="S702" s="24"/>
    </row>
    <row r="703" spans="16:19" x14ac:dyDescent="0.3">
      <c r="P703" s="24"/>
      <c r="Q703" s="24"/>
      <c r="R703" s="24"/>
      <c r="S703" s="24"/>
    </row>
    <row r="704" spans="16:19" x14ac:dyDescent="0.3">
      <c r="P704" s="24"/>
      <c r="Q704" s="24"/>
      <c r="R704" s="24"/>
      <c r="S704" s="24"/>
    </row>
    <row r="705" spans="16:19" x14ac:dyDescent="0.3">
      <c r="P705" s="24"/>
      <c r="Q705" s="24"/>
      <c r="R705" s="24"/>
      <c r="S705" s="24"/>
    </row>
    <row r="706" spans="16:19" x14ac:dyDescent="0.3">
      <c r="P706" s="24"/>
      <c r="Q706" s="24"/>
      <c r="R706" s="24"/>
      <c r="S706" s="24"/>
    </row>
    <row r="707" spans="16:19" x14ac:dyDescent="0.3">
      <c r="P707" s="24"/>
      <c r="Q707" s="24"/>
      <c r="R707" s="24"/>
      <c r="S707" s="24"/>
    </row>
    <row r="708" spans="16:19" x14ac:dyDescent="0.3">
      <c r="P708" s="24"/>
      <c r="Q708" s="24"/>
      <c r="R708" s="24"/>
      <c r="S708" s="24"/>
    </row>
    <row r="709" spans="16:19" x14ac:dyDescent="0.3">
      <c r="P709" s="24"/>
      <c r="Q709" s="24"/>
      <c r="R709" s="24"/>
      <c r="S709" s="24"/>
    </row>
    <row r="710" spans="16:19" x14ac:dyDescent="0.3">
      <c r="P710" s="24"/>
      <c r="Q710" s="24"/>
      <c r="R710" s="24"/>
      <c r="S710" s="24"/>
    </row>
    <row r="711" spans="16:19" x14ac:dyDescent="0.3">
      <c r="P711" s="24"/>
      <c r="Q711" s="24"/>
      <c r="R711" s="24"/>
      <c r="S711" s="24"/>
    </row>
    <row r="712" spans="16:19" x14ac:dyDescent="0.3">
      <c r="P712" s="24"/>
      <c r="Q712" s="24"/>
      <c r="R712" s="24"/>
      <c r="S712" s="24"/>
    </row>
    <row r="713" spans="16:19" x14ac:dyDescent="0.3">
      <c r="P713" s="24"/>
      <c r="Q713" s="24"/>
      <c r="R713" s="24"/>
      <c r="S713" s="24"/>
    </row>
    <row r="714" spans="16:19" x14ac:dyDescent="0.3">
      <c r="P714" s="24"/>
      <c r="Q714" s="24"/>
      <c r="R714" s="24"/>
      <c r="S714" s="24"/>
    </row>
    <row r="715" spans="16:19" x14ac:dyDescent="0.3">
      <c r="P715" s="24"/>
      <c r="Q715" s="24"/>
      <c r="R715" s="24"/>
      <c r="S715" s="24"/>
    </row>
    <row r="716" spans="16:19" x14ac:dyDescent="0.3">
      <c r="P716" s="24"/>
      <c r="Q716" s="24"/>
      <c r="R716" s="24"/>
      <c r="S716" s="24"/>
    </row>
    <row r="717" spans="16:19" x14ac:dyDescent="0.3">
      <c r="P717" s="24"/>
      <c r="Q717" s="24"/>
      <c r="R717" s="24"/>
      <c r="S717" s="24"/>
    </row>
    <row r="718" spans="16:19" x14ac:dyDescent="0.3">
      <c r="P718" s="24"/>
      <c r="Q718" s="24"/>
      <c r="R718" s="24"/>
      <c r="S718" s="24"/>
    </row>
    <row r="719" spans="16:19" x14ac:dyDescent="0.3">
      <c r="P719" s="24"/>
      <c r="Q719" s="24"/>
      <c r="R719" s="24"/>
      <c r="S719" s="24"/>
    </row>
    <row r="720" spans="16:19" x14ac:dyDescent="0.3">
      <c r="P720" s="24"/>
      <c r="Q720" s="24"/>
      <c r="R720" s="24"/>
      <c r="S720" s="24"/>
    </row>
    <row r="721" spans="16:19" x14ac:dyDescent="0.3">
      <c r="P721" s="24"/>
      <c r="Q721" s="24"/>
      <c r="R721" s="24"/>
      <c r="S721" s="24"/>
    </row>
    <row r="722" spans="16:19" x14ac:dyDescent="0.3">
      <c r="P722" s="24"/>
      <c r="Q722" s="24"/>
      <c r="R722" s="24"/>
      <c r="S722" s="24"/>
    </row>
    <row r="723" spans="16:19" x14ac:dyDescent="0.3">
      <c r="P723" s="24"/>
      <c r="Q723" s="24"/>
      <c r="R723" s="24"/>
      <c r="S723" s="24"/>
    </row>
    <row r="724" spans="16:19" x14ac:dyDescent="0.3">
      <c r="P724" s="24"/>
      <c r="Q724" s="24"/>
      <c r="R724" s="24"/>
      <c r="S724" s="24"/>
    </row>
    <row r="725" spans="16:19" x14ac:dyDescent="0.3">
      <c r="P725" s="24"/>
      <c r="Q725" s="24"/>
      <c r="R725" s="24"/>
      <c r="S725" s="24"/>
    </row>
    <row r="726" spans="16:19" x14ac:dyDescent="0.3">
      <c r="P726" s="24"/>
      <c r="Q726" s="24"/>
      <c r="R726" s="24"/>
      <c r="S726" s="24"/>
    </row>
    <row r="727" spans="16:19" x14ac:dyDescent="0.3">
      <c r="P727" s="24"/>
      <c r="Q727" s="24"/>
      <c r="R727" s="24"/>
      <c r="S727" s="24"/>
    </row>
    <row r="728" spans="16:19" x14ac:dyDescent="0.3">
      <c r="P728" s="24"/>
      <c r="Q728" s="24"/>
      <c r="R728" s="24"/>
      <c r="S728" s="24"/>
    </row>
    <row r="729" spans="16:19" x14ac:dyDescent="0.3">
      <c r="P729" s="24"/>
      <c r="Q729" s="24"/>
      <c r="R729" s="24"/>
      <c r="S729" s="24"/>
    </row>
    <row r="730" spans="16:19" x14ac:dyDescent="0.3">
      <c r="P730" s="24"/>
      <c r="Q730" s="24"/>
      <c r="R730" s="24"/>
      <c r="S730" s="24"/>
    </row>
    <row r="731" spans="16:19" x14ac:dyDescent="0.3">
      <c r="P731" s="24"/>
      <c r="Q731" s="24"/>
      <c r="R731" s="24"/>
      <c r="S731" s="24"/>
    </row>
    <row r="732" spans="16:19" x14ac:dyDescent="0.3">
      <c r="P732" s="24"/>
      <c r="Q732" s="24"/>
      <c r="R732" s="24"/>
      <c r="S732" s="24"/>
    </row>
    <row r="733" spans="16:19" x14ac:dyDescent="0.3">
      <c r="P733" s="24"/>
      <c r="Q733" s="24"/>
      <c r="R733" s="24"/>
      <c r="S733" s="24"/>
    </row>
    <row r="734" spans="16:19" x14ac:dyDescent="0.3">
      <c r="P734" s="24"/>
      <c r="Q734" s="24"/>
      <c r="R734" s="24"/>
      <c r="S734" s="24"/>
    </row>
    <row r="735" spans="16:19" x14ac:dyDescent="0.3">
      <c r="P735" s="24"/>
      <c r="Q735" s="24"/>
      <c r="R735" s="24"/>
      <c r="S735" s="24"/>
    </row>
    <row r="736" spans="16:19" x14ac:dyDescent="0.3">
      <c r="P736" s="24"/>
      <c r="Q736" s="24"/>
      <c r="R736" s="24"/>
      <c r="S736" s="24"/>
    </row>
    <row r="737" spans="16:19" x14ac:dyDescent="0.3">
      <c r="P737" s="24"/>
      <c r="Q737" s="24"/>
      <c r="R737" s="24"/>
      <c r="S737" s="24"/>
    </row>
    <row r="738" spans="16:19" x14ac:dyDescent="0.3">
      <c r="P738" s="24"/>
      <c r="Q738" s="24"/>
      <c r="R738" s="24"/>
      <c r="S738" s="24"/>
    </row>
    <row r="739" spans="16:19" x14ac:dyDescent="0.3">
      <c r="P739" s="24"/>
      <c r="Q739" s="24"/>
      <c r="R739" s="24"/>
      <c r="S739" s="24"/>
    </row>
    <row r="740" spans="16:19" x14ac:dyDescent="0.3">
      <c r="P740" s="24"/>
      <c r="Q740" s="24"/>
      <c r="R740" s="24"/>
      <c r="S740" s="24"/>
    </row>
    <row r="741" spans="16:19" x14ac:dyDescent="0.3">
      <c r="P741" s="24"/>
      <c r="Q741" s="24"/>
      <c r="R741" s="24"/>
      <c r="S741" s="24"/>
    </row>
    <row r="742" spans="16:19" x14ac:dyDescent="0.3">
      <c r="P742" s="24"/>
      <c r="Q742" s="24"/>
      <c r="R742" s="24"/>
      <c r="S742" s="24"/>
    </row>
    <row r="743" spans="16:19" x14ac:dyDescent="0.3">
      <c r="P743" s="24"/>
      <c r="Q743" s="24"/>
      <c r="R743" s="24"/>
      <c r="S743" s="24"/>
    </row>
    <row r="744" spans="16:19" x14ac:dyDescent="0.3">
      <c r="P744" s="24"/>
      <c r="Q744" s="24"/>
      <c r="R744" s="24"/>
      <c r="S744" s="24"/>
    </row>
    <row r="745" spans="16:19" x14ac:dyDescent="0.3">
      <c r="P745" s="24"/>
      <c r="Q745" s="24"/>
      <c r="R745" s="24"/>
      <c r="S745" s="24"/>
    </row>
    <row r="746" spans="16:19" x14ac:dyDescent="0.3">
      <c r="P746" s="24"/>
      <c r="Q746" s="24"/>
      <c r="R746" s="24"/>
      <c r="S746" s="24"/>
    </row>
    <row r="747" spans="16:19" x14ac:dyDescent="0.3">
      <c r="P747" s="24"/>
      <c r="Q747" s="24"/>
      <c r="R747" s="24"/>
      <c r="S747" s="24"/>
    </row>
    <row r="748" spans="16:19" x14ac:dyDescent="0.3">
      <c r="P748" s="24"/>
      <c r="Q748" s="24"/>
      <c r="R748" s="24"/>
      <c r="S748" s="24"/>
    </row>
    <row r="749" spans="16:19" x14ac:dyDescent="0.3">
      <c r="P749" s="24"/>
      <c r="Q749" s="24"/>
      <c r="R749" s="24"/>
      <c r="S749" s="24"/>
    </row>
    <row r="750" spans="16:19" x14ac:dyDescent="0.3">
      <c r="P750" s="24"/>
      <c r="Q750" s="24"/>
      <c r="R750" s="24"/>
      <c r="S750" s="24"/>
    </row>
    <row r="751" spans="16:19" x14ac:dyDescent="0.3">
      <c r="P751" s="24"/>
      <c r="Q751" s="24"/>
      <c r="R751" s="24"/>
      <c r="S751" s="24"/>
    </row>
    <row r="752" spans="16:19" x14ac:dyDescent="0.3">
      <c r="P752" s="24"/>
      <c r="Q752" s="24"/>
      <c r="R752" s="24"/>
      <c r="S752" s="24"/>
    </row>
    <row r="753" spans="16:19" x14ac:dyDescent="0.3">
      <c r="P753" s="24"/>
      <c r="Q753" s="24"/>
      <c r="R753" s="24"/>
      <c r="S753" s="24"/>
    </row>
    <row r="754" spans="16:19" x14ac:dyDescent="0.3">
      <c r="P754" s="24"/>
      <c r="Q754" s="24"/>
      <c r="R754" s="24"/>
      <c r="S754" s="24"/>
    </row>
    <row r="755" spans="16:19" x14ac:dyDescent="0.3">
      <c r="P755" s="24"/>
      <c r="Q755" s="24"/>
      <c r="R755" s="24"/>
      <c r="S755" s="24"/>
    </row>
    <row r="756" spans="16:19" x14ac:dyDescent="0.3">
      <c r="P756" s="24"/>
      <c r="Q756" s="24"/>
      <c r="R756" s="24"/>
      <c r="S756" s="24"/>
    </row>
    <row r="757" spans="16:19" x14ac:dyDescent="0.3">
      <c r="P757" s="24"/>
      <c r="Q757" s="24"/>
      <c r="R757" s="24"/>
      <c r="S757" s="24"/>
    </row>
    <row r="758" spans="16:19" x14ac:dyDescent="0.3">
      <c r="P758" s="24"/>
      <c r="Q758" s="24"/>
      <c r="R758" s="24"/>
      <c r="S758" s="24"/>
    </row>
    <row r="759" spans="16:19" x14ac:dyDescent="0.3">
      <c r="P759" s="24"/>
      <c r="Q759" s="24"/>
      <c r="R759" s="24"/>
      <c r="S759" s="24"/>
    </row>
    <row r="760" spans="16:19" x14ac:dyDescent="0.3">
      <c r="P760" s="24"/>
      <c r="Q760" s="24"/>
      <c r="R760" s="24"/>
      <c r="S760" s="24"/>
    </row>
    <row r="761" spans="16:19" x14ac:dyDescent="0.3">
      <c r="P761" s="24"/>
      <c r="Q761" s="24"/>
      <c r="R761" s="24"/>
      <c r="S761" s="24"/>
    </row>
    <row r="762" spans="16:19" x14ac:dyDescent="0.3">
      <c r="P762" s="24"/>
      <c r="Q762" s="24"/>
      <c r="R762" s="24"/>
      <c r="S762" s="24"/>
    </row>
    <row r="763" spans="16:19" x14ac:dyDescent="0.3">
      <c r="P763" s="24"/>
      <c r="Q763" s="24"/>
      <c r="R763" s="24"/>
      <c r="S763" s="24"/>
    </row>
    <row r="764" spans="16:19" x14ac:dyDescent="0.3">
      <c r="P764" s="24"/>
      <c r="Q764" s="24"/>
      <c r="R764" s="24"/>
      <c r="S764" s="24"/>
    </row>
    <row r="765" spans="16:19" x14ac:dyDescent="0.3">
      <c r="P765" s="24"/>
      <c r="Q765" s="24"/>
      <c r="R765" s="24"/>
      <c r="S765" s="24"/>
    </row>
    <row r="766" spans="16:19" x14ac:dyDescent="0.3">
      <c r="P766" s="24"/>
      <c r="Q766" s="24"/>
      <c r="R766" s="24"/>
      <c r="S766" s="24"/>
    </row>
    <row r="767" spans="16:19" x14ac:dyDescent="0.3">
      <c r="P767" s="24"/>
      <c r="Q767" s="24"/>
      <c r="R767" s="24"/>
      <c r="S767" s="24"/>
    </row>
    <row r="768" spans="16:19" x14ac:dyDescent="0.3">
      <c r="P768" s="24"/>
      <c r="Q768" s="24"/>
      <c r="R768" s="24"/>
      <c r="S768" s="24"/>
    </row>
    <row r="769" spans="16:19" x14ac:dyDescent="0.3">
      <c r="P769" s="24"/>
      <c r="Q769" s="24"/>
      <c r="R769" s="24"/>
      <c r="S769" s="24"/>
    </row>
    <row r="770" spans="16:19" x14ac:dyDescent="0.3">
      <c r="P770" s="24"/>
      <c r="Q770" s="24"/>
      <c r="R770" s="24"/>
      <c r="S770" s="24"/>
    </row>
    <row r="771" spans="16:19" x14ac:dyDescent="0.3">
      <c r="P771" s="24"/>
      <c r="Q771" s="24"/>
      <c r="R771" s="24"/>
      <c r="S771" s="24"/>
    </row>
    <row r="772" spans="16:19" x14ac:dyDescent="0.3">
      <c r="P772" s="24"/>
      <c r="Q772" s="24"/>
      <c r="R772" s="24"/>
      <c r="S772" s="24"/>
    </row>
    <row r="773" spans="16:19" x14ac:dyDescent="0.3">
      <c r="P773" s="24"/>
      <c r="Q773" s="24"/>
      <c r="R773" s="24"/>
      <c r="S773" s="24"/>
    </row>
    <row r="774" spans="16:19" x14ac:dyDescent="0.3">
      <c r="P774" s="24"/>
      <c r="Q774" s="24"/>
      <c r="R774" s="24"/>
      <c r="S774" s="24"/>
    </row>
    <row r="775" spans="16:19" x14ac:dyDescent="0.3">
      <c r="P775" s="24"/>
      <c r="Q775" s="24"/>
      <c r="R775" s="24"/>
      <c r="S775" s="24"/>
    </row>
    <row r="776" spans="16:19" x14ac:dyDescent="0.3">
      <c r="P776" s="24"/>
      <c r="Q776" s="24"/>
      <c r="R776" s="24"/>
      <c r="S776" s="24"/>
    </row>
    <row r="777" spans="16:19" x14ac:dyDescent="0.3">
      <c r="P777" s="24"/>
      <c r="Q777" s="24"/>
      <c r="R777" s="24"/>
      <c r="S777" s="24"/>
    </row>
    <row r="778" spans="16:19" x14ac:dyDescent="0.3">
      <c r="P778" s="24"/>
      <c r="Q778" s="24"/>
      <c r="R778" s="24"/>
      <c r="S778" s="24"/>
    </row>
    <row r="779" spans="16:19" x14ac:dyDescent="0.3">
      <c r="P779" s="24"/>
      <c r="Q779" s="24"/>
      <c r="R779" s="24"/>
      <c r="S779" s="24"/>
    </row>
    <row r="780" spans="16:19" x14ac:dyDescent="0.3">
      <c r="P780" s="24"/>
      <c r="Q780" s="24"/>
      <c r="R780" s="24"/>
      <c r="S780" s="24"/>
    </row>
    <row r="781" spans="16:19" x14ac:dyDescent="0.3">
      <c r="P781" s="24"/>
      <c r="Q781" s="24"/>
      <c r="R781" s="24"/>
      <c r="S781" s="24"/>
    </row>
    <row r="782" spans="16:19" x14ac:dyDescent="0.3">
      <c r="P782" s="24"/>
      <c r="Q782" s="24"/>
      <c r="R782" s="24"/>
      <c r="S782" s="24"/>
    </row>
    <row r="783" spans="16:19" x14ac:dyDescent="0.3">
      <c r="P783" s="24"/>
      <c r="Q783" s="24"/>
      <c r="R783" s="24"/>
      <c r="S783" s="24"/>
    </row>
    <row r="784" spans="16:19" x14ac:dyDescent="0.3">
      <c r="P784" s="24"/>
      <c r="Q784" s="24"/>
      <c r="R784" s="24"/>
      <c r="S784" s="24"/>
    </row>
    <row r="785" spans="16:19" x14ac:dyDescent="0.3">
      <c r="P785" s="24"/>
      <c r="Q785" s="24"/>
      <c r="R785" s="24"/>
      <c r="S785" s="24"/>
    </row>
    <row r="786" spans="16:19" x14ac:dyDescent="0.3">
      <c r="P786" s="24"/>
      <c r="Q786" s="24"/>
      <c r="R786" s="24"/>
      <c r="S786" s="24"/>
    </row>
    <row r="787" spans="16:19" x14ac:dyDescent="0.3">
      <c r="P787" s="24"/>
      <c r="Q787" s="24"/>
      <c r="R787" s="24"/>
      <c r="S787" s="24"/>
    </row>
    <row r="788" spans="16:19" x14ac:dyDescent="0.3">
      <c r="P788" s="24"/>
      <c r="Q788" s="24"/>
      <c r="R788" s="24"/>
      <c r="S788" s="24"/>
    </row>
    <row r="789" spans="16:19" x14ac:dyDescent="0.3">
      <c r="P789" s="24"/>
      <c r="Q789" s="24"/>
      <c r="R789" s="24"/>
      <c r="S789" s="24"/>
    </row>
    <row r="790" spans="16:19" x14ac:dyDescent="0.3">
      <c r="P790" s="24"/>
      <c r="Q790" s="24"/>
      <c r="R790" s="24"/>
      <c r="S790" s="24"/>
    </row>
    <row r="791" spans="16:19" x14ac:dyDescent="0.3">
      <c r="P791" s="24"/>
      <c r="Q791" s="24"/>
      <c r="R791" s="24"/>
      <c r="S791" s="24"/>
    </row>
    <row r="792" spans="16:19" x14ac:dyDescent="0.3">
      <c r="P792" s="24"/>
      <c r="Q792" s="24"/>
      <c r="R792" s="24"/>
      <c r="S792" s="24"/>
    </row>
    <row r="793" spans="16:19" x14ac:dyDescent="0.3">
      <c r="P793" s="24"/>
      <c r="Q793" s="24"/>
      <c r="R793" s="24"/>
      <c r="S793" s="24"/>
    </row>
    <row r="794" spans="16:19" x14ac:dyDescent="0.3">
      <c r="P794" s="24"/>
      <c r="Q794" s="24"/>
      <c r="R794" s="24"/>
      <c r="S794" s="24"/>
    </row>
    <row r="795" spans="16:19" x14ac:dyDescent="0.3">
      <c r="P795" s="24"/>
      <c r="Q795" s="24"/>
      <c r="R795" s="24"/>
      <c r="S795" s="24"/>
    </row>
    <row r="796" spans="16:19" x14ac:dyDescent="0.3">
      <c r="P796" s="24"/>
      <c r="Q796" s="24"/>
      <c r="R796" s="24"/>
      <c r="S796" s="24"/>
    </row>
    <row r="797" spans="16:19" x14ac:dyDescent="0.3">
      <c r="P797" s="24"/>
      <c r="Q797" s="24"/>
      <c r="R797" s="24"/>
      <c r="S797" s="24"/>
    </row>
    <row r="798" spans="16:19" x14ac:dyDescent="0.3">
      <c r="P798" s="24"/>
      <c r="Q798" s="24"/>
      <c r="R798" s="24"/>
      <c r="S798" s="24"/>
    </row>
    <row r="799" spans="16:19" x14ac:dyDescent="0.3">
      <c r="P799" s="24"/>
      <c r="Q799" s="24"/>
      <c r="R799" s="24"/>
      <c r="S799" s="24"/>
    </row>
    <row r="800" spans="16:19" x14ac:dyDescent="0.3">
      <c r="P800" s="24"/>
      <c r="Q800" s="24"/>
      <c r="R800" s="24"/>
      <c r="S800" s="24"/>
    </row>
    <row r="801" spans="16:19" x14ac:dyDescent="0.3">
      <c r="P801" s="24"/>
      <c r="Q801" s="24"/>
      <c r="R801" s="24"/>
      <c r="S801" s="24"/>
    </row>
    <row r="802" spans="16:19" x14ac:dyDescent="0.3">
      <c r="P802" s="24"/>
      <c r="Q802" s="24"/>
      <c r="R802" s="24"/>
      <c r="S802" s="24"/>
    </row>
    <row r="803" spans="16:19" x14ac:dyDescent="0.3">
      <c r="P803" s="24"/>
      <c r="Q803" s="24"/>
      <c r="R803" s="24"/>
      <c r="S803" s="24"/>
    </row>
    <row r="804" spans="16:19" x14ac:dyDescent="0.3">
      <c r="P804" s="24"/>
      <c r="Q804" s="24"/>
      <c r="R804" s="24"/>
      <c r="S804" s="24"/>
    </row>
    <row r="805" spans="16:19" x14ac:dyDescent="0.3">
      <c r="P805" s="24"/>
      <c r="Q805" s="24"/>
      <c r="R805" s="24"/>
      <c r="S805" s="24"/>
    </row>
    <row r="806" spans="16:19" x14ac:dyDescent="0.3">
      <c r="P806" s="24"/>
      <c r="Q806" s="24"/>
      <c r="R806" s="24"/>
      <c r="S806" s="24"/>
    </row>
    <row r="807" spans="16:19" x14ac:dyDescent="0.3">
      <c r="P807" s="24"/>
      <c r="Q807" s="24"/>
      <c r="R807" s="24"/>
      <c r="S807" s="24"/>
    </row>
    <row r="808" spans="16:19" x14ac:dyDescent="0.3">
      <c r="P808" s="24"/>
      <c r="Q808" s="24"/>
      <c r="R808" s="24"/>
      <c r="S808" s="24"/>
    </row>
    <row r="809" spans="16:19" x14ac:dyDescent="0.3">
      <c r="P809" s="24"/>
      <c r="Q809" s="24"/>
      <c r="R809" s="24"/>
      <c r="S809" s="24"/>
    </row>
    <row r="810" spans="16:19" x14ac:dyDescent="0.3">
      <c r="P810" s="24"/>
      <c r="Q810" s="24"/>
      <c r="R810" s="24"/>
      <c r="S810" s="24"/>
    </row>
    <row r="811" spans="16:19" x14ac:dyDescent="0.3">
      <c r="P811" s="24"/>
      <c r="Q811" s="24"/>
      <c r="R811" s="24"/>
      <c r="S811" s="24"/>
    </row>
    <row r="812" spans="16:19" x14ac:dyDescent="0.3">
      <c r="P812" s="24"/>
      <c r="Q812" s="24"/>
      <c r="R812" s="24"/>
      <c r="S812" s="24"/>
    </row>
    <row r="813" spans="16:19" x14ac:dyDescent="0.3">
      <c r="P813" s="24"/>
      <c r="Q813" s="24"/>
      <c r="R813" s="24"/>
      <c r="S813" s="24"/>
    </row>
    <row r="814" spans="16:19" x14ac:dyDescent="0.3">
      <c r="P814" s="24"/>
      <c r="Q814" s="24"/>
      <c r="R814" s="24"/>
      <c r="S814" s="24"/>
    </row>
    <row r="815" spans="16:19" x14ac:dyDescent="0.3">
      <c r="P815" s="24"/>
      <c r="Q815" s="24"/>
      <c r="R815" s="24"/>
      <c r="S815" s="24"/>
    </row>
    <row r="816" spans="16:19" x14ac:dyDescent="0.3">
      <c r="P816" s="24"/>
      <c r="Q816" s="24"/>
      <c r="R816" s="24"/>
      <c r="S816" s="24"/>
    </row>
    <row r="817" spans="16:19" x14ac:dyDescent="0.3">
      <c r="P817" s="24"/>
      <c r="Q817" s="24"/>
      <c r="R817" s="24"/>
      <c r="S817" s="24"/>
    </row>
    <row r="818" spans="16:19" x14ac:dyDescent="0.3">
      <c r="P818" s="24"/>
      <c r="Q818" s="24"/>
      <c r="R818" s="24"/>
      <c r="S818" s="24"/>
    </row>
    <row r="819" spans="16:19" x14ac:dyDescent="0.3">
      <c r="P819" s="24"/>
      <c r="Q819" s="24"/>
      <c r="R819" s="24"/>
      <c r="S819" s="24"/>
    </row>
    <row r="820" spans="16:19" x14ac:dyDescent="0.3">
      <c r="P820" s="24"/>
      <c r="Q820" s="24"/>
      <c r="R820" s="24"/>
      <c r="S820" s="24"/>
    </row>
    <row r="821" spans="16:19" x14ac:dyDescent="0.3">
      <c r="P821" s="24"/>
      <c r="Q821" s="24"/>
      <c r="R821" s="24"/>
      <c r="S821" s="24"/>
    </row>
    <row r="822" spans="16:19" x14ac:dyDescent="0.3">
      <c r="P822" s="24"/>
      <c r="Q822" s="24"/>
      <c r="R822" s="24"/>
      <c r="S822" s="24"/>
    </row>
    <row r="823" spans="16:19" x14ac:dyDescent="0.3">
      <c r="P823" s="24"/>
      <c r="Q823" s="24"/>
      <c r="R823" s="24"/>
      <c r="S823" s="24"/>
    </row>
    <row r="824" spans="16:19" x14ac:dyDescent="0.3">
      <c r="P824" s="24"/>
      <c r="Q824" s="24"/>
      <c r="R824" s="24"/>
      <c r="S824" s="24"/>
    </row>
    <row r="825" spans="16:19" x14ac:dyDescent="0.3">
      <c r="P825" s="24"/>
      <c r="Q825" s="24"/>
      <c r="R825" s="24"/>
      <c r="S825" s="24"/>
    </row>
    <row r="826" spans="16:19" x14ac:dyDescent="0.3">
      <c r="P826" s="24"/>
      <c r="Q826" s="24"/>
      <c r="R826" s="24"/>
      <c r="S826" s="24"/>
    </row>
    <row r="827" spans="16:19" x14ac:dyDescent="0.3">
      <c r="P827" s="24"/>
      <c r="Q827" s="24"/>
      <c r="R827" s="24"/>
      <c r="S827" s="24"/>
    </row>
    <row r="828" spans="16:19" x14ac:dyDescent="0.3">
      <c r="P828" s="24"/>
      <c r="Q828" s="24"/>
      <c r="R828" s="24"/>
      <c r="S828" s="24"/>
    </row>
    <row r="829" spans="16:19" x14ac:dyDescent="0.3">
      <c r="P829" s="24"/>
      <c r="Q829" s="24"/>
      <c r="R829" s="24"/>
      <c r="S829" s="24"/>
    </row>
    <row r="830" spans="16:19" x14ac:dyDescent="0.3">
      <c r="P830" s="24"/>
      <c r="Q830" s="24"/>
      <c r="R830" s="24"/>
      <c r="S830" s="24"/>
    </row>
    <row r="831" spans="16:19" x14ac:dyDescent="0.3">
      <c r="P831" s="24"/>
      <c r="Q831" s="24"/>
      <c r="R831" s="24"/>
      <c r="S831" s="24"/>
    </row>
    <row r="832" spans="16:19" x14ac:dyDescent="0.3">
      <c r="P832" s="24"/>
      <c r="Q832" s="24"/>
      <c r="R832" s="24"/>
      <c r="S832" s="24"/>
    </row>
    <row r="833" spans="16:19" x14ac:dyDescent="0.3">
      <c r="P833" s="24"/>
      <c r="Q833" s="24"/>
      <c r="R833" s="24"/>
      <c r="S833" s="24"/>
    </row>
    <row r="834" spans="16:19" x14ac:dyDescent="0.3">
      <c r="P834" s="24"/>
      <c r="Q834" s="24"/>
      <c r="R834" s="24"/>
      <c r="S834" s="24"/>
    </row>
    <row r="835" spans="16:19" x14ac:dyDescent="0.3">
      <c r="P835" s="24"/>
      <c r="Q835" s="24"/>
      <c r="R835" s="24"/>
      <c r="S835" s="24"/>
    </row>
    <row r="836" spans="16:19" x14ac:dyDescent="0.3">
      <c r="P836" s="24"/>
      <c r="Q836" s="24"/>
      <c r="R836" s="24"/>
      <c r="S836" s="24"/>
    </row>
    <row r="837" spans="16:19" x14ac:dyDescent="0.3">
      <c r="P837" s="24"/>
      <c r="Q837" s="24"/>
      <c r="R837" s="24"/>
      <c r="S837" s="24"/>
    </row>
    <row r="838" spans="16:19" x14ac:dyDescent="0.3">
      <c r="P838" s="24"/>
      <c r="Q838" s="24"/>
      <c r="R838" s="24"/>
      <c r="S838" s="24"/>
    </row>
    <row r="839" spans="16:19" x14ac:dyDescent="0.3">
      <c r="P839" s="24"/>
      <c r="Q839" s="24"/>
      <c r="R839" s="24"/>
      <c r="S839" s="24"/>
    </row>
    <row r="840" spans="16:19" x14ac:dyDescent="0.3">
      <c r="P840" s="24"/>
      <c r="Q840" s="24"/>
      <c r="R840" s="24"/>
      <c r="S840" s="24"/>
    </row>
    <row r="841" spans="16:19" x14ac:dyDescent="0.3">
      <c r="P841" s="24"/>
      <c r="Q841" s="24"/>
      <c r="R841" s="24"/>
      <c r="S841" s="24"/>
    </row>
    <row r="842" spans="16:19" x14ac:dyDescent="0.3">
      <c r="P842" s="24"/>
      <c r="Q842" s="24"/>
      <c r="R842" s="24"/>
      <c r="S842" s="24"/>
    </row>
    <row r="843" spans="16:19" x14ac:dyDescent="0.3">
      <c r="P843" s="24"/>
      <c r="Q843" s="24"/>
      <c r="R843" s="24"/>
      <c r="S843" s="24"/>
    </row>
    <row r="844" spans="16:19" x14ac:dyDescent="0.3">
      <c r="P844" s="24"/>
      <c r="Q844" s="24"/>
      <c r="R844" s="24"/>
      <c r="S844" s="24"/>
    </row>
    <row r="845" spans="16:19" x14ac:dyDescent="0.3">
      <c r="P845" s="24"/>
      <c r="Q845" s="24"/>
      <c r="R845" s="24"/>
      <c r="S845" s="24"/>
    </row>
    <row r="846" spans="16:19" x14ac:dyDescent="0.3">
      <c r="P846" s="24"/>
      <c r="Q846" s="24"/>
      <c r="R846" s="24"/>
      <c r="S846" s="24"/>
    </row>
    <row r="847" spans="16:19" x14ac:dyDescent="0.3">
      <c r="P847" s="24"/>
      <c r="Q847" s="24"/>
      <c r="R847" s="24"/>
      <c r="S847" s="24"/>
    </row>
    <row r="848" spans="16:19" x14ac:dyDescent="0.3">
      <c r="P848" s="24"/>
      <c r="Q848" s="24"/>
      <c r="R848" s="24"/>
      <c r="S848" s="24"/>
    </row>
    <row r="849" spans="16:19" x14ac:dyDescent="0.3">
      <c r="P849" s="24"/>
      <c r="Q849" s="24"/>
      <c r="R849" s="24"/>
      <c r="S849" s="24"/>
    </row>
    <row r="850" spans="16:19" x14ac:dyDescent="0.3">
      <c r="P850" s="24"/>
      <c r="Q850" s="24"/>
      <c r="R850" s="24"/>
      <c r="S850" s="24"/>
    </row>
    <row r="851" spans="16:19" x14ac:dyDescent="0.3">
      <c r="P851" s="24"/>
      <c r="Q851" s="24"/>
      <c r="R851" s="24"/>
      <c r="S851" s="24"/>
    </row>
    <row r="852" spans="16:19" x14ac:dyDescent="0.3">
      <c r="P852" s="24"/>
      <c r="Q852" s="24"/>
      <c r="R852" s="24"/>
      <c r="S852" s="24"/>
    </row>
    <row r="853" spans="16:19" x14ac:dyDescent="0.3">
      <c r="P853" s="24"/>
      <c r="Q853" s="24"/>
      <c r="R853" s="24"/>
      <c r="S853" s="24"/>
    </row>
    <row r="854" spans="16:19" x14ac:dyDescent="0.3">
      <c r="P854" s="24"/>
      <c r="Q854" s="24"/>
      <c r="R854" s="24"/>
      <c r="S854" s="24"/>
    </row>
    <row r="855" spans="16:19" x14ac:dyDescent="0.3">
      <c r="P855" s="24"/>
      <c r="Q855" s="24"/>
      <c r="R855" s="24"/>
      <c r="S855" s="24"/>
    </row>
    <row r="856" spans="16:19" x14ac:dyDescent="0.3">
      <c r="P856" s="24"/>
      <c r="Q856" s="24"/>
      <c r="R856" s="24"/>
      <c r="S856" s="24"/>
    </row>
    <row r="857" spans="16:19" x14ac:dyDescent="0.3">
      <c r="P857" s="24"/>
      <c r="Q857" s="24"/>
      <c r="R857" s="24"/>
      <c r="S857" s="24"/>
    </row>
    <row r="858" spans="16:19" x14ac:dyDescent="0.3">
      <c r="P858" s="24"/>
      <c r="Q858" s="24"/>
      <c r="R858" s="24"/>
      <c r="S858" s="24"/>
    </row>
    <row r="859" spans="16:19" x14ac:dyDescent="0.3">
      <c r="P859" s="24"/>
      <c r="Q859" s="24"/>
      <c r="R859" s="24"/>
      <c r="S859" s="24"/>
    </row>
    <row r="860" spans="16:19" x14ac:dyDescent="0.3">
      <c r="P860" s="24"/>
      <c r="Q860" s="24"/>
      <c r="R860" s="24"/>
      <c r="S860" s="24"/>
    </row>
    <row r="861" spans="16:19" x14ac:dyDescent="0.3">
      <c r="P861" s="24"/>
      <c r="Q861" s="24"/>
      <c r="R861" s="24"/>
      <c r="S861" s="24"/>
    </row>
    <row r="862" spans="16:19" x14ac:dyDescent="0.3">
      <c r="P862" s="24"/>
      <c r="Q862" s="24"/>
      <c r="R862" s="24"/>
      <c r="S862" s="24"/>
    </row>
    <row r="863" spans="16:19" x14ac:dyDescent="0.3">
      <c r="P863" s="24"/>
      <c r="Q863" s="24"/>
      <c r="R863" s="24"/>
      <c r="S863" s="24"/>
    </row>
    <row r="864" spans="16:19" x14ac:dyDescent="0.3">
      <c r="P864" s="24"/>
      <c r="Q864" s="24"/>
      <c r="R864" s="24"/>
      <c r="S864" s="24"/>
    </row>
    <row r="865" spans="16:19" x14ac:dyDescent="0.3">
      <c r="P865" s="24"/>
      <c r="Q865" s="24"/>
      <c r="R865" s="24"/>
      <c r="S865" s="24"/>
    </row>
    <row r="866" spans="16:19" x14ac:dyDescent="0.3">
      <c r="P866" s="24"/>
      <c r="Q866" s="24"/>
      <c r="R866" s="24"/>
      <c r="S866" s="24"/>
    </row>
    <row r="867" spans="16:19" x14ac:dyDescent="0.3">
      <c r="P867" s="24"/>
      <c r="Q867" s="24"/>
      <c r="R867" s="24"/>
      <c r="S867" s="24"/>
    </row>
    <row r="868" spans="16:19" x14ac:dyDescent="0.3">
      <c r="P868" s="24"/>
      <c r="Q868" s="24"/>
      <c r="R868" s="24"/>
      <c r="S868" s="24"/>
    </row>
    <row r="869" spans="16:19" x14ac:dyDescent="0.3">
      <c r="P869" s="24"/>
      <c r="Q869" s="24"/>
      <c r="R869" s="24"/>
      <c r="S869" s="24"/>
    </row>
    <row r="870" spans="16:19" x14ac:dyDescent="0.3">
      <c r="P870" s="24"/>
      <c r="Q870" s="24"/>
      <c r="R870" s="24"/>
      <c r="S870" s="24"/>
    </row>
    <row r="871" spans="16:19" x14ac:dyDescent="0.3">
      <c r="P871" s="24"/>
      <c r="Q871" s="24"/>
      <c r="R871" s="24"/>
      <c r="S871" s="24"/>
    </row>
    <row r="872" spans="16:19" x14ac:dyDescent="0.3">
      <c r="P872" s="24"/>
      <c r="Q872" s="24"/>
      <c r="R872" s="24"/>
      <c r="S872" s="24"/>
    </row>
    <row r="873" spans="16:19" x14ac:dyDescent="0.3">
      <c r="P873" s="24"/>
      <c r="Q873" s="24"/>
      <c r="R873" s="24"/>
      <c r="S873" s="24"/>
    </row>
    <row r="874" spans="16:19" x14ac:dyDescent="0.3">
      <c r="P874" s="24"/>
      <c r="Q874" s="24"/>
      <c r="R874" s="24"/>
      <c r="S874" s="24"/>
    </row>
    <row r="875" spans="16:19" x14ac:dyDescent="0.3">
      <c r="P875" s="24"/>
      <c r="Q875" s="24"/>
      <c r="R875" s="24"/>
      <c r="S875" s="24"/>
    </row>
    <row r="876" spans="16:19" x14ac:dyDescent="0.3">
      <c r="P876" s="24"/>
      <c r="Q876" s="24"/>
      <c r="R876" s="24"/>
      <c r="S876" s="24"/>
    </row>
    <row r="877" spans="16:19" x14ac:dyDescent="0.3">
      <c r="P877" s="24"/>
      <c r="Q877" s="24"/>
      <c r="R877" s="24"/>
      <c r="S877" s="24"/>
    </row>
    <row r="878" spans="16:19" x14ac:dyDescent="0.3">
      <c r="P878" s="24"/>
      <c r="Q878" s="24"/>
      <c r="R878" s="24"/>
      <c r="S878" s="24"/>
    </row>
    <row r="879" spans="16:19" x14ac:dyDescent="0.3">
      <c r="P879" s="24"/>
      <c r="Q879" s="24"/>
      <c r="R879" s="24"/>
      <c r="S879" s="24"/>
    </row>
    <row r="880" spans="16:19" x14ac:dyDescent="0.3">
      <c r="P880" s="24"/>
      <c r="Q880" s="24"/>
      <c r="R880" s="24"/>
      <c r="S880" s="24"/>
    </row>
    <row r="881" spans="16:19" x14ac:dyDescent="0.3">
      <c r="P881" s="24"/>
      <c r="Q881" s="24"/>
      <c r="R881" s="24"/>
      <c r="S881" s="24"/>
    </row>
    <row r="882" spans="16:19" x14ac:dyDescent="0.3">
      <c r="P882" s="24"/>
      <c r="Q882" s="24"/>
      <c r="R882" s="24"/>
      <c r="S882" s="24"/>
    </row>
    <row r="883" spans="16:19" x14ac:dyDescent="0.3">
      <c r="P883" s="24"/>
      <c r="Q883" s="24"/>
      <c r="R883" s="24"/>
      <c r="S883" s="24"/>
    </row>
    <row r="884" spans="16:19" x14ac:dyDescent="0.3">
      <c r="P884" s="24"/>
      <c r="Q884" s="24"/>
      <c r="R884" s="24"/>
      <c r="S884" s="24"/>
    </row>
    <row r="885" spans="16:19" x14ac:dyDescent="0.3">
      <c r="P885" s="24"/>
      <c r="Q885" s="24"/>
      <c r="R885" s="24"/>
      <c r="S885" s="24"/>
    </row>
    <row r="886" spans="16:19" x14ac:dyDescent="0.3">
      <c r="P886" s="24"/>
      <c r="Q886" s="24"/>
      <c r="R886" s="24"/>
      <c r="S886" s="24"/>
    </row>
    <row r="887" spans="16:19" x14ac:dyDescent="0.3">
      <c r="P887" s="24"/>
      <c r="Q887" s="24"/>
      <c r="R887" s="24"/>
      <c r="S887" s="24"/>
    </row>
    <row r="888" spans="16:19" x14ac:dyDescent="0.3">
      <c r="P888" s="24"/>
      <c r="Q888" s="24"/>
      <c r="R888" s="24"/>
      <c r="S888" s="24"/>
    </row>
    <row r="889" spans="16:19" x14ac:dyDescent="0.3">
      <c r="P889" s="24"/>
      <c r="Q889" s="24"/>
      <c r="R889" s="24"/>
      <c r="S889" s="24"/>
    </row>
    <row r="890" spans="16:19" x14ac:dyDescent="0.3">
      <c r="P890" s="24"/>
      <c r="Q890" s="24"/>
      <c r="R890" s="24"/>
      <c r="S890" s="24"/>
    </row>
    <row r="891" spans="16:19" x14ac:dyDescent="0.3">
      <c r="P891" s="24"/>
      <c r="Q891" s="24"/>
      <c r="R891" s="24"/>
      <c r="S891" s="24"/>
    </row>
    <row r="892" spans="16:19" x14ac:dyDescent="0.3">
      <c r="P892" s="24"/>
      <c r="Q892" s="24"/>
      <c r="R892" s="24"/>
      <c r="S892" s="24"/>
    </row>
    <row r="893" spans="16:19" x14ac:dyDescent="0.3">
      <c r="P893" s="24"/>
      <c r="Q893" s="24"/>
      <c r="R893" s="24"/>
      <c r="S893" s="24"/>
    </row>
    <row r="894" spans="16:19" x14ac:dyDescent="0.3">
      <c r="P894" s="24"/>
      <c r="Q894" s="24"/>
      <c r="R894" s="24"/>
      <c r="S894" s="24"/>
    </row>
    <row r="895" spans="16:19" x14ac:dyDescent="0.3">
      <c r="P895" s="24"/>
      <c r="Q895" s="24"/>
      <c r="R895" s="24"/>
      <c r="S895" s="24"/>
    </row>
    <row r="896" spans="16:19" x14ac:dyDescent="0.3">
      <c r="P896" s="24"/>
      <c r="Q896" s="24"/>
      <c r="R896" s="24"/>
      <c r="S896" s="24"/>
    </row>
    <row r="897" spans="16:19" x14ac:dyDescent="0.3">
      <c r="P897" s="24"/>
      <c r="Q897" s="24"/>
      <c r="R897" s="24"/>
      <c r="S897" s="24"/>
    </row>
    <row r="898" spans="16:19" x14ac:dyDescent="0.3">
      <c r="P898" s="24"/>
      <c r="Q898" s="24"/>
      <c r="R898" s="24"/>
      <c r="S898" s="24"/>
    </row>
    <row r="899" spans="16:19" x14ac:dyDescent="0.3">
      <c r="P899" s="24"/>
      <c r="Q899" s="24"/>
      <c r="R899" s="24"/>
      <c r="S899" s="24"/>
    </row>
    <row r="900" spans="16:19" x14ac:dyDescent="0.3">
      <c r="P900" s="24"/>
      <c r="Q900" s="24"/>
      <c r="R900" s="24"/>
      <c r="S900" s="24"/>
    </row>
    <row r="901" spans="16:19" x14ac:dyDescent="0.3">
      <c r="P901" s="24"/>
      <c r="Q901" s="24"/>
      <c r="R901" s="24"/>
      <c r="S901" s="24"/>
    </row>
    <row r="902" spans="16:19" x14ac:dyDescent="0.3">
      <c r="P902" s="24"/>
      <c r="Q902" s="24"/>
      <c r="R902" s="24"/>
      <c r="S902" s="24"/>
    </row>
    <row r="903" spans="16:19" x14ac:dyDescent="0.3">
      <c r="P903" s="24"/>
      <c r="Q903" s="24"/>
      <c r="R903" s="24"/>
      <c r="S903" s="24"/>
    </row>
    <row r="904" spans="16:19" x14ac:dyDescent="0.3">
      <c r="P904" s="24"/>
      <c r="Q904" s="24"/>
      <c r="R904" s="24"/>
      <c r="S904" s="24"/>
    </row>
    <row r="905" spans="16:19" x14ac:dyDescent="0.3">
      <c r="P905" s="24"/>
      <c r="Q905" s="24"/>
      <c r="R905" s="24"/>
      <c r="S905" s="24"/>
    </row>
    <row r="906" spans="16:19" x14ac:dyDescent="0.3">
      <c r="P906" s="24"/>
      <c r="Q906" s="24"/>
      <c r="R906" s="24"/>
      <c r="S906" s="24"/>
    </row>
    <row r="907" spans="16:19" x14ac:dyDescent="0.3">
      <c r="P907" s="24"/>
      <c r="Q907" s="24"/>
      <c r="R907" s="24"/>
      <c r="S907" s="24"/>
    </row>
    <row r="908" spans="16:19" x14ac:dyDescent="0.3">
      <c r="P908" s="24"/>
      <c r="Q908" s="24"/>
      <c r="R908" s="24"/>
      <c r="S908" s="24"/>
    </row>
    <row r="909" spans="16:19" x14ac:dyDescent="0.3">
      <c r="P909" s="24"/>
      <c r="Q909" s="24"/>
      <c r="R909" s="24"/>
      <c r="S909" s="24"/>
    </row>
    <row r="910" spans="16:19" x14ac:dyDescent="0.3">
      <c r="P910" s="24"/>
      <c r="Q910" s="24"/>
      <c r="R910" s="24"/>
      <c r="S910" s="24"/>
    </row>
    <row r="911" spans="16:19" x14ac:dyDescent="0.3">
      <c r="P911" s="24"/>
      <c r="Q911" s="24"/>
      <c r="R911" s="24"/>
      <c r="S911" s="24"/>
    </row>
    <row r="912" spans="16:19" x14ac:dyDescent="0.3">
      <c r="P912" s="24"/>
      <c r="Q912" s="24"/>
      <c r="R912" s="24"/>
      <c r="S912" s="24"/>
    </row>
    <row r="913" spans="16:19" x14ac:dyDescent="0.3">
      <c r="P913" s="24"/>
      <c r="Q913" s="24"/>
      <c r="R913" s="24"/>
      <c r="S913" s="24"/>
    </row>
    <row r="914" spans="16:19" x14ac:dyDescent="0.3">
      <c r="P914" s="24"/>
      <c r="Q914" s="24"/>
      <c r="R914" s="24"/>
      <c r="S914" s="24"/>
    </row>
    <row r="915" spans="16:19" x14ac:dyDescent="0.3">
      <c r="P915" s="24"/>
      <c r="Q915" s="24"/>
      <c r="R915" s="24"/>
      <c r="S915" s="24"/>
    </row>
    <row r="916" spans="16:19" x14ac:dyDescent="0.3">
      <c r="P916" s="24"/>
      <c r="Q916" s="24"/>
      <c r="R916" s="24"/>
      <c r="S916" s="24"/>
    </row>
    <row r="917" spans="16:19" x14ac:dyDescent="0.3">
      <c r="P917" s="24"/>
      <c r="Q917" s="24"/>
      <c r="R917" s="24"/>
      <c r="S917" s="24"/>
    </row>
    <row r="918" spans="16:19" x14ac:dyDescent="0.3">
      <c r="P918" s="24"/>
      <c r="Q918" s="24"/>
      <c r="R918" s="24"/>
      <c r="S918" s="24"/>
    </row>
    <row r="919" spans="16:19" x14ac:dyDescent="0.3">
      <c r="P919" s="24"/>
      <c r="Q919" s="24"/>
      <c r="R919" s="24"/>
      <c r="S919" s="24"/>
    </row>
    <row r="920" spans="16:19" x14ac:dyDescent="0.3">
      <c r="P920" s="24"/>
      <c r="Q920" s="24"/>
      <c r="R920" s="24"/>
      <c r="S920" s="24"/>
    </row>
    <row r="921" spans="16:19" x14ac:dyDescent="0.3">
      <c r="P921" s="24"/>
      <c r="Q921" s="24"/>
      <c r="R921" s="24"/>
      <c r="S921" s="24"/>
    </row>
    <row r="922" spans="16:19" x14ac:dyDescent="0.3">
      <c r="P922" s="24"/>
      <c r="Q922" s="24"/>
      <c r="R922" s="24"/>
      <c r="S922" s="24"/>
    </row>
    <row r="923" spans="16:19" x14ac:dyDescent="0.3">
      <c r="P923" s="24"/>
      <c r="Q923" s="24"/>
      <c r="R923" s="24"/>
      <c r="S923" s="24"/>
    </row>
    <row r="924" spans="16:19" x14ac:dyDescent="0.3">
      <c r="P924" s="24"/>
      <c r="Q924" s="24"/>
      <c r="R924" s="24"/>
      <c r="S924" s="24"/>
    </row>
    <row r="925" spans="16:19" x14ac:dyDescent="0.3">
      <c r="P925" s="24"/>
      <c r="Q925" s="24"/>
      <c r="R925" s="24"/>
      <c r="S925" s="24"/>
    </row>
    <row r="926" spans="16:19" x14ac:dyDescent="0.3">
      <c r="P926" s="24"/>
      <c r="Q926" s="24"/>
      <c r="R926" s="24"/>
      <c r="S926" s="24"/>
    </row>
    <row r="927" spans="16:19" x14ac:dyDescent="0.3">
      <c r="P927" s="24"/>
      <c r="Q927" s="24"/>
      <c r="R927" s="24"/>
      <c r="S927" s="24"/>
    </row>
    <row r="928" spans="16:19" x14ac:dyDescent="0.3">
      <c r="P928" s="24"/>
      <c r="Q928" s="24"/>
      <c r="R928" s="24"/>
      <c r="S928" s="24"/>
    </row>
    <row r="929" spans="16:19" x14ac:dyDescent="0.3">
      <c r="P929" s="24"/>
      <c r="Q929" s="24"/>
      <c r="R929" s="24"/>
      <c r="S929" s="24"/>
    </row>
    <row r="930" spans="16:19" x14ac:dyDescent="0.3">
      <c r="P930" s="24"/>
      <c r="Q930" s="24"/>
      <c r="R930" s="24"/>
      <c r="S930" s="24"/>
    </row>
    <row r="931" spans="16:19" x14ac:dyDescent="0.3">
      <c r="P931" s="24"/>
      <c r="Q931" s="24"/>
      <c r="R931" s="24"/>
      <c r="S931" s="24"/>
    </row>
    <row r="932" spans="16:19" x14ac:dyDescent="0.3">
      <c r="P932" s="24"/>
      <c r="Q932" s="24"/>
      <c r="R932" s="24"/>
      <c r="S932" s="24"/>
    </row>
    <row r="933" spans="16:19" x14ac:dyDescent="0.3">
      <c r="P933" s="24"/>
      <c r="Q933" s="24"/>
      <c r="R933" s="24"/>
      <c r="S933" s="24"/>
    </row>
    <row r="934" spans="16:19" x14ac:dyDescent="0.3">
      <c r="P934" s="24"/>
      <c r="Q934" s="24"/>
      <c r="R934" s="24"/>
      <c r="S934" s="24"/>
    </row>
    <row r="935" spans="16:19" x14ac:dyDescent="0.3">
      <c r="P935" s="24"/>
      <c r="Q935" s="24"/>
      <c r="R935" s="24"/>
      <c r="S935" s="24"/>
    </row>
    <row r="936" spans="16:19" x14ac:dyDescent="0.3">
      <c r="P936" s="24"/>
      <c r="Q936" s="24"/>
      <c r="R936" s="24"/>
      <c r="S936" s="24"/>
    </row>
    <row r="937" spans="16:19" x14ac:dyDescent="0.3">
      <c r="P937" s="24"/>
      <c r="Q937" s="24"/>
      <c r="R937" s="24"/>
      <c r="S937" s="24"/>
    </row>
    <row r="938" spans="16:19" x14ac:dyDescent="0.3">
      <c r="P938" s="24"/>
      <c r="Q938" s="24"/>
      <c r="R938" s="24"/>
      <c r="S938" s="24"/>
    </row>
    <row r="939" spans="16:19" x14ac:dyDescent="0.3">
      <c r="P939" s="24"/>
      <c r="Q939" s="24"/>
      <c r="R939" s="24"/>
      <c r="S939" s="24"/>
    </row>
    <row r="940" spans="16:19" x14ac:dyDescent="0.3">
      <c r="P940" s="24"/>
      <c r="Q940" s="24"/>
      <c r="R940" s="24"/>
      <c r="S940" s="24"/>
    </row>
    <row r="941" spans="16:19" x14ac:dyDescent="0.3">
      <c r="P941" s="24"/>
      <c r="Q941" s="24"/>
      <c r="R941" s="24"/>
      <c r="S941" s="24"/>
    </row>
    <row r="942" spans="16:19" x14ac:dyDescent="0.3">
      <c r="P942" s="24"/>
      <c r="Q942" s="24"/>
      <c r="R942" s="24"/>
      <c r="S942" s="24"/>
    </row>
    <row r="943" spans="16:19" x14ac:dyDescent="0.3">
      <c r="P943" s="24"/>
      <c r="Q943" s="24"/>
      <c r="R943" s="24"/>
      <c r="S943" s="24"/>
    </row>
    <row r="944" spans="16:19" x14ac:dyDescent="0.3">
      <c r="P944" s="24"/>
      <c r="Q944" s="24"/>
      <c r="R944" s="24"/>
      <c r="S944" s="24"/>
    </row>
    <row r="945" spans="16:19" x14ac:dyDescent="0.3">
      <c r="P945" s="24"/>
      <c r="Q945" s="24"/>
      <c r="R945" s="24"/>
      <c r="S945" s="24"/>
    </row>
    <row r="946" spans="16:19" x14ac:dyDescent="0.3">
      <c r="P946" s="24"/>
      <c r="Q946" s="24"/>
      <c r="R946" s="24"/>
      <c r="S946" s="24"/>
    </row>
    <row r="947" spans="16:19" x14ac:dyDescent="0.3">
      <c r="P947" s="24"/>
      <c r="Q947" s="24"/>
      <c r="R947" s="24"/>
      <c r="S947" s="24"/>
    </row>
    <row r="948" spans="16:19" x14ac:dyDescent="0.3">
      <c r="P948" s="24"/>
      <c r="Q948" s="24"/>
      <c r="R948" s="24"/>
      <c r="S948" s="24"/>
    </row>
    <row r="949" spans="16:19" x14ac:dyDescent="0.3">
      <c r="P949" s="24"/>
      <c r="Q949" s="24"/>
      <c r="R949" s="24"/>
      <c r="S949" s="24"/>
    </row>
    <row r="950" spans="16:19" x14ac:dyDescent="0.3">
      <c r="P950" s="24"/>
      <c r="Q950" s="24"/>
      <c r="R950" s="24"/>
      <c r="S950" s="24"/>
    </row>
    <row r="951" spans="16:19" x14ac:dyDescent="0.3">
      <c r="P951" s="24"/>
      <c r="Q951" s="24"/>
      <c r="R951" s="24"/>
      <c r="S951" s="24"/>
    </row>
    <row r="952" spans="16:19" x14ac:dyDescent="0.3">
      <c r="P952" s="24"/>
      <c r="Q952" s="24"/>
      <c r="R952" s="24"/>
      <c r="S952" s="24"/>
    </row>
    <row r="953" spans="16:19" x14ac:dyDescent="0.3">
      <c r="P953" s="24"/>
      <c r="Q953" s="24"/>
      <c r="R953" s="24"/>
      <c r="S953" s="24"/>
    </row>
    <row r="954" spans="16:19" x14ac:dyDescent="0.3">
      <c r="P954" s="24"/>
      <c r="Q954" s="24"/>
      <c r="R954" s="24"/>
      <c r="S954" s="24"/>
    </row>
    <row r="955" spans="16:19" x14ac:dyDescent="0.3">
      <c r="P955" s="24"/>
      <c r="Q955" s="24"/>
      <c r="R955" s="24"/>
      <c r="S955" s="24"/>
    </row>
    <row r="956" spans="16:19" x14ac:dyDescent="0.3">
      <c r="P956" s="24"/>
      <c r="Q956" s="24"/>
      <c r="R956" s="24"/>
      <c r="S956" s="24"/>
    </row>
    <row r="957" spans="16:19" x14ac:dyDescent="0.3">
      <c r="P957" s="24"/>
      <c r="Q957" s="24"/>
      <c r="R957" s="24"/>
      <c r="S957" s="24"/>
    </row>
    <row r="958" spans="16:19" x14ac:dyDescent="0.3">
      <c r="P958" s="24"/>
      <c r="Q958" s="24"/>
      <c r="R958" s="24"/>
      <c r="S958" s="24"/>
    </row>
    <row r="959" spans="16:19" x14ac:dyDescent="0.3">
      <c r="P959" s="24"/>
      <c r="Q959" s="24"/>
      <c r="R959" s="24"/>
      <c r="S959" s="24"/>
    </row>
    <row r="960" spans="16:19" x14ac:dyDescent="0.3">
      <c r="P960" s="24"/>
      <c r="Q960" s="24"/>
      <c r="R960" s="24"/>
      <c r="S960" s="24"/>
    </row>
    <row r="961" spans="16:19" x14ac:dyDescent="0.3">
      <c r="P961" s="24"/>
      <c r="Q961" s="24"/>
      <c r="R961" s="24"/>
      <c r="S961" s="24"/>
    </row>
    <row r="962" spans="16:19" x14ac:dyDescent="0.3">
      <c r="P962" s="24"/>
      <c r="Q962" s="24"/>
      <c r="R962" s="24"/>
      <c r="S962" s="24"/>
    </row>
    <row r="963" spans="16:19" x14ac:dyDescent="0.3">
      <c r="P963" s="24"/>
      <c r="Q963" s="24"/>
      <c r="R963" s="24"/>
      <c r="S963" s="24"/>
    </row>
    <row r="964" spans="16:19" x14ac:dyDescent="0.3">
      <c r="P964" s="24"/>
      <c r="Q964" s="24"/>
      <c r="R964" s="24"/>
      <c r="S964" s="24"/>
    </row>
    <row r="965" spans="16:19" x14ac:dyDescent="0.3">
      <c r="P965" s="24"/>
      <c r="Q965" s="24"/>
      <c r="R965" s="24"/>
      <c r="S965" s="24"/>
    </row>
    <row r="966" spans="16:19" x14ac:dyDescent="0.3">
      <c r="P966" s="24"/>
      <c r="Q966" s="24"/>
      <c r="R966" s="24"/>
      <c r="S966" s="24"/>
    </row>
    <row r="967" spans="16:19" x14ac:dyDescent="0.3">
      <c r="P967" s="24"/>
      <c r="Q967" s="24"/>
      <c r="R967" s="24"/>
      <c r="S967" s="24"/>
    </row>
    <row r="968" spans="16:19" x14ac:dyDescent="0.3">
      <c r="P968" s="24"/>
      <c r="Q968" s="24"/>
      <c r="R968" s="24"/>
      <c r="S968" s="24"/>
    </row>
    <row r="969" spans="16:19" x14ac:dyDescent="0.3">
      <c r="P969" s="24"/>
      <c r="Q969" s="24"/>
      <c r="R969" s="24"/>
      <c r="S969" s="24"/>
    </row>
    <row r="970" spans="16:19" x14ac:dyDescent="0.3">
      <c r="P970" s="24"/>
      <c r="Q970" s="24"/>
      <c r="R970" s="24"/>
      <c r="S970" s="24"/>
    </row>
    <row r="971" spans="16:19" x14ac:dyDescent="0.3">
      <c r="P971" s="24"/>
      <c r="Q971" s="24"/>
      <c r="R971" s="24"/>
      <c r="S971" s="24"/>
    </row>
    <row r="972" spans="16:19" x14ac:dyDescent="0.3">
      <c r="P972" s="24"/>
      <c r="Q972" s="24"/>
      <c r="R972" s="24"/>
      <c r="S972" s="24"/>
    </row>
    <row r="973" spans="16:19" x14ac:dyDescent="0.3">
      <c r="P973" s="24"/>
      <c r="Q973" s="24"/>
      <c r="R973" s="24"/>
      <c r="S973" s="24"/>
    </row>
    <row r="974" spans="16:19" x14ac:dyDescent="0.3">
      <c r="P974" s="24"/>
      <c r="Q974" s="24"/>
      <c r="R974" s="24"/>
      <c r="S974" s="24"/>
    </row>
    <row r="975" spans="16:19" x14ac:dyDescent="0.3">
      <c r="P975" s="24"/>
      <c r="Q975" s="24"/>
      <c r="R975" s="24"/>
      <c r="S975" s="24"/>
    </row>
    <row r="976" spans="16:19" x14ac:dyDescent="0.3">
      <c r="P976" s="24"/>
      <c r="Q976" s="24"/>
      <c r="R976" s="24"/>
      <c r="S976" s="24"/>
    </row>
    <row r="977" spans="16:19" x14ac:dyDescent="0.3">
      <c r="P977" s="24"/>
      <c r="Q977" s="24"/>
      <c r="R977" s="24"/>
      <c r="S977" s="24"/>
    </row>
    <row r="978" spans="16:19" x14ac:dyDescent="0.3">
      <c r="P978" s="24"/>
      <c r="Q978" s="24"/>
      <c r="R978" s="24"/>
      <c r="S978" s="24"/>
    </row>
    <row r="979" spans="16:19" x14ac:dyDescent="0.3">
      <c r="P979" s="24"/>
      <c r="Q979" s="24"/>
      <c r="R979" s="24"/>
      <c r="S979" s="24"/>
    </row>
    <row r="980" spans="16:19" x14ac:dyDescent="0.3">
      <c r="P980" s="24"/>
      <c r="Q980" s="24"/>
      <c r="R980" s="24"/>
      <c r="S980" s="24"/>
    </row>
    <row r="981" spans="16:19" x14ac:dyDescent="0.3">
      <c r="P981" s="24"/>
      <c r="Q981" s="24"/>
      <c r="R981" s="24"/>
      <c r="S981" s="24"/>
    </row>
    <row r="982" spans="16:19" x14ac:dyDescent="0.3">
      <c r="P982" s="24"/>
      <c r="Q982" s="24"/>
      <c r="R982" s="24"/>
      <c r="S982" s="24"/>
    </row>
    <row r="983" spans="16:19" x14ac:dyDescent="0.3">
      <c r="P983" s="24"/>
      <c r="Q983" s="24"/>
      <c r="R983" s="24"/>
      <c r="S983" s="24"/>
    </row>
    <row r="984" spans="16:19" x14ac:dyDescent="0.3">
      <c r="P984" s="24"/>
      <c r="Q984" s="24"/>
      <c r="R984" s="24"/>
      <c r="S984" s="24"/>
    </row>
    <row r="985" spans="16:19" x14ac:dyDescent="0.3">
      <c r="P985" s="24"/>
      <c r="Q985" s="24"/>
      <c r="R985" s="24"/>
      <c r="S985" s="24"/>
    </row>
    <row r="986" spans="16:19" x14ac:dyDescent="0.3">
      <c r="P986" s="24"/>
      <c r="Q986" s="24"/>
      <c r="R986" s="24"/>
      <c r="S986" s="24"/>
    </row>
    <row r="987" spans="16:19" x14ac:dyDescent="0.3">
      <c r="P987" s="24"/>
      <c r="Q987" s="24"/>
      <c r="R987" s="24"/>
      <c r="S987" s="24"/>
    </row>
    <row r="988" spans="16:19" x14ac:dyDescent="0.3">
      <c r="P988" s="24"/>
      <c r="Q988" s="24"/>
      <c r="R988" s="24"/>
      <c r="S988" s="24"/>
    </row>
    <row r="989" spans="16:19" x14ac:dyDescent="0.3">
      <c r="P989" s="24"/>
      <c r="Q989" s="24"/>
      <c r="R989" s="24"/>
      <c r="S989" s="24"/>
    </row>
    <row r="990" spans="16:19" x14ac:dyDescent="0.3">
      <c r="P990" s="24"/>
      <c r="Q990" s="24"/>
      <c r="R990" s="24"/>
      <c r="S990" s="24"/>
    </row>
    <row r="991" spans="16:19" x14ac:dyDescent="0.3">
      <c r="P991" s="24"/>
      <c r="Q991" s="24"/>
      <c r="R991" s="24"/>
      <c r="S991" s="24"/>
    </row>
    <row r="992" spans="16:19" x14ac:dyDescent="0.3">
      <c r="P992" s="24"/>
      <c r="Q992" s="24"/>
      <c r="R992" s="24"/>
      <c r="S992" s="24"/>
    </row>
    <row r="993" spans="16:19" x14ac:dyDescent="0.3">
      <c r="P993" s="24"/>
      <c r="Q993" s="24"/>
      <c r="R993" s="24"/>
      <c r="S993" s="24"/>
    </row>
    <row r="994" spans="16:19" x14ac:dyDescent="0.3">
      <c r="P994" s="24"/>
      <c r="Q994" s="24"/>
      <c r="R994" s="24"/>
      <c r="S994" s="24"/>
    </row>
    <row r="995" spans="16:19" x14ac:dyDescent="0.3">
      <c r="P995" s="24"/>
      <c r="Q995" s="24"/>
      <c r="R995" s="24"/>
      <c r="S995" s="24"/>
    </row>
    <row r="996" spans="16:19" x14ac:dyDescent="0.3">
      <c r="P996" s="24"/>
      <c r="Q996" s="24"/>
      <c r="R996" s="24"/>
      <c r="S996" s="24"/>
    </row>
    <row r="997" spans="16:19" x14ac:dyDescent="0.3">
      <c r="P997" s="24"/>
      <c r="Q997" s="24"/>
      <c r="R997" s="24"/>
      <c r="S997" s="24"/>
    </row>
    <row r="998" spans="16:19" x14ac:dyDescent="0.3">
      <c r="P998" s="24"/>
      <c r="Q998" s="24"/>
      <c r="R998" s="24"/>
      <c r="S998" s="24"/>
    </row>
    <row r="999" spans="16:19" x14ac:dyDescent="0.3">
      <c r="P999" s="24"/>
      <c r="Q999" s="24"/>
      <c r="R999" s="24"/>
      <c r="S999" s="24"/>
    </row>
    <row r="1000" spans="16:19" x14ac:dyDescent="0.3">
      <c r="P1000" s="24"/>
      <c r="Q1000" s="24"/>
      <c r="R1000" s="24"/>
      <c r="S1000" s="24"/>
    </row>
    <row r="1001" spans="16:19" x14ac:dyDescent="0.3">
      <c r="P1001" s="24"/>
      <c r="Q1001" s="24"/>
      <c r="R1001" s="24"/>
      <c r="S1001" s="24"/>
    </row>
    <row r="1002" spans="16:19" x14ac:dyDescent="0.3">
      <c r="P1002" s="24"/>
      <c r="Q1002" s="24"/>
      <c r="R1002" s="24"/>
      <c r="S1002" s="24"/>
    </row>
    <row r="1003" spans="16:19" x14ac:dyDescent="0.3">
      <c r="P1003" s="24"/>
      <c r="Q1003" s="24"/>
      <c r="R1003" s="24"/>
      <c r="S1003" s="24"/>
    </row>
    <row r="1004" spans="16:19" x14ac:dyDescent="0.3">
      <c r="P1004" s="24"/>
      <c r="Q1004" s="24"/>
      <c r="R1004" s="24"/>
      <c r="S1004" s="24"/>
    </row>
    <row r="1005" spans="16:19" x14ac:dyDescent="0.3">
      <c r="P1005" s="24"/>
      <c r="Q1005" s="24"/>
      <c r="R1005" s="24"/>
      <c r="S1005" s="24"/>
    </row>
    <row r="1006" spans="16:19" x14ac:dyDescent="0.3">
      <c r="P1006" s="24"/>
      <c r="Q1006" s="24"/>
      <c r="R1006" s="24"/>
      <c r="S1006" s="24"/>
    </row>
    <row r="1007" spans="16:19" x14ac:dyDescent="0.3">
      <c r="P1007" s="24"/>
      <c r="Q1007" s="24"/>
      <c r="R1007" s="24"/>
      <c r="S1007" s="24"/>
    </row>
    <row r="1008" spans="16:19" x14ac:dyDescent="0.3">
      <c r="P1008" s="24"/>
      <c r="Q1008" s="24"/>
      <c r="R1008" s="24"/>
      <c r="S1008" s="24"/>
    </row>
    <row r="1009" spans="16:19" x14ac:dyDescent="0.3">
      <c r="P1009" s="24"/>
      <c r="Q1009" s="24"/>
      <c r="R1009" s="24"/>
      <c r="S1009" s="24"/>
    </row>
    <row r="1010" spans="16:19" x14ac:dyDescent="0.3">
      <c r="P1010" s="24"/>
      <c r="Q1010" s="24"/>
      <c r="R1010" s="24"/>
      <c r="S1010" s="24"/>
    </row>
    <row r="1011" spans="16:19" x14ac:dyDescent="0.3">
      <c r="P1011" s="24"/>
      <c r="Q1011" s="24"/>
      <c r="R1011" s="24"/>
      <c r="S1011" s="24"/>
    </row>
    <row r="1012" spans="16:19" x14ac:dyDescent="0.3">
      <c r="P1012" s="24"/>
      <c r="Q1012" s="24"/>
      <c r="R1012" s="24"/>
      <c r="S1012" s="24"/>
    </row>
    <row r="1013" spans="16:19" x14ac:dyDescent="0.3">
      <c r="P1013" s="24"/>
      <c r="Q1013" s="24"/>
      <c r="R1013" s="24"/>
      <c r="S1013" s="24"/>
    </row>
    <row r="1014" spans="16:19" x14ac:dyDescent="0.3">
      <c r="P1014" s="24"/>
      <c r="Q1014" s="24"/>
      <c r="R1014" s="24"/>
      <c r="S1014" s="24"/>
    </row>
    <row r="1015" spans="16:19" x14ac:dyDescent="0.3">
      <c r="P1015" s="24"/>
      <c r="Q1015" s="24"/>
      <c r="R1015" s="24"/>
      <c r="S1015" s="24"/>
    </row>
  </sheetData>
  <sheetProtection algorithmName="SHA-512" hashValue="x5sXdICQJELmhFZe3aSo+ApASGNnbbikiJW5UcUsdAomOOTUAygxWEVv8Elnr7KD3/ovY4PFm+yC/AUB4x57sQ==" saltValue="MIRiQw5d4qUh3X/scDxCMg==" spinCount="100000" sheet="1" objects="1" scenarios="1"/>
  <protectedRanges>
    <protectedRange sqref="G6:G512" name="Range2"/>
    <protectedRange sqref="D6:D512" name="Range1"/>
  </protectedRanges>
  <mergeCells count="69">
    <mergeCell ref="B462:G462"/>
    <mergeCell ref="B482:G482"/>
    <mergeCell ref="B418:G418"/>
    <mergeCell ref="B433:G433"/>
    <mergeCell ref="B435:G435"/>
    <mergeCell ref="B437:G437"/>
    <mergeCell ref="B432:G432"/>
    <mergeCell ref="B466:G466"/>
    <mergeCell ref="A515:C515"/>
    <mergeCell ref="B517:C517"/>
    <mergeCell ref="B472:G472"/>
    <mergeCell ref="B476:G476"/>
    <mergeCell ref="B485:G485"/>
    <mergeCell ref="B486:G486"/>
    <mergeCell ref="B497:G497"/>
    <mergeCell ref="B499:G499"/>
    <mergeCell ref="B505:G505"/>
    <mergeCell ref="A2:F2"/>
    <mergeCell ref="B4:G4"/>
    <mergeCell ref="B5:G5"/>
    <mergeCell ref="B19:G19"/>
    <mergeCell ref="B446:G446"/>
    <mergeCell ref="B35:G35"/>
    <mergeCell ref="B37:G37"/>
    <mergeCell ref="B57:G57"/>
    <mergeCell ref="B59:G59"/>
    <mergeCell ref="B60:G60"/>
    <mergeCell ref="B74:G74"/>
    <mergeCell ref="B83:G83"/>
    <mergeCell ref="B90:G90"/>
    <mergeCell ref="B98:G98"/>
    <mergeCell ref="B104:G104"/>
    <mergeCell ref="B105:G105"/>
    <mergeCell ref="B183:G183"/>
    <mergeCell ref="B128:G128"/>
    <mergeCell ref="B140:G140"/>
    <mergeCell ref="B153:G153"/>
    <mergeCell ref="B159:G159"/>
    <mergeCell ref="B134:G134"/>
    <mergeCell ref="B169:G169"/>
    <mergeCell ref="B222:G222"/>
    <mergeCell ref="B229:G229"/>
    <mergeCell ref="B184:G184"/>
    <mergeCell ref="B187:G187"/>
    <mergeCell ref="B207:G207"/>
    <mergeCell ref="B219:G219"/>
    <mergeCell ref="B199:G199"/>
    <mergeCell ref="B407:G407"/>
    <mergeCell ref="B363:G363"/>
    <mergeCell ref="B276:G276"/>
    <mergeCell ref="B277:G277"/>
    <mergeCell ref="B380:G380"/>
    <mergeCell ref="B379:G379"/>
    <mergeCell ref="A1:G1"/>
    <mergeCell ref="B385:G385"/>
    <mergeCell ref="B394:G394"/>
    <mergeCell ref="B398:G398"/>
    <mergeCell ref="B311:G311"/>
    <mergeCell ref="B314:G314"/>
    <mergeCell ref="B315:G315"/>
    <mergeCell ref="B341:G341"/>
    <mergeCell ref="B249:G249"/>
    <mergeCell ref="B251:G251"/>
    <mergeCell ref="B261:G261"/>
    <mergeCell ref="B268:G268"/>
    <mergeCell ref="B308:G308"/>
    <mergeCell ref="B224:G224"/>
    <mergeCell ref="B230:G230"/>
    <mergeCell ref="B243:G243"/>
  </mergeCells>
  <dataValidations count="1">
    <dataValidation type="list" allowBlank="1" showInputMessage="1" showErrorMessage="1" sqref="D1:D1048576" xr:uid="{6E786B8C-971E-42C4-BE65-B0301D289909}">
      <formula1>"0,1,2"</formula1>
    </dataValidation>
  </dataValidations>
  <pageMargins left="0.7" right="0.7" top="0.75" bottom="0.75" header="0" footer="0"/>
  <pageSetup paperSize="9" scale="2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48EC-7C1B-4C77-9EC9-9AEDF79EA61C}">
  <sheetPr>
    <pageSetUpPr fitToPage="1"/>
  </sheetPr>
  <dimension ref="A1:M516"/>
  <sheetViews>
    <sheetView view="pageBreakPreview" topLeftCell="C442" zoomScale="60" zoomScaleNormal="40" workbookViewId="0">
      <selection activeCell="H442" sqref="H1:K1048576"/>
    </sheetView>
  </sheetViews>
  <sheetFormatPr defaultColWidth="14.453125" defaultRowHeight="15" x14ac:dyDescent="0.3"/>
  <cols>
    <col min="1" max="1" width="17.90625" style="63" customWidth="1"/>
    <col min="2" max="2" width="53.6328125" style="64" customWidth="1"/>
    <col min="3" max="3" width="56.81640625" style="64" customWidth="1"/>
    <col min="4" max="4" width="16.7265625" style="64" customWidth="1"/>
    <col min="5" max="5" width="18" style="64" customWidth="1"/>
    <col min="6" max="6" width="54.36328125" style="64" customWidth="1"/>
    <col min="7" max="7" width="48.453125" style="64" customWidth="1"/>
    <col min="8" max="11" width="9.08984375" style="87" hidden="1" customWidth="1"/>
    <col min="12" max="12" width="9.08984375" style="87" customWidth="1"/>
    <col min="13" max="13" width="9.08984375" style="577" customWidth="1"/>
    <col min="14" max="26" width="9.08984375" style="64" customWidth="1"/>
    <col min="27" max="16384" width="14.453125" style="64"/>
  </cols>
  <sheetData>
    <row r="1" spans="1:13" x14ac:dyDescent="0.3">
      <c r="A1" s="913" t="s">
        <v>147</v>
      </c>
      <c r="B1" s="902"/>
      <c r="C1" s="902"/>
      <c r="D1" s="902"/>
      <c r="E1" s="902"/>
      <c r="F1" s="902"/>
      <c r="G1" s="902"/>
      <c r="K1" s="87">
        <v>0</v>
      </c>
      <c r="L1" s="87">
        <v>1</v>
      </c>
      <c r="M1" s="577">
        <v>2</v>
      </c>
    </row>
    <row r="2" spans="1:13" x14ac:dyDescent="0.3">
      <c r="A2" s="913" t="s">
        <v>1907</v>
      </c>
      <c r="B2" s="902"/>
      <c r="C2" s="902"/>
      <c r="D2" s="902"/>
      <c r="E2" s="902"/>
      <c r="F2" s="902"/>
      <c r="G2" s="489" t="b">
        <f>'Hospital Score'!C9</f>
        <v>1</v>
      </c>
    </row>
    <row r="3" spans="1:13" ht="30" x14ac:dyDescent="0.3">
      <c r="A3" s="65" t="s">
        <v>1727</v>
      </c>
      <c r="B3" s="66" t="s">
        <v>150</v>
      </c>
      <c r="C3" s="67" t="s">
        <v>1908</v>
      </c>
      <c r="D3" s="66" t="s">
        <v>1909</v>
      </c>
      <c r="E3" s="67" t="s">
        <v>1910</v>
      </c>
      <c r="F3" s="67" t="s">
        <v>1911</v>
      </c>
      <c r="G3" s="68" t="s">
        <v>1912</v>
      </c>
    </row>
    <row r="4" spans="1:13" x14ac:dyDescent="0.3">
      <c r="A4" s="521"/>
      <c r="B4" s="914" t="s">
        <v>157</v>
      </c>
      <c r="C4" s="907"/>
      <c r="D4" s="907"/>
      <c r="E4" s="907"/>
      <c r="F4" s="907"/>
      <c r="G4" s="907"/>
      <c r="H4" s="87">
        <f t="shared" ref="H4:I4" si="0">H5+H8+H16+H21</f>
        <v>14</v>
      </c>
      <c r="I4" s="87">
        <f t="shared" si="0"/>
        <v>28</v>
      </c>
    </row>
    <row r="5" spans="1:13" x14ac:dyDescent="0.3">
      <c r="A5" s="522" t="s">
        <v>18</v>
      </c>
      <c r="B5" s="915" t="s">
        <v>19</v>
      </c>
      <c r="C5" s="902"/>
      <c r="D5" s="902"/>
      <c r="E5" s="902"/>
      <c r="F5" s="902"/>
      <c r="G5" s="902"/>
      <c r="H5" s="87">
        <f>SUM(D6:D7)</f>
        <v>2</v>
      </c>
      <c r="I5" s="87">
        <f>COUNT(D6:D7)*2</f>
        <v>4</v>
      </c>
    </row>
    <row r="6" spans="1:13" x14ac:dyDescent="0.3">
      <c r="A6" s="523" t="s">
        <v>1075</v>
      </c>
      <c r="B6" s="69" t="s">
        <v>184</v>
      </c>
      <c r="C6" s="70" t="s">
        <v>1913</v>
      </c>
      <c r="D6" s="71">
        <v>1</v>
      </c>
      <c r="E6" s="72" t="s">
        <v>198</v>
      </c>
      <c r="F6" s="70" t="s">
        <v>1914</v>
      </c>
      <c r="G6" s="73"/>
    </row>
    <row r="7" spans="1:13" x14ac:dyDescent="0.3">
      <c r="A7" s="523" t="s">
        <v>1915</v>
      </c>
      <c r="B7" s="69" t="s">
        <v>189</v>
      </c>
      <c r="C7" s="70" t="s">
        <v>1916</v>
      </c>
      <c r="D7" s="71">
        <v>1</v>
      </c>
      <c r="E7" s="72" t="s">
        <v>198</v>
      </c>
      <c r="F7" s="72"/>
      <c r="G7" s="73"/>
    </row>
    <row r="8" spans="1:13" x14ac:dyDescent="0.3">
      <c r="A8" s="523" t="s">
        <v>20</v>
      </c>
      <c r="B8" s="915" t="s">
        <v>1728</v>
      </c>
      <c r="C8" s="902"/>
      <c r="D8" s="902"/>
      <c r="E8" s="902"/>
      <c r="F8" s="902"/>
      <c r="G8" s="902"/>
      <c r="H8" s="87">
        <f>SUM(D9:D15)</f>
        <v>7</v>
      </c>
      <c r="I8" s="87">
        <f>COUNT(D9:D15)*2</f>
        <v>14</v>
      </c>
    </row>
    <row r="9" spans="1:13" ht="30" x14ac:dyDescent="0.3">
      <c r="A9" s="523" t="s">
        <v>1091</v>
      </c>
      <c r="B9" s="69" t="s">
        <v>1092</v>
      </c>
      <c r="C9" s="70" t="s">
        <v>1917</v>
      </c>
      <c r="D9" s="71">
        <v>1</v>
      </c>
      <c r="E9" s="72" t="s">
        <v>198</v>
      </c>
      <c r="F9" s="74" t="s">
        <v>1918</v>
      </c>
      <c r="G9" s="73"/>
    </row>
    <row r="10" spans="1:13" ht="30" x14ac:dyDescent="0.3">
      <c r="A10" s="523" t="s">
        <v>1102</v>
      </c>
      <c r="B10" s="69" t="s">
        <v>1103</v>
      </c>
      <c r="C10" s="70" t="s">
        <v>1919</v>
      </c>
      <c r="D10" s="71">
        <v>1</v>
      </c>
      <c r="E10" s="72" t="s">
        <v>400</v>
      </c>
      <c r="F10" s="72"/>
      <c r="G10" s="73"/>
    </row>
    <row r="11" spans="1:13" x14ac:dyDescent="0.3">
      <c r="A11" s="523"/>
      <c r="B11" s="69"/>
      <c r="C11" s="70" t="s">
        <v>1920</v>
      </c>
      <c r="D11" s="71">
        <v>1</v>
      </c>
      <c r="E11" s="72" t="s">
        <v>400</v>
      </c>
      <c r="F11" s="72"/>
      <c r="G11" s="73"/>
    </row>
    <row r="12" spans="1:13" x14ac:dyDescent="0.3">
      <c r="A12" s="523"/>
      <c r="B12" s="69"/>
      <c r="C12" s="70" t="s">
        <v>1921</v>
      </c>
      <c r="D12" s="71">
        <v>1</v>
      </c>
      <c r="E12" s="72" t="s">
        <v>400</v>
      </c>
      <c r="F12" s="72"/>
      <c r="G12" s="73"/>
    </row>
    <row r="13" spans="1:13" x14ac:dyDescent="0.3">
      <c r="A13" s="523"/>
      <c r="B13" s="69"/>
      <c r="C13" s="70" t="s">
        <v>1922</v>
      </c>
      <c r="D13" s="71">
        <v>1</v>
      </c>
      <c r="E13" s="72" t="s">
        <v>400</v>
      </c>
      <c r="F13" s="72"/>
      <c r="G13" s="73"/>
    </row>
    <row r="14" spans="1:13" x14ac:dyDescent="0.3">
      <c r="A14" s="523"/>
      <c r="B14" s="69"/>
      <c r="C14" s="70" t="s">
        <v>1923</v>
      </c>
      <c r="D14" s="71">
        <v>1</v>
      </c>
      <c r="E14" s="72" t="s">
        <v>400</v>
      </c>
      <c r="F14" s="72"/>
      <c r="G14" s="73"/>
    </row>
    <row r="15" spans="1:13" x14ac:dyDescent="0.3">
      <c r="A15" s="523"/>
      <c r="B15" s="69"/>
      <c r="C15" s="70" t="s">
        <v>1924</v>
      </c>
      <c r="D15" s="71">
        <v>1</v>
      </c>
      <c r="E15" s="72" t="s">
        <v>400</v>
      </c>
      <c r="F15" s="72"/>
      <c r="G15" s="73"/>
    </row>
    <row r="16" spans="1:13" x14ac:dyDescent="0.3">
      <c r="A16" s="523" t="s">
        <v>24</v>
      </c>
      <c r="B16" s="901" t="s">
        <v>1925</v>
      </c>
      <c r="C16" s="902"/>
      <c r="D16" s="902"/>
      <c r="E16" s="902"/>
      <c r="F16" s="902"/>
      <c r="G16" s="902"/>
      <c r="H16" s="87">
        <f>SUM(D17:D20)</f>
        <v>4</v>
      </c>
      <c r="I16" s="87">
        <f>COUNT(D17:D20)*2</f>
        <v>8</v>
      </c>
    </row>
    <row r="17" spans="1:9" ht="30" x14ac:dyDescent="0.3">
      <c r="A17" s="523" t="s">
        <v>1112</v>
      </c>
      <c r="B17" s="70" t="s">
        <v>1113</v>
      </c>
      <c r="C17" s="70" t="s">
        <v>1926</v>
      </c>
      <c r="D17" s="71">
        <v>1</v>
      </c>
      <c r="E17" s="72" t="s">
        <v>400</v>
      </c>
      <c r="F17" s="70" t="s">
        <v>1927</v>
      </c>
      <c r="G17" s="72"/>
    </row>
    <row r="18" spans="1:9" ht="30" x14ac:dyDescent="0.3">
      <c r="A18" s="523" t="s">
        <v>1116</v>
      </c>
      <c r="B18" s="70" t="s">
        <v>6109</v>
      </c>
      <c r="C18" s="70" t="s">
        <v>1928</v>
      </c>
      <c r="D18" s="71">
        <v>1</v>
      </c>
      <c r="E18" s="72" t="s">
        <v>400</v>
      </c>
      <c r="F18" s="72"/>
      <c r="G18" s="72"/>
    </row>
    <row r="19" spans="1:9" ht="30" x14ac:dyDescent="0.3">
      <c r="A19" s="523" t="s">
        <v>1118</v>
      </c>
      <c r="B19" s="70" t="s">
        <v>1119</v>
      </c>
      <c r="C19" s="70" t="s">
        <v>1929</v>
      </c>
      <c r="D19" s="71">
        <v>1</v>
      </c>
      <c r="E19" s="72" t="s">
        <v>400</v>
      </c>
      <c r="F19" s="72"/>
      <c r="G19" s="72"/>
    </row>
    <row r="20" spans="1:9" ht="30" x14ac:dyDescent="0.3">
      <c r="A20" s="523" t="s">
        <v>1122</v>
      </c>
      <c r="B20" s="70" t="s">
        <v>1123</v>
      </c>
      <c r="C20" s="70" t="s">
        <v>1930</v>
      </c>
      <c r="D20" s="71">
        <v>1</v>
      </c>
      <c r="E20" s="72" t="s">
        <v>400</v>
      </c>
      <c r="F20" s="72"/>
      <c r="G20" s="72"/>
    </row>
    <row r="21" spans="1:9" x14ac:dyDescent="0.3">
      <c r="A21" s="522" t="s">
        <v>27</v>
      </c>
      <c r="B21" s="901" t="s">
        <v>28</v>
      </c>
      <c r="C21" s="902"/>
      <c r="D21" s="902"/>
      <c r="E21" s="902"/>
      <c r="F21" s="902"/>
      <c r="G21" s="902"/>
      <c r="H21" s="87">
        <f>SUM(D22)</f>
        <v>1</v>
      </c>
      <c r="I21" s="87">
        <f>COUNT(D22)*2</f>
        <v>2</v>
      </c>
    </row>
    <row r="22" spans="1:9" ht="45" x14ac:dyDescent="0.3">
      <c r="A22" s="523" t="s">
        <v>1150</v>
      </c>
      <c r="B22" s="70" t="s">
        <v>219</v>
      </c>
      <c r="C22" s="70" t="s">
        <v>1931</v>
      </c>
      <c r="D22" s="71">
        <v>1</v>
      </c>
      <c r="E22" s="75" t="s">
        <v>400</v>
      </c>
      <c r="F22" s="74"/>
      <c r="G22" s="72"/>
    </row>
    <row r="23" spans="1:9" x14ac:dyDescent="0.3">
      <c r="A23" s="521"/>
      <c r="B23" s="906" t="s">
        <v>222</v>
      </c>
      <c r="C23" s="907"/>
      <c r="D23" s="907"/>
      <c r="E23" s="907"/>
      <c r="F23" s="907"/>
      <c r="G23" s="907"/>
      <c r="H23" s="87">
        <f t="shared" ref="H23:I23" si="1">H24+H33+H44+H53+H57</f>
        <v>41</v>
      </c>
      <c r="I23" s="87">
        <f t="shared" si="1"/>
        <v>82</v>
      </c>
    </row>
    <row r="24" spans="1:9" x14ac:dyDescent="0.3">
      <c r="A24" s="522" t="s">
        <v>30</v>
      </c>
      <c r="B24" s="901" t="s">
        <v>1736</v>
      </c>
      <c r="C24" s="902"/>
      <c r="D24" s="902"/>
      <c r="E24" s="902"/>
      <c r="F24" s="902"/>
      <c r="G24" s="902"/>
      <c r="H24" s="87">
        <f>SUM(D25:D32)</f>
        <v>8</v>
      </c>
      <c r="I24" s="87">
        <f>COUNT(D25:D32)*2</f>
        <v>16</v>
      </c>
    </row>
    <row r="25" spans="1:9" ht="30" x14ac:dyDescent="0.3">
      <c r="A25" s="523" t="s">
        <v>1153</v>
      </c>
      <c r="B25" s="76" t="s">
        <v>226</v>
      </c>
      <c r="C25" s="70" t="s">
        <v>1154</v>
      </c>
      <c r="D25" s="71">
        <v>1</v>
      </c>
      <c r="E25" s="75" t="s">
        <v>228</v>
      </c>
      <c r="F25" s="74" t="s">
        <v>1155</v>
      </c>
      <c r="G25" s="72"/>
    </row>
    <row r="26" spans="1:9" x14ac:dyDescent="0.3">
      <c r="A26" s="523"/>
      <c r="B26" s="77"/>
      <c r="C26" s="70" t="s">
        <v>1932</v>
      </c>
      <c r="D26" s="71">
        <v>1</v>
      </c>
      <c r="E26" s="75" t="s">
        <v>228</v>
      </c>
      <c r="F26" s="75"/>
      <c r="G26" s="72"/>
    </row>
    <row r="27" spans="1:9" ht="30" x14ac:dyDescent="0.3">
      <c r="A27" s="523" t="s">
        <v>1157</v>
      </c>
      <c r="B27" s="76" t="s">
        <v>234</v>
      </c>
      <c r="C27" s="70" t="s">
        <v>1933</v>
      </c>
      <c r="D27" s="71">
        <v>1</v>
      </c>
      <c r="E27" s="75" t="s">
        <v>228</v>
      </c>
      <c r="F27" s="72"/>
      <c r="G27" s="72"/>
    </row>
    <row r="28" spans="1:9" ht="30" x14ac:dyDescent="0.3">
      <c r="A28" s="523"/>
      <c r="B28" s="76"/>
      <c r="C28" s="70" t="s">
        <v>1737</v>
      </c>
      <c r="D28" s="71">
        <v>1</v>
      </c>
      <c r="E28" s="75" t="s">
        <v>228</v>
      </c>
      <c r="F28" s="72"/>
      <c r="G28" s="72"/>
    </row>
    <row r="29" spans="1:9" ht="30" x14ac:dyDescent="0.3">
      <c r="A29" s="523" t="s">
        <v>1166</v>
      </c>
      <c r="B29" s="76" t="s">
        <v>1167</v>
      </c>
      <c r="C29" s="70" t="s">
        <v>1934</v>
      </c>
      <c r="D29" s="71">
        <v>1</v>
      </c>
      <c r="E29" s="72" t="s">
        <v>228</v>
      </c>
      <c r="F29" s="72"/>
      <c r="G29" s="72"/>
    </row>
    <row r="30" spans="1:9" ht="30" x14ac:dyDescent="0.3">
      <c r="A30" s="523" t="s">
        <v>1169</v>
      </c>
      <c r="B30" s="76" t="s">
        <v>1170</v>
      </c>
      <c r="C30" s="70" t="s">
        <v>1935</v>
      </c>
      <c r="D30" s="71">
        <v>1</v>
      </c>
      <c r="E30" s="72" t="s">
        <v>228</v>
      </c>
      <c r="F30" s="74" t="s">
        <v>1936</v>
      </c>
      <c r="G30" s="72"/>
    </row>
    <row r="31" spans="1:9" ht="30" x14ac:dyDescent="0.3">
      <c r="A31" s="523" t="s">
        <v>1172</v>
      </c>
      <c r="B31" s="76" t="s">
        <v>240</v>
      </c>
      <c r="C31" s="70" t="s">
        <v>241</v>
      </c>
      <c r="D31" s="71">
        <v>1</v>
      </c>
      <c r="E31" s="72" t="s">
        <v>228</v>
      </c>
      <c r="F31" s="72"/>
      <c r="G31" s="72"/>
    </row>
    <row r="32" spans="1:9" ht="30" x14ac:dyDescent="0.3">
      <c r="A32" s="523" t="s">
        <v>242</v>
      </c>
      <c r="B32" s="76" t="s">
        <v>243</v>
      </c>
      <c r="C32" s="70" t="s">
        <v>1937</v>
      </c>
      <c r="D32" s="71">
        <v>1</v>
      </c>
      <c r="E32" s="72" t="s">
        <v>245</v>
      </c>
      <c r="F32" s="72"/>
      <c r="G32" s="72"/>
    </row>
    <row r="33" spans="1:9" x14ac:dyDescent="0.3">
      <c r="A33" s="522" t="s">
        <v>32</v>
      </c>
      <c r="B33" s="901" t="s">
        <v>1938</v>
      </c>
      <c r="C33" s="902"/>
      <c r="D33" s="902"/>
      <c r="E33" s="902"/>
      <c r="F33" s="902"/>
      <c r="G33" s="902"/>
      <c r="H33" s="87">
        <f>SUM(D34:D43)</f>
        <v>10</v>
      </c>
      <c r="I33" s="87">
        <f>COUNT(D34:D43)*2</f>
        <v>20</v>
      </c>
    </row>
    <row r="34" spans="1:9" ht="30" x14ac:dyDescent="0.3">
      <c r="A34" s="523" t="s">
        <v>1178</v>
      </c>
      <c r="B34" s="78" t="s">
        <v>249</v>
      </c>
      <c r="C34" s="70" t="s">
        <v>1939</v>
      </c>
      <c r="D34" s="71">
        <v>1</v>
      </c>
      <c r="E34" s="72" t="s">
        <v>228</v>
      </c>
      <c r="F34" s="74" t="s">
        <v>1940</v>
      </c>
      <c r="G34" s="72"/>
    </row>
    <row r="35" spans="1:9" x14ac:dyDescent="0.3">
      <c r="A35" s="523"/>
      <c r="B35" s="78"/>
      <c r="C35" s="70" t="s">
        <v>1941</v>
      </c>
      <c r="D35" s="71">
        <v>1</v>
      </c>
      <c r="E35" s="72" t="s">
        <v>501</v>
      </c>
      <c r="F35" s="72"/>
      <c r="G35" s="72"/>
    </row>
    <row r="36" spans="1:9" ht="30" x14ac:dyDescent="0.3">
      <c r="A36" s="523"/>
      <c r="B36" s="78"/>
      <c r="C36" s="70" t="s">
        <v>1942</v>
      </c>
      <c r="D36" s="71">
        <v>1</v>
      </c>
      <c r="E36" s="72" t="s">
        <v>228</v>
      </c>
      <c r="F36" s="72"/>
      <c r="G36" s="72"/>
    </row>
    <row r="37" spans="1:9" ht="30" x14ac:dyDescent="0.3">
      <c r="A37" s="523"/>
      <c r="B37" s="78"/>
      <c r="C37" s="70" t="s">
        <v>1943</v>
      </c>
      <c r="D37" s="71">
        <v>1</v>
      </c>
      <c r="E37" s="72" t="s">
        <v>501</v>
      </c>
      <c r="F37" s="72"/>
      <c r="G37" s="72"/>
    </row>
    <row r="38" spans="1:9" x14ac:dyDescent="0.3">
      <c r="A38" s="523"/>
      <c r="B38" s="78"/>
      <c r="C38" s="70" t="s">
        <v>1944</v>
      </c>
      <c r="D38" s="71">
        <v>1</v>
      </c>
      <c r="E38" s="72" t="s">
        <v>695</v>
      </c>
      <c r="F38" s="72"/>
      <c r="G38" s="72"/>
    </row>
    <row r="39" spans="1:9" ht="30" x14ac:dyDescent="0.3">
      <c r="A39" s="523"/>
      <c r="B39" s="78"/>
      <c r="C39" s="70" t="s">
        <v>1945</v>
      </c>
      <c r="D39" s="71">
        <v>1</v>
      </c>
      <c r="E39" s="72" t="s">
        <v>1211</v>
      </c>
      <c r="F39" s="72"/>
      <c r="G39" s="72"/>
    </row>
    <row r="40" spans="1:9" ht="30" x14ac:dyDescent="0.3">
      <c r="A40" s="523"/>
      <c r="B40" s="78"/>
      <c r="C40" s="70" t="s">
        <v>1946</v>
      </c>
      <c r="D40" s="71">
        <v>1</v>
      </c>
      <c r="E40" s="72"/>
      <c r="F40" s="72"/>
      <c r="G40" s="72"/>
    </row>
    <row r="41" spans="1:9" ht="30" x14ac:dyDescent="0.3">
      <c r="A41" s="523" t="s">
        <v>1183</v>
      </c>
      <c r="B41" s="79" t="s">
        <v>1184</v>
      </c>
      <c r="C41" s="70" t="s">
        <v>1947</v>
      </c>
      <c r="D41" s="71">
        <v>1</v>
      </c>
      <c r="E41" s="72" t="s">
        <v>228</v>
      </c>
      <c r="F41" s="72"/>
      <c r="G41" s="72"/>
    </row>
    <row r="42" spans="1:9" x14ac:dyDescent="0.3">
      <c r="A42" s="523"/>
      <c r="B42" s="78"/>
      <c r="C42" s="70" t="s">
        <v>263</v>
      </c>
      <c r="D42" s="71">
        <v>1</v>
      </c>
      <c r="E42" s="72" t="s">
        <v>228</v>
      </c>
      <c r="F42" s="72"/>
      <c r="G42" s="72"/>
    </row>
    <row r="43" spans="1:9" x14ac:dyDescent="0.3">
      <c r="A43" s="523"/>
      <c r="B43" s="78"/>
      <c r="C43" s="70" t="s">
        <v>1948</v>
      </c>
      <c r="D43" s="71">
        <v>1</v>
      </c>
      <c r="E43" s="72" t="s">
        <v>228</v>
      </c>
      <c r="F43" s="72"/>
      <c r="G43" s="72"/>
    </row>
    <row r="44" spans="1:9" x14ac:dyDescent="0.3">
      <c r="A44" s="522" t="s">
        <v>34</v>
      </c>
      <c r="B44" s="901" t="s">
        <v>267</v>
      </c>
      <c r="C44" s="902"/>
      <c r="D44" s="902"/>
      <c r="E44" s="902"/>
      <c r="F44" s="902"/>
      <c r="G44" s="902"/>
      <c r="H44" s="87">
        <f>SUM(D45:D52)</f>
        <v>8</v>
      </c>
      <c r="I44" s="87">
        <f>COUNT(D45:D52)*2</f>
        <v>16</v>
      </c>
    </row>
    <row r="45" spans="1:9" ht="30" x14ac:dyDescent="0.3">
      <c r="A45" s="523" t="s">
        <v>1188</v>
      </c>
      <c r="B45" s="78" t="s">
        <v>269</v>
      </c>
      <c r="C45" s="70" t="s">
        <v>1949</v>
      </c>
      <c r="D45" s="71">
        <v>1</v>
      </c>
      <c r="E45" s="75" t="s">
        <v>228</v>
      </c>
      <c r="F45" s="75" t="s">
        <v>1950</v>
      </c>
      <c r="G45" s="72"/>
    </row>
    <row r="46" spans="1:9" x14ac:dyDescent="0.3">
      <c r="A46" s="523"/>
      <c r="B46" s="77"/>
      <c r="C46" s="70" t="s">
        <v>1951</v>
      </c>
      <c r="D46" s="71">
        <v>1</v>
      </c>
      <c r="E46" s="75" t="s">
        <v>228</v>
      </c>
      <c r="F46" s="75"/>
      <c r="G46" s="72"/>
    </row>
    <row r="47" spans="1:9" x14ac:dyDescent="0.3">
      <c r="A47" s="523"/>
      <c r="B47" s="77"/>
      <c r="C47" s="70" t="s">
        <v>1952</v>
      </c>
      <c r="D47" s="71">
        <v>1</v>
      </c>
      <c r="E47" s="75" t="s">
        <v>228</v>
      </c>
      <c r="F47" s="74"/>
      <c r="G47" s="72"/>
    </row>
    <row r="48" spans="1:9" ht="45" x14ac:dyDescent="0.3">
      <c r="A48" s="523"/>
      <c r="B48" s="77"/>
      <c r="C48" s="70" t="s">
        <v>1953</v>
      </c>
      <c r="D48" s="71">
        <v>1</v>
      </c>
      <c r="E48" s="75" t="s">
        <v>228</v>
      </c>
      <c r="F48" s="74"/>
      <c r="G48" s="72"/>
    </row>
    <row r="49" spans="1:9" ht="30" x14ac:dyDescent="0.3">
      <c r="A49" s="523" t="s">
        <v>1192</v>
      </c>
      <c r="B49" s="78" t="s">
        <v>273</v>
      </c>
      <c r="C49" s="70" t="s">
        <v>1954</v>
      </c>
      <c r="D49" s="71">
        <v>1</v>
      </c>
      <c r="E49" s="72" t="s">
        <v>163</v>
      </c>
      <c r="F49" s="72"/>
      <c r="G49" s="72"/>
    </row>
    <row r="50" spans="1:9" ht="45" x14ac:dyDescent="0.3">
      <c r="A50" s="523"/>
      <c r="B50" s="78"/>
      <c r="C50" s="70" t="s">
        <v>1955</v>
      </c>
      <c r="D50" s="71">
        <v>1</v>
      </c>
      <c r="E50" s="72" t="s">
        <v>163</v>
      </c>
      <c r="F50" s="72"/>
      <c r="G50" s="72"/>
    </row>
    <row r="51" spans="1:9" ht="30" x14ac:dyDescent="0.3">
      <c r="A51" s="523" t="s">
        <v>1194</v>
      </c>
      <c r="B51" s="78" t="s">
        <v>277</v>
      </c>
      <c r="C51" s="70" t="s">
        <v>278</v>
      </c>
      <c r="D51" s="71">
        <v>1</v>
      </c>
      <c r="E51" s="72" t="s">
        <v>1742</v>
      </c>
      <c r="F51" s="72"/>
      <c r="G51" s="72"/>
    </row>
    <row r="52" spans="1:9" ht="45" x14ac:dyDescent="0.3">
      <c r="A52" s="523" t="s">
        <v>1197</v>
      </c>
      <c r="B52" s="78" t="s">
        <v>281</v>
      </c>
      <c r="C52" s="70" t="s">
        <v>1743</v>
      </c>
      <c r="D52" s="71">
        <v>1</v>
      </c>
      <c r="E52" s="72" t="s">
        <v>163</v>
      </c>
      <c r="F52" s="72"/>
      <c r="G52" s="72"/>
    </row>
    <row r="53" spans="1:9" x14ac:dyDescent="0.3">
      <c r="A53" s="522" t="s">
        <v>36</v>
      </c>
      <c r="B53" s="901" t="s">
        <v>37</v>
      </c>
      <c r="C53" s="902"/>
      <c r="D53" s="902"/>
      <c r="E53" s="902"/>
      <c r="F53" s="902"/>
      <c r="G53" s="902"/>
      <c r="H53" s="87">
        <f>SUM(D54:D56)</f>
        <v>3</v>
      </c>
      <c r="I53" s="87">
        <f>COUNT(D54:D56)*2</f>
        <v>6</v>
      </c>
    </row>
    <row r="54" spans="1:9" ht="30" x14ac:dyDescent="0.3">
      <c r="A54" s="523" t="s">
        <v>1201</v>
      </c>
      <c r="B54" s="78" t="s">
        <v>285</v>
      </c>
      <c r="C54" s="70" t="s">
        <v>1956</v>
      </c>
      <c r="D54" s="71">
        <v>1</v>
      </c>
      <c r="E54" s="72" t="s">
        <v>186</v>
      </c>
      <c r="F54" s="72"/>
      <c r="G54" s="72"/>
    </row>
    <row r="55" spans="1:9" ht="30" x14ac:dyDescent="0.3">
      <c r="A55" s="523" t="s">
        <v>1208</v>
      </c>
      <c r="B55" s="78" t="s">
        <v>296</v>
      </c>
      <c r="C55" s="70" t="s">
        <v>1957</v>
      </c>
      <c r="D55" s="71">
        <v>1</v>
      </c>
      <c r="E55" s="72" t="s">
        <v>298</v>
      </c>
      <c r="F55" s="72"/>
      <c r="G55" s="72"/>
    </row>
    <row r="56" spans="1:9" ht="30" x14ac:dyDescent="0.3">
      <c r="A56" s="523" t="s">
        <v>1212</v>
      </c>
      <c r="B56" s="70" t="s">
        <v>1958</v>
      </c>
      <c r="C56" s="74" t="s">
        <v>1959</v>
      </c>
      <c r="D56" s="71">
        <v>1</v>
      </c>
      <c r="E56" s="72" t="s">
        <v>228</v>
      </c>
      <c r="F56" s="72"/>
      <c r="G56" s="72"/>
    </row>
    <row r="57" spans="1:9" x14ac:dyDescent="0.3">
      <c r="A57" s="522" t="s">
        <v>38</v>
      </c>
      <c r="B57" s="901" t="s">
        <v>39</v>
      </c>
      <c r="C57" s="902"/>
      <c r="D57" s="902"/>
      <c r="E57" s="902"/>
      <c r="F57" s="902"/>
      <c r="G57" s="902"/>
      <c r="H57" s="87">
        <f>SUM(D58:D69)</f>
        <v>12</v>
      </c>
      <c r="I57" s="87">
        <f>COUNT(D58:D69)*2</f>
        <v>24</v>
      </c>
    </row>
    <row r="58" spans="1:9" ht="45" x14ac:dyDescent="0.3">
      <c r="A58" s="523" t="s">
        <v>305</v>
      </c>
      <c r="B58" s="78" t="s">
        <v>306</v>
      </c>
      <c r="C58" s="70" t="s">
        <v>1960</v>
      </c>
      <c r="D58" s="71">
        <v>1</v>
      </c>
      <c r="E58" s="72" t="s">
        <v>308</v>
      </c>
      <c r="F58" s="72"/>
      <c r="G58" s="72"/>
    </row>
    <row r="59" spans="1:9" ht="30" x14ac:dyDescent="0.3">
      <c r="A59" s="523"/>
      <c r="B59" s="78"/>
      <c r="C59" s="70" t="s">
        <v>1961</v>
      </c>
      <c r="D59" s="71">
        <v>1</v>
      </c>
      <c r="E59" s="72" t="s">
        <v>308</v>
      </c>
      <c r="F59" s="72"/>
      <c r="G59" s="72"/>
    </row>
    <row r="60" spans="1:9" x14ac:dyDescent="0.3">
      <c r="A60" s="523"/>
      <c r="B60" s="78"/>
      <c r="C60" s="70" t="s">
        <v>1962</v>
      </c>
      <c r="D60" s="71">
        <v>1</v>
      </c>
      <c r="E60" s="72"/>
      <c r="F60" s="72"/>
      <c r="G60" s="72"/>
    </row>
    <row r="61" spans="1:9" x14ac:dyDescent="0.3">
      <c r="A61" s="523"/>
      <c r="B61" s="78"/>
      <c r="C61" s="70" t="s">
        <v>1963</v>
      </c>
      <c r="D61" s="71">
        <v>1</v>
      </c>
      <c r="E61" s="72"/>
      <c r="F61" s="72"/>
      <c r="G61" s="72"/>
    </row>
    <row r="62" spans="1:9" x14ac:dyDescent="0.3">
      <c r="A62" s="523"/>
      <c r="B62" s="78"/>
      <c r="C62" s="70" t="s">
        <v>1964</v>
      </c>
      <c r="D62" s="71">
        <v>1</v>
      </c>
      <c r="E62" s="72"/>
      <c r="F62" s="72"/>
      <c r="G62" s="72"/>
    </row>
    <row r="63" spans="1:9" x14ac:dyDescent="0.3">
      <c r="A63" s="523"/>
      <c r="B63" s="78"/>
      <c r="C63" s="70" t="s">
        <v>1965</v>
      </c>
      <c r="D63" s="71">
        <v>1</v>
      </c>
      <c r="E63" s="72"/>
      <c r="F63" s="72"/>
      <c r="G63" s="72"/>
    </row>
    <row r="64" spans="1:9" x14ac:dyDescent="0.3">
      <c r="A64" s="523"/>
      <c r="B64" s="78"/>
      <c r="C64" s="70" t="s">
        <v>1966</v>
      </c>
      <c r="D64" s="71">
        <v>1</v>
      </c>
      <c r="E64" s="72"/>
      <c r="F64" s="72"/>
      <c r="G64" s="72"/>
    </row>
    <row r="65" spans="1:9" x14ac:dyDescent="0.3">
      <c r="A65" s="523"/>
      <c r="B65" s="78"/>
      <c r="C65" s="70" t="s">
        <v>1967</v>
      </c>
      <c r="D65" s="71">
        <v>1</v>
      </c>
      <c r="E65" s="72"/>
      <c r="F65" s="72"/>
      <c r="G65" s="72"/>
    </row>
    <row r="66" spans="1:9" ht="30" x14ac:dyDescent="0.3">
      <c r="A66" s="523" t="s">
        <v>1217</v>
      </c>
      <c r="B66" s="78" t="s">
        <v>310</v>
      </c>
      <c r="C66" s="70" t="s">
        <v>311</v>
      </c>
      <c r="D66" s="71">
        <v>1</v>
      </c>
      <c r="E66" s="72" t="s">
        <v>308</v>
      </c>
      <c r="F66" s="72"/>
      <c r="G66" s="72"/>
    </row>
    <row r="67" spans="1:9" ht="30" x14ac:dyDescent="0.3">
      <c r="A67" s="523" t="s">
        <v>1220</v>
      </c>
      <c r="B67" s="78" t="s">
        <v>313</v>
      </c>
      <c r="C67" s="70" t="s">
        <v>314</v>
      </c>
      <c r="D67" s="71">
        <v>1</v>
      </c>
      <c r="E67" s="72" t="s">
        <v>308</v>
      </c>
      <c r="F67" s="72"/>
      <c r="G67" s="72"/>
    </row>
    <row r="68" spans="1:9" ht="30" x14ac:dyDescent="0.3">
      <c r="A68" s="523" t="s">
        <v>1222</v>
      </c>
      <c r="B68" s="78" t="s">
        <v>1968</v>
      </c>
      <c r="C68" s="74" t="s">
        <v>1744</v>
      </c>
      <c r="D68" s="71">
        <v>1</v>
      </c>
      <c r="E68" s="72" t="s">
        <v>1225</v>
      </c>
      <c r="F68" s="72"/>
      <c r="G68" s="72"/>
    </row>
    <row r="69" spans="1:9" ht="30" x14ac:dyDescent="0.3">
      <c r="A69" s="523" t="s">
        <v>1969</v>
      </c>
      <c r="B69" s="80" t="s">
        <v>1970</v>
      </c>
      <c r="C69" s="70" t="s">
        <v>1971</v>
      </c>
      <c r="D69" s="71">
        <v>1</v>
      </c>
      <c r="E69" s="72" t="s">
        <v>400</v>
      </c>
      <c r="F69" s="72"/>
      <c r="G69" s="72"/>
    </row>
    <row r="70" spans="1:9" x14ac:dyDescent="0.3">
      <c r="A70" s="521"/>
      <c r="B70" s="906" t="s">
        <v>315</v>
      </c>
      <c r="C70" s="907"/>
      <c r="D70" s="907"/>
      <c r="E70" s="907"/>
      <c r="F70" s="907"/>
      <c r="G70" s="907"/>
      <c r="H70" s="87">
        <f>H71+H93+H98+H104+H110+H122+H134</f>
        <v>69</v>
      </c>
      <c r="I70" s="87">
        <f>I71+I93+I98+I104+I110+I122+I134</f>
        <v>138</v>
      </c>
    </row>
    <row r="71" spans="1:9" x14ac:dyDescent="0.3">
      <c r="A71" s="522" t="s">
        <v>41</v>
      </c>
      <c r="B71" s="901" t="s">
        <v>42</v>
      </c>
      <c r="C71" s="902"/>
      <c r="D71" s="902"/>
      <c r="E71" s="902"/>
      <c r="F71" s="902"/>
      <c r="G71" s="902"/>
      <c r="H71" s="87">
        <f>SUM(D72:D92)</f>
        <v>21</v>
      </c>
      <c r="I71" s="87">
        <f>COUNT(D72:D92)*2</f>
        <v>42</v>
      </c>
    </row>
    <row r="72" spans="1:9" ht="30" x14ac:dyDescent="0.3">
      <c r="A72" s="523" t="s">
        <v>1229</v>
      </c>
      <c r="B72" s="70" t="s">
        <v>1745</v>
      </c>
      <c r="C72" s="70" t="s">
        <v>1972</v>
      </c>
      <c r="D72" s="71">
        <v>1</v>
      </c>
      <c r="E72" s="72" t="s">
        <v>228</v>
      </c>
      <c r="F72" s="70" t="s">
        <v>1973</v>
      </c>
      <c r="G72" s="72"/>
    </row>
    <row r="73" spans="1:9" ht="30" x14ac:dyDescent="0.3">
      <c r="A73" s="523" t="s">
        <v>1234</v>
      </c>
      <c r="B73" s="80" t="s">
        <v>1746</v>
      </c>
      <c r="C73" s="70" t="s">
        <v>1974</v>
      </c>
      <c r="D73" s="71">
        <v>1</v>
      </c>
      <c r="E73" s="72" t="s">
        <v>228</v>
      </c>
      <c r="F73" s="70" t="s">
        <v>1975</v>
      </c>
      <c r="G73" s="72"/>
    </row>
    <row r="74" spans="1:9" ht="30" x14ac:dyDescent="0.3">
      <c r="A74" s="523"/>
      <c r="B74" s="80"/>
      <c r="C74" s="70" t="s">
        <v>1976</v>
      </c>
      <c r="D74" s="71">
        <v>1</v>
      </c>
      <c r="E74" s="72" t="s">
        <v>228</v>
      </c>
      <c r="F74" s="74"/>
      <c r="G74" s="72"/>
    </row>
    <row r="75" spans="1:9" x14ac:dyDescent="0.3">
      <c r="A75" s="523"/>
      <c r="B75" s="80"/>
      <c r="C75" s="70" t="s">
        <v>1977</v>
      </c>
      <c r="D75" s="71">
        <v>1</v>
      </c>
      <c r="E75" s="72" t="s">
        <v>228</v>
      </c>
      <c r="F75" s="74"/>
      <c r="G75" s="72"/>
    </row>
    <row r="76" spans="1:9" x14ac:dyDescent="0.3">
      <c r="A76" s="523"/>
      <c r="B76" s="80"/>
      <c r="C76" s="70" t="s">
        <v>1978</v>
      </c>
      <c r="D76" s="71">
        <v>1</v>
      </c>
      <c r="E76" s="72" t="s">
        <v>228</v>
      </c>
      <c r="F76" s="74"/>
      <c r="G76" s="72"/>
    </row>
    <row r="77" spans="1:9" x14ac:dyDescent="0.3">
      <c r="A77" s="523"/>
      <c r="B77" s="80"/>
      <c r="C77" s="70" t="s">
        <v>1979</v>
      </c>
      <c r="D77" s="71">
        <v>1</v>
      </c>
      <c r="E77" s="72" t="s">
        <v>228</v>
      </c>
      <c r="F77" s="74"/>
      <c r="G77" s="72"/>
    </row>
    <row r="78" spans="1:9" x14ac:dyDescent="0.3">
      <c r="A78" s="523"/>
      <c r="B78" s="80"/>
      <c r="C78" s="70" t="s">
        <v>1980</v>
      </c>
      <c r="D78" s="71">
        <v>1</v>
      </c>
      <c r="E78" s="72" t="s">
        <v>228</v>
      </c>
      <c r="F78" s="74"/>
      <c r="G78" s="72"/>
    </row>
    <row r="79" spans="1:9" ht="30" x14ac:dyDescent="0.3">
      <c r="A79" s="523"/>
      <c r="B79" s="80"/>
      <c r="C79" s="70" t="s">
        <v>1981</v>
      </c>
      <c r="D79" s="71">
        <v>1</v>
      </c>
      <c r="E79" s="72" t="s">
        <v>228</v>
      </c>
      <c r="F79" s="74"/>
      <c r="G79" s="72"/>
    </row>
    <row r="80" spans="1:9" ht="30" x14ac:dyDescent="0.3">
      <c r="A80" s="523" t="s">
        <v>1244</v>
      </c>
      <c r="B80" s="70" t="s">
        <v>1982</v>
      </c>
      <c r="C80" s="70" t="s">
        <v>1983</v>
      </c>
      <c r="D80" s="71">
        <v>1</v>
      </c>
      <c r="E80" s="72" t="s">
        <v>228</v>
      </c>
      <c r="F80" s="74"/>
      <c r="G80" s="72"/>
    </row>
    <row r="81" spans="1:9" x14ac:dyDescent="0.3">
      <c r="A81" s="523"/>
      <c r="B81" s="70"/>
      <c r="C81" s="70" t="s">
        <v>1984</v>
      </c>
      <c r="D81" s="71">
        <v>1</v>
      </c>
      <c r="E81" s="72" t="s">
        <v>228</v>
      </c>
      <c r="F81" s="74"/>
      <c r="G81" s="72"/>
    </row>
    <row r="82" spans="1:9" x14ac:dyDescent="0.3">
      <c r="A82" s="523"/>
      <c r="B82" s="70"/>
      <c r="C82" s="70" t="s">
        <v>1985</v>
      </c>
      <c r="D82" s="71">
        <v>1</v>
      </c>
      <c r="E82" s="72" t="s">
        <v>228</v>
      </c>
      <c r="F82" s="74"/>
      <c r="G82" s="72"/>
    </row>
    <row r="83" spans="1:9" x14ac:dyDescent="0.3">
      <c r="A83" s="523"/>
      <c r="B83" s="70"/>
      <c r="C83" s="70" t="s">
        <v>1986</v>
      </c>
      <c r="D83" s="71">
        <v>1</v>
      </c>
      <c r="E83" s="72" t="s">
        <v>228</v>
      </c>
      <c r="F83" s="74"/>
      <c r="G83" s="72"/>
    </row>
    <row r="84" spans="1:9" x14ac:dyDescent="0.3">
      <c r="A84" s="523"/>
      <c r="B84" s="70"/>
      <c r="C84" s="70" t="s">
        <v>1987</v>
      </c>
      <c r="D84" s="71">
        <v>1</v>
      </c>
      <c r="E84" s="72" t="s">
        <v>228</v>
      </c>
      <c r="F84" s="74"/>
      <c r="G84" s="72"/>
    </row>
    <row r="85" spans="1:9" x14ac:dyDescent="0.3">
      <c r="A85" s="523"/>
      <c r="B85" s="70"/>
      <c r="C85" s="70" t="s">
        <v>1988</v>
      </c>
      <c r="D85" s="71">
        <v>1</v>
      </c>
      <c r="E85" s="72" t="s">
        <v>228</v>
      </c>
      <c r="F85" s="74" t="s">
        <v>1989</v>
      </c>
      <c r="G85" s="72"/>
    </row>
    <row r="86" spans="1:9" x14ac:dyDescent="0.3">
      <c r="A86" s="523"/>
      <c r="B86" s="70"/>
      <c r="C86" s="70" t="s">
        <v>1990</v>
      </c>
      <c r="D86" s="71">
        <v>1</v>
      </c>
      <c r="E86" s="72" t="s">
        <v>228</v>
      </c>
      <c r="F86" s="72"/>
      <c r="G86" s="72"/>
    </row>
    <row r="87" spans="1:9" ht="60" x14ac:dyDescent="0.3">
      <c r="A87" s="523" t="s">
        <v>1250</v>
      </c>
      <c r="B87" s="70" t="s">
        <v>345</v>
      </c>
      <c r="C87" s="70" t="s">
        <v>1991</v>
      </c>
      <c r="D87" s="71">
        <v>1</v>
      </c>
      <c r="E87" s="72" t="s">
        <v>228</v>
      </c>
      <c r="F87" s="74" t="s">
        <v>1992</v>
      </c>
      <c r="G87" s="72"/>
    </row>
    <row r="88" spans="1:9" ht="30" x14ac:dyDescent="0.3">
      <c r="A88" s="523"/>
      <c r="B88" s="70"/>
      <c r="C88" s="70" t="s">
        <v>1993</v>
      </c>
      <c r="D88" s="71">
        <v>1</v>
      </c>
      <c r="E88" s="72" t="s">
        <v>228</v>
      </c>
      <c r="F88" s="74" t="s">
        <v>1994</v>
      </c>
      <c r="G88" s="72"/>
    </row>
    <row r="89" spans="1:9" ht="30" x14ac:dyDescent="0.3">
      <c r="A89" s="523" t="s">
        <v>1252</v>
      </c>
      <c r="B89" s="70" t="s">
        <v>349</v>
      </c>
      <c r="C89" s="70" t="s">
        <v>1253</v>
      </c>
      <c r="D89" s="71">
        <v>1</v>
      </c>
      <c r="E89" s="72" t="s">
        <v>228</v>
      </c>
      <c r="F89" s="72"/>
      <c r="G89" s="72"/>
    </row>
    <row r="90" spans="1:9" x14ac:dyDescent="0.3">
      <c r="A90" s="523" t="s">
        <v>1254</v>
      </c>
      <c r="B90" s="70" t="s">
        <v>353</v>
      </c>
      <c r="C90" s="70" t="s">
        <v>1995</v>
      </c>
      <c r="D90" s="71">
        <v>1</v>
      </c>
      <c r="E90" s="72" t="s">
        <v>228</v>
      </c>
      <c r="F90" s="72"/>
      <c r="G90" s="72"/>
    </row>
    <row r="91" spans="1:9" ht="45" x14ac:dyDescent="0.3">
      <c r="A91" s="523" t="s">
        <v>1257</v>
      </c>
      <c r="B91" s="70" t="s">
        <v>357</v>
      </c>
      <c r="C91" s="70" t="s">
        <v>1996</v>
      </c>
      <c r="D91" s="71">
        <v>1</v>
      </c>
      <c r="E91" s="72" t="s">
        <v>228</v>
      </c>
      <c r="F91" s="72"/>
      <c r="G91" s="72"/>
    </row>
    <row r="92" spans="1:9" ht="30" x14ac:dyDescent="0.3">
      <c r="A92" s="523"/>
      <c r="B92" s="70"/>
      <c r="C92" s="70" t="s">
        <v>1997</v>
      </c>
      <c r="D92" s="71">
        <v>1</v>
      </c>
      <c r="E92" s="72" t="s">
        <v>228</v>
      </c>
      <c r="F92" s="72"/>
      <c r="G92" s="72"/>
    </row>
    <row r="93" spans="1:9" x14ac:dyDescent="0.3">
      <c r="A93" s="522" t="s">
        <v>43</v>
      </c>
      <c r="B93" s="901" t="s">
        <v>4298</v>
      </c>
      <c r="C93" s="902"/>
      <c r="D93" s="902"/>
      <c r="E93" s="902"/>
      <c r="F93" s="902"/>
      <c r="G93" s="902"/>
      <c r="H93" s="87">
        <f>SUM(D94:D103)</f>
        <v>9</v>
      </c>
      <c r="I93" s="87">
        <f>COUNT(D94:D103)*2</f>
        <v>18</v>
      </c>
    </row>
    <row r="94" spans="1:9" ht="45" x14ac:dyDescent="0.3">
      <c r="A94" s="523" t="s">
        <v>364</v>
      </c>
      <c r="B94" s="80" t="s">
        <v>1998</v>
      </c>
      <c r="C94" s="70" t="s">
        <v>366</v>
      </c>
      <c r="D94" s="71">
        <v>1</v>
      </c>
      <c r="E94" s="72" t="s">
        <v>228</v>
      </c>
      <c r="F94" s="70" t="s">
        <v>367</v>
      </c>
      <c r="G94" s="72"/>
    </row>
    <row r="95" spans="1:9" ht="30" x14ac:dyDescent="0.3">
      <c r="A95" s="523" t="s">
        <v>1263</v>
      </c>
      <c r="B95" s="80" t="s">
        <v>369</v>
      </c>
      <c r="C95" s="70" t="s">
        <v>1999</v>
      </c>
      <c r="D95" s="71">
        <v>1</v>
      </c>
      <c r="E95" s="72" t="s">
        <v>228</v>
      </c>
      <c r="F95" s="74" t="s">
        <v>1751</v>
      </c>
      <c r="G95" s="72"/>
    </row>
    <row r="96" spans="1:9" ht="30" x14ac:dyDescent="0.3">
      <c r="A96" s="523" t="s">
        <v>371</v>
      </c>
      <c r="B96" s="80" t="s">
        <v>2000</v>
      </c>
      <c r="C96" s="80" t="s">
        <v>1752</v>
      </c>
      <c r="D96" s="71">
        <v>1</v>
      </c>
      <c r="E96" s="72" t="s">
        <v>228</v>
      </c>
      <c r="F96" s="72"/>
      <c r="G96" s="72"/>
    </row>
    <row r="97" spans="1:9" x14ac:dyDescent="0.3">
      <c r="A97" s="523"/>
      <c r="B97" s="80"/>
      <c r="C97" s="70" t="s">
        <v>1267</v>
      </c>
      <c r="D97" s="71">
        <v>1</v>
      </c>
      <c r="E97" s="72" t="s">
        <v>228</v>
      </c>
      <c r="F97" s="72"/>
      <c r="G97" s="72"/>
    </row>
    <row r="98" spans="1:9" x14ac:dyDescent="0.3">
      <c r="A98" s="523" t="s">
        <v>44</v>
      </c>
      <c r="B98" s="901" t="s">
        <v>5620</v>
      </c>
      <c r="C98" s="902"/>
      <c r="D98" s="902"/>
      <c r="E98" s="902"/>
      <c r="F98" s="902"/>
      <c r="G98" s="902"/>
      <c r="H98" s="87">
        <f>SUM(D99:D103)</f>
        <v>5</v>
      </c>
      <c r="I98" s="87">
        <f>COUNT(D99:D103)*2</f>
        <v>10</v>
      </c>
    </row>
    <row r="99" spans="1:9" ht="30" x14ac:dyDescent="0.3">
      <c r="A99" s="523" t="s">
        <v>383</v>
      </c>
      <c r="B99" s="80" t="s">
        <v>375</v>
      </c>
      <c r="C99" s="74" t="s">
        <v>2001</v>
      </c>
      <c r="D99" s="71">
        <v>1</v>
      </c>
      <c r="E99" s="72" t="s">
        <v>256</v>
      </c>
      <c r="F99" s="72"/>
      <c r="G99" s="72"/>
    </row>
    <row r="100" spans="1:9" ht="30" x14ac:dyDescent="0.3">
      <c r="A100" s="523"/>
      <c r="B100" s="80"/>
      <c r="C100" s="70" t="s">
        <v>1753</v>
      </c>
      <c r="D100" s="71">
        <v>1</v>
      </c>
      <c r="E100" s="72" t="s">
        <v>228</v>
      </c>
      <c r="F100" s="72"/>
      <c r="G100" s="72"/>
    </row>
    <row r="101" spans="1:9" ht="30" x14ac:dyDescent="0.3">
      <c r="A101" s="523" t="s">
        <v>2004</v>
      </c>
      <c r="B101" s="80" t="s">
        <v>377</v>
      </c>
      <c r="C101" s="74" t="s">
        <v>2002</v>
      </c>
      <c r="D101" s="71">
        <v>1</v>
      </c>
      <c r="E101" s="72" t="s">
        <v>228</v>
      </c>
      <c r="F101" s="72"/>
      <c r="G101" s="72"/>
    </row>
    <row r="102" spans="1:9" ht="45" x14ac:dyDescent="0.3">
      <c r="A102" s="523"/>
      <c r="B102" s="80"/>
      <c r="C102" s="74" t="s">
        <v>379</v>
      </c>
      <c r="D102" s="71">
        <v>1</v>
      </c>
      <c r="E102" s="72" t="s">
        <v>254</v>
      </c>
      <c r="F102" s="72"/>
      <c r="G102" s="72"/>
    </row>
    <row r="103" spans="1:9" ht="45" x14ac:dyDescent="0.3">
      <c r="A103" s="523" t="s">
        <v>2004</v>
      </c>
      <c r="B103" s="80" t="s">
        <v>380</v>
      </c>
      <c r="C103" s="70" t="s">
        <v>381</v>
      </c>
      <c r="D103" s="71">
        <v>1</v>
      </c>
      <c r="E103" s="72" t="s">
        <v>186</v>
      </c>
      <c r="F103" s="72"/>
      <c r="G103" s="72"/>
    </row>
    <row r="104" spans="1:9" x14ac:dyDescent="0.3">
      <c r="A104" s="522" t="s">
        <v>46</v>
      </c>
      <c r="B104" s="901" t="s">
        <v>382</v>
      </c>
      <c r="C104" s="902"/>
      <c r="D104" s="902"/>
      <c r="E104" s="902"/>
      <c r="F104" s="902"/>
      <c r="G104" s="902"/>
      <c r="H104" s="87">
        <f>SUM(D105:D109)</f>
        <v>5</v>
      </c>
      <c r="I104" s="87">
        <f>COUNT(D105:D109)*2</f>
        <v>10</v>
      </c>
    </row>
    <row r="105" spans="1:9" ht="30" x14ac:dyDescent="0.3">
      <c r="A105" s="521" t="s">
        <v>1293</v>
      </c>
      <c r="B105" s="80" t="s">
        <v>384</v>
      </c>
      <c r="C105" s="70" t="s">
        <v>2003</v>
      </c>
      <c r="D105" s="71">
        <v>1</v>
      </c>
      <c r="E105" s="75" t="s">
        <v>254</v>
      </c>
      <c r="F105" s="81"/>
      <c r="G105" s="81"/>
    </row>
    <row r="106" spans="1:9" ht="30" x14ac:dyDescent="0.3">
      <c r="A106" s="523" t="s">
        <v>1297</v>
      </c>
      <c r="B106" s="70" t="s">
        <v>2005</v>
      </c>
      <c r="C106" s="70" t="s">
        <v>2006</v>
      </c>
      <c r="D106" s="71">
        <v>1</v>
      </c>
      <c r="E106" s="75" t="s">
        <v>254</v>
      </c>
      <c r="F106" s="72"/>
      <c r="G106" s="72"/>
    </row>
    <row r="107" spans="1:9" ht="30" x14ac:dyDescent="0.3">
      <c r="A107" s="523" t="s">
        <v>1301</v>
      </c>
      <c r="B107" s="70" t="s">
        <v>391</v>
      </c>
      <c r="C107" s="70" t="s">
        <v>2007</v>
      </c>
      <c r="D107" s="71">
        <v>1</v>
      </c>
      <c r="E107" s="72" t="s">
        <v>393</v>
      </c>
      <c r="F107" s="74" t="s">
        <v>2008</v>
      </c>
      <c r="G107" s="72"/>
    </row>
    <row r="108" spans="1:9" x14ac:dyDescent="0.3">
      <c r="A108" s="523" t="s">
        <v>5679</v>
      </c>
      <c r="B108" s="70" t="s">
        <v>396</v>
      </c>
      <c r="C108" s="70" t="s">
        <v>2009</v>
      </c>
      <c r="D108" s="71">
        <v>1</v>
      </c>
      <c r="E108" s="72" t="s">
        <v>186</v>
      </c>
      <c r="F108" s="74"/>
      <c r="G108" s="72"/>
    </row>
    <row r="109" spans="1:9" x14ac:dyDescent="0.3">
      <c r="A109" s="523"/>
      <c r="B109" s="70"/>
      <c r="C109" s="70" t="s">
        <v>2010</v>
      </c>
      <c r="D109" s="71">
        <v>1</v>
      </c>
      <c r="E109" s="72" t="s">
        <v>400</v>
      </c>
      <c r="F109" s="74"/>
      <c r="G109" s="72"/>
    </row>
    <row r="110" spans="1:9" x14ac:dyDescent="0.3">
      <c r="A110" s="522" t="s">
        <v>48</v>
      </c>
      <c r="B110" s="901" t="s">
        <v>47</v>
      </c>
      <c r="C110" s="902"/>
      <c r="D110" s="902"/>
      <c r="E110" s="902"/>
      <c r="F110" s="902"/>
      <c r="G110" s="902"/>
      <c r="H110" s="87">
        <f>SUM(D111:D121)</f>
        <v>11</v>
      </c>
      <c r="I110" s="87">
        <f>COUNT(D111:D121)*2</f>
        <v>22</v>
      </c>
    </row>
    <row r="111" spans="1:9" ht="30" x14ac:dyDescent="0.3">
      <c r="A111" s="523" t="s">
        <v>1304</v>
      </c>
      <c r="B111" s="70" t="s">
        <v>406</v>
      </c>
      <c r="C111" s="70" t="s">
        <v>407</v>
      </c>
      <c r="D111" s="71">
        <v>1</v>
      </c>
      <c r="E111" s="75" t="s">
        <v>254</v>
      </c>
      <c r="F111" s="74"/>
      <c r="G111" s="72"/>
    </row>
    <row r="112" spans="1:9" x14ac:dyDescent="0.3">
      <c r="A112" s="523"/>
      <c r="B112" s="70"/>
      <c r="C112" s="80" t="s">
        <v>1756</v>
      </c>
      <c r="D112" s="71">
        <v>1</v>
      </c>
      <c r="E112" s="82" t="s">
        <v>254</v>
      </c>
      <c r="F112" s="83"/>
      <c r="G112" s="72"/>
    </row>
    <row r="113" spans="1:9" x14ac:dyDescent="0.3">
      <c r="A113" s="523"/>
      <c r="B113" s="70"/>
      <c r="C113" s="70" t="s">
        <v>411</v>
      </c>
      <c r="D113" s="71">
        <v>1</v>
      </c>
      <c r="E113" s="75" t="s">
        <v>254</v>
      </c>
      <c r="F113" s="74"/>
      <c r="G113" s="72"/>
    </row>
    <row r="114" spans="1:9" x14ac:dyDescent="0.3">
      <c r="A114" s="523"/>
      <c r="B114" s="70"/>
      <c r="C114" s="70" t="s">
        <v>412</v>
      </c>
      <c r="D114" s="71">
        <v>1</v>
      </c>
      <c r="E114" s="75" t="s">
        <v>254</v>
      </c>
      <c r="F114" s="74"/>
      <c r="G114" s="72"/>
    </row>
    <row r="115" spans="1:9" x14ac:dyDescent="0.3">
      <c r="A115" s="523"/>
      <c r="B115" s="70"/>
      <c r="C115" s="70" t="s">
        <v>413</v>
      </c>
      <c r="D115" s="71">
        <v>1</v>
      </c>
      <c r="E115" s="75" t="s">
        <v>254</v>
      </c>
      <c r="F115" s="74"/>
      <c r="G115" s="72"/>
    </row>
    <row r="116" spans="1:9" x14ac:dyDescent="0.3">
      <c r="A116" s="523"/>
      <c r="B116" s="70"/>
      <c r="C116" s="70" t="s">
        <v>415</v>
      </c>
      <c r="D116" s="71">
        <v>1</v>
      </c>
      <c r="E116" s="75" t="s">
        <v>254</v>
      </c>
      <c r="F116" s="74"/>
      <c r="G116" s="72"/>
    </row>
    <row r="117" spans="1:9" x14ac:dyDescent="0.3">
      <c r="A117" s="523"/>
      <c r="B117" s="70"/>
      <c r="C117" s="70" t="s">
        <v>419</v>
      </c>
      <c r="D117" s="71">
        <v>1</v>
      </c>
      <c r="E117" s="75" t="s">
        <v>254</v>
      </c>
      <c r="F117" s="70" t="s">
        <v>420</v>
      </c>
      <c r="G117" s="72"/>
    </row>
    <row r="118" spans="1:9" ht="30" x14ac:dyDescent="0.3">
      <c r="A118" s="523" t="s">
        <v>1307</v>
      </c>
      <c r="B118" s="70" t="s">
        <v>426</v>
      </c>
      <c r="C118" s="70" t="s">
        <v>414</v>
      </c>
      <c r="D118" s="71">
        <v>1</v>
      </c>
      <c r="E118" s="75" t="s">
        <v>254</v>
      </c>
      <c r="F118" s="74"/>
      <c r="G118" s="72"/>
    </row>
    <row r="119" spans="1:9" ht="30" x14ac:dyDescent="0.3">
      <c r="A119" s="523"/>
      <c r="B119" s="70"/>
      <c r="C119" s="70" t="s">
        <v>2012</v>
      </c>
      <c r="D119" s="71">
        <v>1</v>
      </c>
      <c r="E119" s="75" t="s">
        <v>254</v>
      </c>
      <c r="F119" s="74"/>
      <c r="G119" s="72"/>
    </row>
    <row r="120" spans="1:9" x14ac:dyDescent="0.3">
      <c r="A120" s="523"/>
      <c r="B120" s="70"/>
      <c r="C120" s="70" t="s">
        <v>848</v>
      </c>
      <c r="D120" s="71">
        <v>1</v>
      </c>
      <c r="E120" s="75" t="s">
        <v>254</v>
      </c>
      <c r="F120" s="75" t="s">
        <v>2013</v>
      </c>
      <c r="G120" s="72"/>
    </row>
    <row r="121" spans="1:9" ht="30" x14ac:dyDescent="0.3">
      <c r="A121" s="523" t="s">
        <v>1772</v>
      </c>
      <c r="B121" s="80" t="s">
        <v>433</v>
      </c>
      <c r="C121" s="70" t="s">
        <v>2014</v>
      </c>
      <c r="D121" s="71">
        <v>1</v>
      </c>
      <c r="E121" s="75" t="s">
        <v>254</v>
      </c>
      <c r="F121" s="70" t="s">
        <v>2015</v>
      </c>
      <c r="G121" s="72"/>
    </row>
    <row r="122" spans="1:9" x14ac:dyDescent="0.3">
      <c r="A122" s="522" t="s">
        <v>4181</v>
      </c>
      <c r="B122" s="901" t="s">
        <v>49</v>
      </c>
      <c r="C122" s="902"/>
      <c r="D122" s="902"/>
      <c r="E122" s="902"/>
      <c r="F122" s="902"/>
      <c r="G122" s="902"/>
      <c r="H122" s="87">
        <f>SUM(D123:D133)</f>
        <v>11</v>
      </c>
      <c r="I122" s="87">
        <f>COUNT(D123:D133)*2</f>
        <v>22</v>
      </c>
    </row>
    <row r="123" spans="1:9" ht="30" x14ac:dyDescent="0.3">
      <c r="A123" s="523" t="s">
        <v>4182</v>
      </c>
      <c r="B123" s="70" t="s">
        <v>437</v>
      </c>
      <c r="C123" s="70" t="s">
        <v>1305</v>
      </c>
      <c r="D123" s="71">
        <v>1</v>
      </c>
      <c r="E123" s="75" t="s">
        <v>228</v>
      </c>
      <c r="F123" s="74" t="s">
        <v>2016</v>
      </c>
      <c r="G123" s="72"/>
    </row>
    <row r="124" spans="1:9" ht="30" x14ac:dyDescent="0.3">
      <c r="A124" s="523" t="s">
        <v>4183</v>
      </c>
      <c r="B124" s="70" t="s">
        <v>442</v>
      </c>
      <c r="C124" s="70" t="s">
        <v>2017</v>
      </c>
      <c r="D124" s="71">
        <v>1</v>
      </c>
      <c r="E124" s="75" t="s">
        <v>228</v>
      </c>
      <c r="F124" s="74"/>
      <c r="G124" s="72"/>
    </row>
    <row r="125" spans="1:9" ht="30" x14ac:dyDescent="0.3">
      <c r="A125" s="523" t="s">
        <v>4184</v>
      </c>
      <c r="B125" s="70" t="s">
        <v>448</v>
      </c>
      <c r="C125" s="70" t="s">
        <v>1773</v>
      </c>
      <c r="D125" s="71">
        <v>1</v>
      </c>
      <c r="E125" s="75" t="s">
        <v>228</v>
      </c>
      <c r="F125" s="74" t="s">
        <v>2018</v>
      </c>
      <c r="G125" s="72"/>
    </row>
    <row r="126" spans="1:9" ht="45" x14ac:dyDescent="0.3">
      <c r="A126" s="523" t="s">
        <v>4185</v>
      </c>
      <c r="B126" s="70" t="s">
        <v>451</v>
      </c>
      <c r="C126" s="70" t="s">
        <v>452</v>
      </c>
      <c r="D126" s="71">
        <v>1</v>
      </c>
      <c r="E126" s="75" t="s">
        <v>228</v>
      </c>
      <c r="F126" s="74" t="s">
        <v>2019</v>
      </c>
      <c r="G126" s="72"/>
    </row>
    <row r="127" spans="1:9" ht="30" x14ac:dyDescent="0.3">
      <c r="A127" s="523" t="s">
        <v>4186</v>
      </c>
      <c r="B127" s="70" t="s">
        <v>454</v>
      </c>
      <c r="C127" s="70" t="s">
        <v>455</v>
      </c>
      <c r="D127" s="71">
        <v>1</v>
      </c>
      <c r="E127" s="75" t="s">
        <v>228</v>
      </c>
      <c r="F127" s="70" t="s">
        <v>456</v>
      </c>
      <c r="G127" s="72"/>
    </row>
    <row r="128" spans="1:9" ht="30" x14ac:dyDescent="0.3">
      <c r="A128" s="523" t="s">
        <v>4187</v>
      </c>
      <c r="B128" s="70" t="s">
        <v>457</v>
      </c>
      <c r="C128" s="70" t="s">
        <v>1315</v>
      </c>
      <c r="D128" s="71">
        <v>1</v>
      </c>
      <c r="E128" s="75" t="s">
        <v>228</v>
      </c>
      <c r="F128" s="70" t="s">
        <v>1316</v>
      </c>
      <c r="G128" s="72"/>
    </row>
    <row r="129" spans="1:9" x14ac:dyDescent="0.3">
      <c r="A129" s="523"/>
      <c r="B129" s="70"/>
      <c r="C129" s="70" t="s">
        <v>458</v>
      </c>
      <c r="D129" s="71">
        <v>1</v>
      </c>
      <c r="E129" s="75" t="s">
        <v>228</v>
      </c>
      <c r="F129" s="70" t="s">
        <v>2020</v>
      </c>
      <c r="G129" s="72"/>
    </row>
    <row r="130" spans="1:9" ht="30" x14ac:dyDescent="0.3">
      <c r="A130" s="523" t="s">
        <v>4188</v>
      </c>
      <c r="B130" s="70" t="s">
        <v>460</v>
      </c>
      <c r="C130" s="70" t="s">
        <v>2021</v>
      </c>
      <c r="D130" s="71">
        <v>1</v>
      </c>
      <c r="E130" s="75" t="s">
        <v>228</v>
      </c>
      <c r="F130" s="74"/>
      <c r="G130" s="72"/>
    </row>
    <row r="131" spans="1:9" ht="30" x14ac:dyDescent="0.3">
      <c r="A131" s="523"/>
      <c r="B131" s="72"/>
      <c r="C131" s="70" t="s">
        <v>2022</v>
      </c>
      <c r="D131" s="71">
        <v>1</v>
      </c>
      <c r="E131" s="75" t="s">
        <v>228</v>
      </c>
      <c r="F131" s="74" t="s">
        <v>2023</v>
      </c>
      <c r="G131" s="72"/>
    </row>
    <row r="132" spans="1:9" ht="30" x14ac:dyDescent="0.3">
      <c r="A132" s="523"/>
      <c r="B132" s="72"/>
      <c r="C132" s="70" t="s">
        <v>2024</v>
      </c>
      <c r="D132" s="71">
        <v>1</v>
      </c>
      <c r="E132" s="75" t="s">
        <v>228</v>
      </c>
      <c r="F132" s="70" t="s">
        <v>2025</v>
      </c>
      <c r="G132" s="72"/>
    </row>
    <row r="133" spans="1:9" ht="30" x14ac:dyDescent="0.3">
      <c r="A133" s="523"/>
      <c r="B133" s="72"/>
      <c r="C133" s="70" t="s">
        <v>2026</v>
      </c>
      <c r="D133" s="71">
        <v>1</v>
      </c>
      <c r="E133" s="75" t="s">
        <v>228</v>
      </c>
      <c r="F133" s="74" t="s">
        <v>2027</v>
      </c>
      <c r="G133" s="72"/>
    </row>
    <row r="134" spans="1:9" x14ac:dyDescent="0.3">
      <c r="A134" s="205" t="s">
        <v>4189</v>
      </c>
      <c r="B134" s="859" t="s">
        <v>6177</v>
      </c>
      <c r="C134" s="860"/>
      <c r="D134" s="860"/>
      <c r="E134" s="860"/>
      <c r="F134" s="860"/>
      <c r="G134" s="861"/>
      <c r="H134" s="87">
        <f>SUM(D135:D141)</f>
        <v>7</v>
      </c>
      <c r="I134" s="87">
        <f>COUNT(D135:D141)*2</f>
        <v>14</v>
      </c>
    </row>
    <row r="135" spans="1:9" ht="75" x14ac:dyDescent="0.3">
      <c r="A135" s="205" t="s">
        <v>4190</v>
      </c>
      <c r="B135" s="148" t="s">
        <v>4345</v>
      </c>
      <c r="C135" s="148" t="s">
        <v>4346</v>
      </c>
      <c r="D135" s="71">
        <v>1</v>
      </c>
      <c r="E135" s="149" t="s">
        <v>258</v>
      </c>
      <c r="F135" s="148" t="s">
        <v>6197</v>
      </c>
      <c r="G135" s="492"/>
    </row>
    <row r="136" spans="1:9" ht="45" x14ac:dyDescent="0.3">
      <c r="A136" s="205" t="s">
        <v>4191</v>
      </c>
      <c r="B136" s="148" t="s">
        <v>4347</v>
      </c>
      <c r="C136" s="148" t="s">
        <v>4348</v>
      </c>
      <c r="D136" s="71">
        <v>1</v>
      </c>
      <c r="E136" s="149" t="s">
        <v>258</v>
      </c>
      <c r="F136" s="148" t="s">
        <v>4800</v>
      </c>
      <c r="G136" s="492"/>
    </row>
    <row r="137" spans="1:9" ht="30" x14ac:dyDescent="0.3">
      <c r="A137" s="204" t="s">
        <v>5791</v>
      </c>
      <c r="B137" s="148" t="s">
        <v>4350</v>
      </c>
      <c r="C137" s="245" t="s">
        <v>6179</v>
      </c>
      <c r="D137" s="71">
        <v>1</v>
      </c>
      <c r="E137" s="246" t="s">
        <v>400</v>
      </c>
      <c r="F137" s="245" t="s">
        <v>6180</v>
      </c>
      <c r="G137" s="327"/>
    </row>
    <row r="138" spans="1:9" x14ac:dyDescent="0.3">
      <c r="A138" s="204"/>
      <c r="B138" s="210"/>
      <c r="C138" s="148" t="s">
        <v>402</v>
      </c>
      <c r="D138" s="71">
        <v>1</v>
      </c>
      <c r="E138" s="206" t="s">
        <v>400</v>
      </c>
      <c r="F138" s="148"/>
      <c r="G138" s="327"/>
    </row>
    <row r="139" spans="1:9" x14ac:dyDescent="0.3">
      <c r="A139" s="204"/>
      <c r="B139" s="207"/>
      <c r="C139" s="148" t="s">
        <v>6198</v>
      </c>
      <c r="D139" s="71">
        <v>1</v>
      </c>
      <c r="E139" s="206" t="s">
        <v>400</v>
      </c>
      <c r="F139" s="148"/>
      <c r="G139" s="327"/>
    </row>
    <row r="140" spans="1:9" ht="30" x14ac:dyDescent="0.3">
      <c r="A140" s="204"/>
      <c r="B140" s="207"/>
      <c r="C140" s="148" t="s">
        <v>6106</v>
      </c>
      <c r="D140" s="71">
        <v>1</v>
      </c>
      <c r="E140" s="149" t="s">
        <v>186</v>
      </c>
      <c r="F140" s="148" t="s">
        <v>5796</v>
      </c>
      <c r="G140" s="327"/>
    </row>
    <row r="141" spans="1:9" ht="60" x14ac:dyDescent="0.3">
      <c r="A141" s="205" t="s">
        <v>5792</v>
      </c>
      <c r="B141" s="148" t="s">
        <v>4357</v>
      </c>
      <c r="C141" s="148" t="s">
        <v>2011</v>
      </c>
      <c r="D141" s="71">
        <v>1</v>
      </c>
      <c r="E141" s="149" t="s">
        <v>186</v>
      </c>
      <c r="F141" s="148" t="s">
        <v>6181</v>
      </c>
      <c r="G141" s="327"/>
    </row>
    <row r="142" spans="1:9" x14ac:dyDescent="0.3">
      <c r="A142" s="523"/>
      <c r="B142" s="906" t="s">
        <v>468</v>
      </c>
      <c r="C142" s="907"/>
      <c r="D142" s="907"/>
      <c r="E142" s="907"/>
      <c r="F142" s="907"/>
      <c r="G142" s="907"/>
      <c r="H142" s="87">
        <f>H143+H147+H156+H164+H176+H180+H185+H191</f>
        <v>45</v>
      </c>
      <c r="I142" s="87">
        <f>I143+I147+I156+I164+I176+I180+I185+I191</f>
        <v>90</v>
      </c>
    </row>
    <row r="143" spans="1:9" x14ac:dyDescent="0.3">
      <c r="A143" s="522" t="s">
        <v>51</v>
      </c>
      <c r="B143" s="901" t="s">
        <v>52</v>
      </c>
      <c r="C143" s="902"/>
      <c r="D143" s="902"/>
      <c r="E143" s="902"/>
      <c r="F143" s="902"/>
      <c r="G143" s="902"/>
      <c r="H143" s="87">
        <f>SUM(D144:D146)</f>
        <v>3</v>
      </c>
      <c r="I143" s="87">
        <f>COUNT(D144:D146)*2</f>
        <v>6</v>
      </c>
    </row>
    <row r="144" spans="1:9" ht="30" x14ac:dyDescent="0.3">
      <c r="A144" s="523" t="s">
        <v>1322</v>
      </c>
      <c r="B144" s="80" t="s">
        <v>471</v>
      </c>
      <c r="C144" s="70" t="s">
        <v>472</v>
      </c>
      <c r="D144" s="71">
        <v>1</v>
      </c>
      <c r="E144" s="72" t="s">
        <v>400</v>
      </c>
      <c r="F144" s="72"/>
      <c r="G144" s="72"/>
    </row>
    <row r="145" spans="1:9" ht="30" x14ac:dyDescent="0.3">
      <c r="A145" s="523"/>
      <c r="B145" s="80"/>
      <c r="C145" s="70" t="s">
        <v>473</v>
      </c>
      <c r="D145" s="71">
        <v>1</v>
      </c>
      <c r="E145" s="72" t="s">
        <v>400</v>
      </c>
      <c r="F145" s="72"/>
      <c r="G145" s="72"/>
    </row>
    <row r="146" spans="1:9" ht="30" x14ac:dyDescent="0.3">
      <c r="A146" s="523" t="s">
        <v>1323</v>
      </c>
      <c r="B146" s="70" t="s">
        <v>476</v>
      </c>
      <c r="C146" s="70" t="s">
        <v>477</v>
      </c>
      <c r="D146" s="71">
        <v>1</v>
      </c>
      <c r="E146" s="72" t="s">
        <v>478</v>
      </c>
      <c r="F146" s="74" t="s">
        <v>1774</v>
      </c>
      <c r="G146" s="72"/>
    </row>
    <row r="147" spans="1:9" x14ac:dyDescent="0.3">
      <c r="A147" s="522" t="s">
        <v>53</v>
      </c>
      <c r="B147" s="901" t="s">
        <v>485</v>
      </c>
      <c r="C147" s="902"/>
      <c r="D147" s="902"/>
      <c r="E147" s="902"/>
      <c r="F147" s="902"/>
      <c r="G147" s="902"/>
      <c r="H147" s="87">
        <f>SUM(D148:D155)</f>
        <v>8</v>
      </c>
      <c r="I147" s="87">
        <f>COUNT(D148:D155)*2</f>
        <v>16</v>
      </c>
    </row>
    <row r="148" spans="1:9" ht="45" x14ac:dyDescent="0.3">
      <c r="A148" s="523" t="s">
        <v>1325</v>
      </c>
      <c r="B148" s="70" t="s">
        <v>1776</v>
      </c>
      <c r="C148" s="74" t="s">
        <v>1777</v>
      </c>
      <c r="D148" s="71">
        <v>1</v>
      </c>
      <c r="E148" s="72" t="s">
        <v>400</v>
      </c>
      <c r="F148" s="74" t="s">
        <v>1778</v>
      </c>
      <c r="G148" s="72"/>
    </row>
    <row r="149" spans="1:9" ht="30" x14ac:dyDescent="0.3">
      <c r="A149" s="523" t="s">
        <v>1329</v>
      </c>
      <c r="B149" s="70" t="s">
        <v>487</v>
      </c>
      <c r="C149" s="70" t="s">
        <v>488</v>
      </c>
      <c r="D149" s="71">
        <v>1</v>
      </c>
      <c r="E149" s="72" t="s">
        <v>228</v>
      </c>
      <c r="F149" s="72"/>
      <c r="G149" s="72"/>
    </row>
    <row r="150" spans="1:9" x14ac:dyDescent="0.3">
      <c r="A150" s="523"/>
      <c r="B150" s="70"/>
      <c r="C150" s="70" t="s">
        <v>489</v>
      </c>
      <c r="D150" s="71">
        <v>1</v>
      </c>
      <c r="E150" s="72" t="s">
        <v>228</v>
      </c>
      <c r="F150" s="72"/>
      <c r="G150" s="72"/>
    </row>
    <row r="151" spans="1:9" ht="30" x14ac:dyDescent="0.3">
      <c r="A151" s="523" t="s">
        <v>1331</v>
      </c>
      <c r="B151" s="70" t="s">
        <v>491</v>
      </c>
      <c r="C151" s="70" t="s">
        <v>2028</v>
      </c>
      <c r="D151" s="71">
        <v>1</v>
      </c>
      <c r="E151" s="72" t="s">
        <v>254</v>
      </c>
      <c r="F151" s="72"/>
      <c r="G151" s="72"/>
    </row>
    <row r="152" spans="1:9" ht="30" x14ac:dyDescent="0.3">
      <c r="A152" s="523" t="s">
        <v>1334</v>
      </c>
      <c r="B152" s="70" t="s">
        <v>498</v>
      </c>
      <c r="C152" s="70" t="s">
        <v>1780</v>
      </c>
      <c r="D152" s="71">
        <v>1</v>
      </c>
      <c r="E152" s="72" t="s">
        <v>400</v>
      </c>
      <c r="F152" s="72"/>
      <c r="G152" s="72"/>
    </row>
    <row r="153" spans="1:9" x14ac:dyDescent="0.3">
      <c r="A153" s="523"/>
      <c r="B153" s="70"/>
      <c r="C153" s="70" t="s">
        <v>502</v>
      </c>
      <c r="D153" s="71">
        <v>1</v>
      </c>
      <c r="E153" s="72" t="s">
        <v>501</v>
      </c>
      <c r="F153" s="72"/>
      <c r="G153" s="72"/>
    </row>
    <row r="154" spans="1:9" ht="30" x14ac:dyDescent="0.3">
      <c r="A154" s="523" t="s">
        <v>1337</v>
      </c>
      <c r="B154" s="70" t="s">
        <v>504</v>
      </c>
      <c r="C154" s="70" t="s">
        <v>505</v>
      </c>
      <c r="D154" s="71">
        <v>1</v>
      </c>
      <c r="E154" s="72" t="s">
        <v>254</v>
      </c>
      <c r="F154" s="70" t="s">
        <v>506</v>
      </c>
      <c r="G154" s="72"/>
    </row>
    <row r="155" spans="1:9" ht="30" x14ac:dyDescent="0.3">
      <c r="A155" s="523"/>
      <c r="B155" s="70" t="s">
        <v>508</v>
      </c>
      <c r="C155" s="70" t="s">
        <v>2030</v>
      </c>
      <c r="D155" s="71">
        <v>1</v>
      </c>
      <c r="E155" s="72" t="s">
        <v>256</v>
      </c>
      <c r="F155" s="74" t="s">
        <v>2031</v>
      </c>
      <c r="G155" s="72"/>
    </row>
    <row r="156" spans="1:9" x14ac:dyDescent="0.3">
      <c r="A156" s="522" t="s">
        <v>55</v>
      </c>
      <c r="B156" s="901" t="s">
        <v>4199</v>
      </c>
      <c r="C156" s="902"/>
      <c r="D156" s="902"/>
      <c r="E156" s="902"/>
      <c r="F156" s="902"/>
      <c r="G156" s="902"/>
      <c r="H156" s="87">
        <f>SUM(D157:D163)</f>
        <v>7</v>
      </c>
      <c r="I156" s="87">
        <f>COUNT(D157:D163)*2</f>
        <v>14</v>
      </c>
    </row>
    <row r="157" spans="1:9" ht="30" x14ac:dyDescent="0.3">
      <c r="A157" s="523" t="s">
        <v>6114</v>
      </c>
      <c r="B157" s="70" t="s">
        <v>524</v>
      </c>
      <c r="C157" s="70" t="s">
        <v>2035</v>
      </c>
      <c r="D157" s="71">
        <v>1</v>
      </c>
      <c r="E157" s="72" t="s">
        <v>228</v>
      </c>
      <c r="F157" s="70" t="s">
        <v>2036</v>
      </c>
      <c r="G157" s="72"/>
    </row>
    <row r="158" spans="1:9" x14ac:dyDescent="0.3">
      <c r="A158" s="523"/>
      <c r="B158" s="70"/>
      <c r="C158" s="70" t="s">
        <v>2037</v>
      </c>
      <c r="D158" s="71">
        <v>1</v>
      </c>
      <c r="E158" s="72" t="s">
        <v>228</v>
      </c>
      <c r="F158" s="70" t="s">
        <v>2038</v>
      </c>
      <c r="G158" s="72"/>
    </row>
    <row r="159" spans="1:9" ht="30" x14ac:dyDescent="0.3">
      <c r="A159" s="523" t="s">
        <v>1347</v>
      </c>
      <c r="B159" s="70" t="s">
        <v>527</v>
      </c>
      <c r="C159" s="74" t="s">
        <v>2039</v>
      </c>
      <c r="D159" s="71">
        <v>1</v>
      </c>
      <c r="E159" s="72" t="s">
        <v>279</v>
      </c>
      <c r="F159" s="72"/>
      <c r="G159" s="72"/>
    </row>
    <row r="160" spans="1:9" x14ac:dyDescent="0.3">
      <c r="A160" s="523"/>
      <c r="B160" s="70"/>
      <c r="C160" s="70" t="s">
        <v>2040</v>
      </c>
      <c r="D160" s="71">
        <v>1</v>
      </c>
      <c r="E160" s="72" t="s">
        <v>256</v>
      </c>
      <c r="F160" s="72"/>
      <c r="G160" s="72"/>
    </row>
    <row r="161" spans="1:9" ht="30" x14ac:dyDescent="0.3">
      <c r="A161" s="523" t="s">
        <v>515</v>
      </c>
      <c r="B161" s="70" t="s">
        <v>530</v>
      </c>
      <c r="C161" s="70" t="s">
        <v>2041</v>
      </c>
      <c r="D161" s="71">
        <v>1</v>
      </c>
      <c r="E161" s="72" t="s">
        <v>532</v>
      </c>
      <c r="F161" s="70" t="s">
        <v>2042</v>
      </c>
      <c r="G161" s="72"/>
    </row>
    <row r="162" spans="1:9" ht="30" x14ac:dyDescent="0.3">
      <c r="A162" s="523"/>
      <c r="B162" s="70"/>
      <c r="C162" s="70" t="s">
        <v>2043</v>
      </c>
      <c r="D162" s="71">
        <v>1</v>
      </c>
      <c r="E162" s="72" t="s">
        <v>198</v>
      </c>
      <c r="F162" s="70" t="s">
        <v>533</v>
      </c>
      <c r="G162" s="72"/>
    </row>
    <row r="163" spans="1:9" ht="30" x14ac:dyDescent="0.3">
      <c r="A163" s="523" t="s">
        <v>1350</v>
      </c>
      <c r="B163" s="80" t="s">
        <v>538</v>
      </c>
      <c r="C163" s="70" t="s">
        <v>1785</v>
      </c>
      <c r="D163" s="71">
        <v>1</v>
      </c>
      <c r="E163" s="72" t="s">
        <v>294</v>
      </c>
      <c r="F163" s="72"/>
      <c r="G163" s="72"/>
    </row>
    <row r="164" spans="1:9" x14ac:dyDescent="0.3">
      <c r="A164" s="522" t="s">
        <v>56</v>
      </c>
      <c r="B164" s="901" t="s">
        <v>5654</v>
      </c>
      <c r="C164" s="902"/>
      <c r="D164" s="902"/>
      <c r="E164" s="902"/>
      <c r="F164" s="902"/>
      <c r="G164" s="902"/>
      <c r="H164" s="87">
        <f>SUM(D165:D175)</f>
        <v>11</v>
      </c>
      <c r="I164" s="87">
        <f>COUNT(D165:D175)*2</f>
        <v>22</v>
      </c>
    </row>
    <row r="165" spans="1:9" ht="30" x14ac:dyDescent="0.3">
      <c r="A165" s="523" t="s">
        <v>1362</v>
      </c>
      <c r="B165" s="80" t="s">
        <v>2032</v>
      </c>
      <c r="C165" s="70" t="s">
        <v>1345</v>
      </c>
      <c r="D165" s="71">
        <v>1</v>
      </c>
      <c r="E165" s="72" t="s">
        <v>228</v>
      </c>
      <c r="F165" s="72"/>
      <c r="G165" s="72"/>
    </row>
    <row r="166" spans="1:9" x14ac:dyDescent="0.3">
      <c r="A166" s="523"/>
      <c r="B166" s="80"/>
      <c r="C166" s="70" t="s">
        <v>1346</v>
      </c>
      <c r="D166" s="71">
        <v>1</v>
      </c>
      <c r="E166" s="72" t="s">
        <v>228</v>
      </c>
      <c r="F166" s="72"/>
      <c r="G166" s="72"/>
    </row>
    <row r="167" spans="1:9" ht="30" x14ac:dyDescent="0.3">
      <c r="A167" s="523" t="s">
        <v>1363</v>
      </c>
      <c r="B167" s="70" t="s">
        <v>516</v>
      </c>
      <c r="C167" s="74" t="s">
        <v>2033</v>
      </c>
      <c r="D167" s="71">
        <v>1</v>
      </c>
      <c r="E167" s="72" t="s">
        <v>228</v>
      </c>
      <c r="F167" s="74" t="s">
        <v>518</v>
      </c>
      <c r="G167" s="72"/>
    </row>
    <row r="168" spans="1:9" x14ac:dyDescent="0.3">
      <c r="A168" s="523"/>
      <c r="B168" s="70"/>
      <c r="C168" s="70" t="s">
        <v>519</v>
      </c>
      <c r="D168" s="71">
        <v>1</v>
      </c>
      <c r="E168" s="72" t="s">
        <v>228</v>
      </c>
      <c r="F168" s="70"/>
      <c r="G168" s="72"/>
    </row>
    <row r="169" spans="1:9" x14ac:dyDescent="0.3">
      <c r="A169" s="523"/>
      <c r="B169" s="70"/>
      <c r="C169" s="70" t="s">
        <v>1349</v>
      </c>
      <c r="D169" s="71">
        <v>1</v>
      </c>
      <c r="E169" s="72" t="s">
        <v>228</v>
      </c>
      <c r="F169" s="70"/>
      <c r="G169" s="72"/>
    </row>
    <row r="170" spans="1:9" x14ac:dyDescent="0.3">
      <c r="A170" s="523" t="s">
        <v>548</v>
      </c>
      <c r="B170" s="70" t="s">
        <v>510</v>
      </c>
      <c r="C170" s="70" t="s">
        <v>511</v>
      </c>
      <c r="D170" s="71">
        <v>1</v>
      </c>
      <c r="E170" s="72" t="s">
        <v>228</v>
      </c>
      <c r="F170" s="72"/>
      <c r="G170" s="72"/>
    </row>
    <row r="171" spans="1:9" x14ac:dyDescent="0.3">
      <c r="A171" s="523"/>
      <c r="B171" s="70"/>
      <c r="C171" s="74" t="s">
        <v>512</v>
      </c>
      <c r="D171" s="71">
        <v>1</v>
      </c>
      <c r="E171" s="72" t="s">
        <v>228</v>
      </c>
      <c r="F171" s="72"/>
      <c r="G171" s="72"/>
    </row>
    <row r="172" spans="1:9" x14ac:dyDescent="0.3">
      <c r="A172" s="523"/>
      <c r="B172" s="70"/>
      <c r="C172" s="70" t="s">
        <v>513</v>
      </c>
      <c r="D172" s="71">
        <v>1</v>
      </c>
      <c r="E172" s="72" t="s">
        <v>228</v>
      </c>
      <c r="F172" s="72"/>
      <c r="G172" s="72"/>
    </row>
    <row r="173" spans="1:9" x14ac:dyDescent="0.3">
      <c r="A173" s="523"/>
      <c r="B173" s="70"/>
      <c r="C173" s="70" t="s">
        <v>514</v>
      </c>
      <c r="D173" s="71">
        <v>1</v>
      </c>
      <c r="E173" s="72" t="s">
        <v>228</v>
      </c>
      <c r="F173" s="72"/>
      <c r="G173" s="72"/>
    </row>
    <row r="174" spans="1:9" ht="30" x14ac:dyDescent="0.3">
      <c r="A174" s="523" t="s">
        <v>5681</v>
      </c>
      <c r="B174" s="70" t="s">
        <v>520</v>
      </c>
      <c r="C174" s="70" t="s">
        <v>2034</v>
      </c>
      <c r="D174" s="71">
        <v>1</v>
      </c>
      <c r="E174" s="72" t="s">
        <v>228</v>
      </c>
      <c r="F174" s="72"/>
      <c r="G174" s="72"/>
    </row>
    <row r="175" spans="1:9" ht="30" x14ac:dyDescent="0.3">
      <c r="A175" s="523" t="s">
        <v>4205</v>
      </c>
      <c r="B175" s="70" t="s">
        <v>522</v>
      </c>
      <c r="C175" s="70" t="s">
        <v>1353</v>
      </c>
      <c r="D175" s="71">
        <v>1</v>
      </c>
      <c r="E175" s="72" t="s">
        <v>228</v>
      </c>
      <c r="F175" s="72"/>
      <c r="G175" s="72"/>
    </row>
    <row r="176" spans="1:9" x14ac:dyDescent="0.3">
      <c r="A176" s="522" t="s">
        <v>58</v>
      </c>
      <c r="B176" s="901" t="s">
        <v>57</v>
      </c>
      <c r="C176" s="902"/>
      <c r="D176" s="902"/>
      <c r="E176" s="902"/>
      <c r="F176" s="902"/>
      <c r="G176" s="902"/>
      <c r="H176" s="87">
        <f>SUM(D177:D179)</f>
        <v>3</v>
      </c>
      <c r="I176" s="87">
        <f>COUNT(D177:D179)*2</f>
        <v>6</v>
      </c>
    </row>
    <row r="177" spans="1:9" ht="30" x14ac:dyDescent="0.3">
      <c r="A177" s="523" t="s">
        <v>5683</v>
      </c>
      <c r="B177" s="70" t="s">
        <v>2044</v>
      </c>
      <c r="C177" s="70" t="s">
        <v>2045</v>
      </c>
      <c r="D177" s="71">
        <v>1</v>
      </c>
      <c r="E177" s="72" t="s">
        <v>256</v>
      </c>
      <c r="F177" s="72"/>
      <c r="G177" s="72"/>
    </row>
    <row r="178" spans="1:9" ht="30" x14ac:dyDescent="0.3">
      <c r="A178" s="523" t="s">
        <v>2050</v>
      </c>
      <c r="B178" s="70" t="s">
        <v>544</v>
      </c>
      <c r="C178" s="70" t="s">
        <v>2046</v>
      </c>
      <c r="D178" s="71">
        <v>1</v>
      </c>
      <c r="E178" s="72" t="s">
        <v>256</v>
      </c>
      <c r="F178" s="72"/>
      <c r="G178" s="72"/>
    </row>
    <row r="179" spans="1:9" ht="30" x14ac:dyDescent="0.3">
      <c r="A179" s="524" t="s">
        <v>2056</v>
      </c>
      <c r="B179" s="80" t="s">
        <v>549</v>
      </c>
      <c r="C179" s="70" t="s">
        <v>550</v>
      </c>
      <c r="D179" s="71">
        <v>1</v>
      </c>
      <c r="E179" s="72" t="s">
        <v>228</v>
      </c>
      <c r="F179" s="72"/>
      <c r="G179" s="72"/>
    </row>
    <row r="180" spans="1:9" x14ac:dyDescent="0.3">
      <c r="A180" s="522" t="s">
        <v>59</v>
      </c>
      <c r="B180" s="901" t="s">
        <v>6099</v>
      </c>
      <c r="C180" s="902"/>
      <c r="D180" s="902"/>
      <c r="E180" s="902"/>
      <c r="F180" s="902"/>
      <c r="G180" s="902"/>
      <c r="H180" s="87">
        <f>SUM(D181:D184)</f>
        <v>4</v>
      </c>
      <c r="I180" s="87">
        <f>COUNT(D181:D184)*2</f>
        <v>8</v>
      </c>
    </row>
    <row r="181" spans="1:9" ht="30" x14ac:dyDescent="0.3">
      <c r="A181" s="523" t="s">
        <v>4395</v>
      </c>
      <c r="B181" s="70" t="s">
        <v>2048</v>
      </c>
      <c r="C181" s="70" t="s">
        <v>2049</v>
      </c>
      <c r="D181" s="71">
        <v>1</v>
      </c>
      <c r="E181" s="75" t="s">
        <v>258</v>
      </c>
      <c r="F181" s="74"/>
      <c r="G181" s="72"/>
    </row>
    <row r="182" spans="1:9" ht="30" x14ac:dyDescent="0.3">
      <c r="A182" s="523" t="s">
        <v>4396</v>
      </c>
      <c r="B182" s="70" t="s">
        <v>2051</v>
      </c>
      <c r="C182" s="70" t="s">
        <v>2052</v>
      </c>
      <c r="D182" s="71">
        <v>1</v>
      </c>
      <c r="E182" s="75" t="s">
        <v>254</v>
      </c>
      <c r="F182" s="74" t="s">
        <v>2053</v>
      </c>
      <c r="G182" s="72"/>
    </row>
    <row r="183" spans="1:9" x14ac:dyDescent="0.3">
      <c r="A183" s="523"/>
      <c r="B183" s="70"/>
      <c r="C183" s="70" t="s">
        <v>2054</v>
      </c>
      <c r="D183" s="71">
        <v>1</v>
      </c>
      <c r="E183" s="75" t="s">
        <v>308</v>
      </c>
      <c r="F183" s="74" t="s">
        <v>2055</v>
      </c>
      <c r="G183" s="72"/>
    </row>
    <row r="184" spans="1:9" ht="45" x14ac:dyDescent="0.3">
      <c r="A184" s="523" t="s">
        <v>4397</v>
      </c>
      <c r="B184" s="70" t="s">
        <v>2057</v>
      </c>
      <c r="C184" s="70" t="s">
        <v>2058</v>
      </c>
      <c r="D184" s="71">
        <v>1</v>
      </c>
      <c r="E184" s="75" t="s">
        <v>258</v>
      </c>
      <c r="F184" s="74" t="s">
        <v>2059</v>
      </c>
      <c r="G184" s="72"/>
    </row>
    <row r="185" spans="1:9" x14ac:dyDescent="0.3">
      <c r="A185" s="523" t="s">
        <v>61</v>
      </c>
      <c r="B185" s="905" t="s">
        <v>6028</v>
      </c>
      <c r="C185" s="905"/>
      <c r="D185" s="905"/>
      <c r="E185" s="905"/>
      <c r="F185" s="905"/>
      <c r="G185" s="905"/>
      <c r="H185" s="87">
        <f>SUM(D186:D190)</f>
        <v>5</v>
      </c>
      <c r="I185" s="87">
        <f>COUNT(D186:D190)*2</f>
        <v>10</v>
      </c>
    </row>
    <row r="186" spans="1:9" x14ac:dyDescent="0.3">
      <c r="A186" s="523" t="s">
        <v>4206</v>
      </c>
      <c r="B186" s="70" t="s">
        <v>552</v>
      </c>
      <c r="C186" s="70" t="s">
        <v>2060</v>
      </c>
      <c r="D186" s="71">
        <v>1</v>
      </c>
      <c r="E186" s="72" t="s">
        <v>254</v>
      </c>
      <c r="F186" s="72"/>
      <c r="G186" s="72"/>
    </row>
    <row r="187" spans="1:9" ht="30" x14ac:dyDescent="0.3">
      <c r="A187" s="523"/>
      <c r="B187" s="70"/>
      <c r="C187" s="70" t="s">
        <v>2061</v>
      </c>
      <c r="D187" s="71">
        <v>1</v>
      </c>
      <c r="E187" s="72" t="s">
        <v>254</v>
      </c>
      <c r="F187" s="72"/>
      <c r="G187" s="72"/>
    </row>
    <row r="188" spans="1:9" ht="30" x14ac:dyDescent="0.3">
      <c r="A188" s="523"/>
      <c r="B188" s="70"/>
      <c r="C188" s="70" t="s">
        <v>2062</v>
      </c>
      <c r="D188" s="71">
        <v>1</v>
      </c>
      <c r="E188" s="72" t="s">
        <v>254</v>
      </c>
      <c r="F188" s="72"/>
      <c r="G188" s="72"/>
    </row>
    <row r="189" spans="1:9" ht="30" x14ac:dyDescent="0.3">
      <c r="A189" s="523" t="s">
        <v>4207</v>
      </c>
      <c r="B189" s="70" t="s">
        <v>554</v>
      </c>
      <c r="C189" s="74" t="s">
        <v>2063</v>
      </c>
      <c r="D189" s="71">
        <v>1</v>
      </c>
      <c r="E189" s="72" t="s">
        <v>254</v>
      </c>
      <c r="F189" s="72"/>
      <c r="G189" s="72"/>
    </row>
    <row r="190" spans="1:9" ht="30" x14ac:dyDescent="0.3">
      <c r="A190" s="523" t="s">
        <v>4208</v>
      </c>
      <c r="B190" s="70" t="s">
        <v>1788</v>
      </c>
      <c r="C190" s="70" t="s">
        <v>2064</v>
      </c>
      <c r="D190" s="71">
        <v>1</v>
      </c>
      <c r="E190" s="72" t="s">
        <v>400</v>
      </c>
      <c r="F190" s="72"/>
      <c r="G190" s="72"/>
    </row>
    <row r="191" spans="1:9" x14ac:dyDescent="0.3">
      <c r="A191" s="522" t="s">
        <v>4209</v>
      </c>
      <c r="B191" s="901" t="s">
        <v>66</v>
      </c>
      <c r="C191" s="902"/>
      <c r="D191" s="902"/>
      <c r="E191" s="902"/>
      <c r="F191" s="902"/>
      <c r="G191" s="902"/>
      <c r="H191" s="87">
        <f>SUM(D192:D195)</f>
        <v>4</v>
      </c>
      <c r="I191" s="87">
        <f>COUNT(D192:D195)*2</f>
        <v>8</v>
      </c>
    </row>
    <row r="192" spans="1:9" ht="30" x14ac:dyDescent="0.3">
      <c r="A192" s="523" t="s">
        <v>4405</v>
      </c>
      <c r="B192" s="70" t="s">
        <v>562</v>
      </c>
      <c r="C192" s="70" t="s">
        <v>2065</v>
      </c>
      <c r="D192" s="71">
        <v>1</v>
      </c>
      <c r="E192" s="72" t="s">
        <v>294</v>
      </c>
      <c r="F192" s="72"/>
      <c r="G192" s="72"/>
    </row>
    <row r="193" spans="1:9" ht="30" x14ac:dyDescent="0.3">
      <c r="A193" s="523" t="s">
        <v>4406</v>
      </c>
      <c r="B193" s="70" t="s">
        <v>565</v>
      </c>
      <c r="C193" s="70" t="s">
        <v>566</v>
      </c>
      <c r="D193" s="71">
        <v>1</v>
      </c>
      <c r="E193" s="72" t="s">
        <v>258</v>
      </c>
      <c r="F193" s="70" t="s">
        <v>567</v>
      </c>
      <c r="G193" s="72"/>
    </row>
    <row r="194" spans="1:9" x14ac:dyDescent="0.3">
      <c r="A194" s="523"/>
      <c r="B194" s="70"/>
      <c r="C194" s="70" t="s">
        <v>1366</v>
      </c>
      <c r="D194" s="71">
        <v>1</v>
      </c>
      <c r="E194" s="72" t="s">
        <v>294</v>
      </c>
      <c r="F194" s="72"/>
      <c r="G194" s="72"/>
    </row>
    <row r="195" spans="1:9" ht="45" x14ac:dyDescent="0.3">
      <c r="A195" s="523" t="s">
        <v>4409</v>
      </c>
      <c r="B195" s="70" t="s">
        <v>568</v>
      </c>
      <c r="C195" s="70" t="s">
        <v>569</v>
      </c>
      <c r="D195" s="71">
        <v>1</v>
      </c>
      <c r="E195" s="72" t="s">
        <v>228</v>
      </c>
      <c r="F195" s="74"/>
      <c r="G195" s="72"/>
    </row>
    <row r="196" spans="1:9" x14ac:dyDescent="0.3">
      <c r="A196" s="521"/>
      <c r="B196" s="906" t="s">
        <v>570</v>
      </c>
      <c r="C196" s="907"/>
      <c r="D196" s="907"/>
      <c r="E196" s="907"/>
      <c r="F196" s="907"/>
      <c r="G196" s="907"/>
      <c r="H196" s="87">
        <f>H197+H204+H217+H227+H237+H240+H247+H259+H268+H282+H285+H288+H296+H298+H307+H313+H324+H280</f>
        <v>124</v>
      </c>
      <c r="I196" s="87">
        <f>I197+I204+I217+I227+I237+I240+I247+I259+I268+I282+I285+I288+I296+I298+I307+I313+I324+I280</f>
        <v>248</v>
      </c>
    </row>
    <row r="197" spans="1:9" x14ac:dyDescent="0.3">
      <c r="A197" s="522" t="s">
        <v>70</v>
      </c>
      <c r="B197" s="901" t="s">
        <v>71</v>
      </c>
      <c r="C197" s="902"/>
      <c r="D197" s="902"/>
      <c r="E197" s="902"/>
      <c r="F197" s="902"/>
      <c r="G197" s="902"/>
      <c r="H197" s="87">
        <f>SUM(D198:D203)</f>
        <v>6</v>
      </c>
      <c r="I197" s="87">
        <f>COUNT(D198:D203)*2</f>
        <v>12</v>
      </c>
    </row>
    <row r="198" spans="1:9" ht="30" x14ac:dyDescent="0.3">
      <c r="A198" s="523" t="s">
        <v>1367</v>
      </c>
      <c r="B198" s="70" t="s">
        <v>574</v>
      </c>
      <c r="C198" s="70" t="s">
        <v>575</v>
      </c>
      <c r="D198" s="71">
        <v>1</v>
      </c>
      <c r="E198" s="72" t="s">
        <v>576</v>
      </c>
      <c r="F198" s="72"/>
      <c r="G198" s="72"/>
    </row>
    <row r="199" spans="1:9" ht="30" x14ac:dyDescent="0.3">
      <c r="A199" s="523"/>
      <c r="B199" s="70"/>
      <c r="C199" s="70" t="s">
        <v>577</v>
      </c>
      <c r="D199" s="71">
        <v>1</v>
      </c>
      <c r="E199" s="72" t="s">
        <v>576</v>
      </c>
      <c r="F199" s="70" t="s">
        <v>578</v>
      </c>
      <c r="G199" s="72"/>
    </row>
    <row r="200" spans="1:9" ht="30" x14ac:dyDescent="0.3">
      <c r="A200" s="523" t="s">
        <v>1381</v>
      </c>
      <c r="B200" s="70" t="s">
        <v>580</v>
      </c>
      <c r="C200" s="70" t="s">
        <v>2066</v>
      </c>
      <c r="D200" s="71">
        <v>1</v>
      </c>
      <c r="E200" s="72" t="s">
        <v>1790</v>
      </c>
      <c r="F200" s="72"/>
      <c r="G200" s="72"/>
    </row>
    <row r="201" spans="1:9" x14ac:dyDescent="0.3">
      <c r="A201" s="523"/>
      <c r="B201" s="70"/>
      <c r="C201" s="70" t="s">
        <v>1791</v>
      </c>
      <c r="D201" s="71">
        <v>1</v>
      </c>
      <c r="E201" s="72" t="s">
        <v>1790</v>
      </c>
      <c r="F201" s="72"/>
      <c r="G201" s="72"/>
    </row>
    <row r="202" spans="1:9" x14ac:dyDescent="0.3">
      <c r="A202" s="523"/>
      <c r="B202" s="70"/>
      <c r="C202" s="70" t="s">
        <v>586</v>
      </c>
      <c r="D202" s="71">
        <v>1</v>
      </c>
      <c r="E202" s="72" t="s">
        <v>576</v>
      </c>
      <c r="F202" s="72"/>
      <c r="G202" s="72"/>
    </row>
    <row r="203" spans="1:9" ht="30" x14ac:dyDescent="0.3">
      <c r="A203" s="523" t="s">
        <v>1792</v>
      </c>
      <c r="B203" s="70" t="s">
        <v>590</v>
      </c>
      <c r="C203" s="70" t="s">
        <v>2067</v>
      </c>
      <c r="D203" s="71">
        <v>1</v>
      </c>
      <c r="E203" s="72" t="s">
        <v>256</v>
      </c>
      <c r="F203" s="72"/>
      <c r="G203" s="72"/>
    </row>
    <row r="204" spans="1:9" x14ac:dyDescent="0.3">
      <c r="A204" s="522" t="s">
        <v>72</v>
      </c>
      <c r="B204" s="901" t="s">
        <v>73</v>
      </c>
      <c r="C204" s="902"/>
      <c r="D204" s="902"/>
      <c r="E204" s="902"/>
      <c r="F204" s="902"/>
      <c r="G204" s="902"/>
      <c r="H204" s="87">
        <f>SUM(D205:D216)</f>
        <v>12</v>
      </c>
      <c r="I204" s="87">
        <f>COUNT(D205:D216)*2</f>
        <v>24</v>
      </c>
    </row>
    <row r="205" spans="1:9" ht="60" x14ac:dyDescent="0.3">
      <c r="A205" s="523" t="s">
        <v>1794</v>
      </c>
      <c r="B205" s="70" t="s">
        <v>594</v>
      </c>
      <c r="C205" s="70" t="s">
        <v>2068</v>
      </c>
      <c r="D205" s="71">
        <v>1</v>
      </c>
      <c r="E205" s="83" t="s">
        <v>258</v>
      </c>
      <c r="F205" s="70" t="s">
        <v>2069</v>
      </c>
      <c r="G205" s="72"/>
    </row>
    <row r="206" spans="1:9" x14ac:dyDescent="0.3">
      <c r="A206" s="523"/>
      <c r="B206" s="70"/>
      <c r="C206" s="70" t="s">
        <v>1376</v>
      </c>
      <c r="D206" s="71">
        <v>1</v>
      </c>
      <c r="E206" s="72" t="s">
        <v>576</v>
      </c>
      <c r="F206" s="72"/>
      <c r="G206" s="72"/>
    </row>
    <row r="207" spans="1:9" ht="30" x14ac:dyDescent="0.3">
      <c r="A207" s="523"/>
      <c r="B207" s="70"/>
      <c r="C207" s="70" t="s">
        <v>1377</v>
      </c>
      <c r="D207" s="71">
        <v>1</v>
      </c>
      <c r="E207" s="72" t="s">
        <v>576</v>
      </c>
      <c r="F207" s="72"/>
      <c r="G207" s="72"/>
    </row>
    <row r="208" spans="1:9" x14ac:dyDescent="0.3">
      <c r="A208" s="523"/>
      <c r="B208" s="70"/>
      <c r="C208" s="70" t="s">
        <v>2070</v>
      </c>
      <c r="D208" s="71">
        <v>1</v>
      </c>
      <c r="E208" s="72" t="s">
        <v>576</v>
      </c>
      <c r="F208" s="72"/>
      <c r="G208" s="72"/>
    </row>
    <row r="209" spans="1:9" ht="30" x14ac:dyDescent="0.3">
      <c r="A209" s="523"/>
      <c r="B209" s="70"/>
      <c r="C209" s="70" t="s">
        <v>597</v>
      </c>
      <c r="D209" s="71">
        <v>1</v>
      </c>
      <c r="E209" s="75" t="s">
        <v>258</v>
      </c>
      <c r="F209" s="72"/>
      <c r="G209" s="72"/>
    </row>
    <row r="210" spans="1:9" ht="30" x14ac:dyDescent="0.3">
      <c r="A210" s="523"/>
      <c r="B210" s="70"/>
      <c r="C210" s="70" t="s">
        <v>2071</v>
      </c>
      <c r="D210" s="71">
        <v>1</v>
      </c>
      <c r="E210" s="75" t="s">
        <v>576</v>
      </c>
      <c r="F210" s="72"/>
      <c r="G210" s="72"/>
    </row>
    <row r="211" spans="1:9" ht="30" x14ac:dyDescent="0.3">
      <c r="A211" s="523" t="s">
        <v>1800</v>
      </c>
      <c r="B211" s="70" t="s">
        <v>600</v>
      </c>
      <c r="C211" s="70" t="s">
        <v>2072</v>
      </c>
      <c r="D211" s="71">
        <v>1</v>
      </c>
      <c r="E211" s="75" t="s">
        <v>644</v>
      </c>
      <c r="F211" s="72"/>
      <c r="G211" s="72"/>
    </row>
    <row r="212" spans="1:9" ht="30" x14ac:dyDescent="0.3">
      <c r="A212" s="523"/>
      <c r="B212" s="70"/>
      <c r="C212" s="70" t="s">
        <v>2073</v>
      </c>
      <c r="D212" s="71">
        <v>1</v>
      </c>
      <c r="E212" s="75" t="s">
        <v>644</v>
      </c>
      <c r="F212" s="72"/>
      <c r="G212" s="72"/>
    </row>
    <row r="213" spans="1:9" ht="60" x14ac:dyDescent="0.3">
      <c r="A213" s="594" t="s">
        <v>5632</v>
      </c>
      <c r="B213" s="655" t="s">
        <v>6278</v>
      </c>
      <c r="C213" s="600" t="s">
        <v>6363</v>
      </c>
      <c r="D213" s="601">
        <v>1</v>
      </c>
      <c r="E213" s="601" t="s">
        <v>400</v>
      </c>
      <c r="F213" s="600" t="s">
        <v>6364</v>
      </c>
      <c r="G213" s="72"/>
    </row>
    <row r="214" spans="1:9" ht="105" x14ac:dyDescent="0.3">
      <c r="A214" s="467"/>
      <c r="B214" s="655"/>
      <c r="C214" s="600" t="s">
        <v>6365</v>
      </c>
      <c r="D214" s="601">
        <v>1</v>
      </c>
      <c r="E214" s="601" t="s">
        <v>576</v>
      </c>
      <c r="F214" s="600" t="s">
        <v>6366</v>
      </c>
      <c r="G214" s="72"/>
    </row>
    <row r="215" spans="1:9" ht="45" x14ac:dyDescent="0.3">
      <c r="A215" s="467"/>
      <c r="B215" s="655"/>
      <c r="C215" s="600" t="s">
        <v>6275</v>
      </c>
      <c r="D215" s="601">
        <v>1</v>
      </c>
      <c r="E215" s="601" t="s">
        <v>400</v>
      </c>
      <c r="F215" s="600" t="s">
        <v>6274</v>
      </c>
      <c r="G215" s="72"/>
    </row>
    <row r="216" spans="1:9" ht="30" x14ac:dyDescent="0.3">
      <c r="A216" s="467"/>
      <c r="B216" s="656"/>
      <c r="C216" s="657" t="s">
        <v>6277</v>
      </c>
      <c r="D216" s="601">
        <v>1</v>
      </c>
      <c r="E216" s="601"/>
      <c r="F216" s="600" t="s">
        <v>6276</v>
      </c>
      <c r="G216" s="72"/>
    </row>
    <row r="217" spans="1:9" x14ac:dyDescent="0.3">
      <c r="A217" s="522" t="s">
        <v>74</v>
      </c>
      <c r="B217" s="901" t="s">
        <v>75</v>
      </c>
      <c r="C217" s="902"/>
      <c r="D217" s="902"/>
      <c r="E217" s="902"/>
      <c r="F217" s="902"/>
      <c r="G217" s="902"/>
      <c r="H217" s="87">
        <f>SUM(D218:D226)</f>
        <v>9</v>
      </c>
      <c r="I217" s="87">
        <f>COUNT(D218:D226)*2</f>
        <v>18</v>
      </c>
    </row>
    <row r="218" spans="1:9" ht="30" x14ac:dyDescent="0.3">
      <c r="A218" s="523" t="s">
        <v>1384</v>
      </c>
      <c r="B218" s="70" t="s">
        <v>1801</v>
      </c>
      <c r="C218" s="70" t="s">
        <v>2074</v>
      </c>
      <c r="D218" s="71">
        <v>1</v>
      </c>
      <c r="E218" s="74" t="s">
        <v>400</v>
      </c>
      <c r="F218" s="72"/>
      <c r="G218" s="72"/>
    </row>
    <row r="219" spans="1:9" ht="30" x14ac:dyDescent="0.3">
      <c r="A219" s="523"/>
      <c r="B219" s="70"/>
      <c r="C219" s="70" t="s">
        <v>2075</v>
      </c>
      <c r="D219" s="71">
        <v>1</v>
      </c>
      <c r="E219" s="74" t="s">
        <v>258</v>
      </c>
      <c r="F219" s="72"/>
      <c r="G219" s="72"/>
    </row>
    <row r="220" spans="1:9" ht="45" x14ac:dyDescent="0.3">
      <c r="A220" s="523" t="s">
        <v>1386</v>
      </c>
      <c r="B220" s="70" t="s">
        <v>1802</v>
      </c>
      <c r="C220" s="70" t="s">
        <v>2076</v>
      </c>
      <c r="D220" s="71">
        <v>1</v>
      </c>
      <c r="E220" s="74" t="s">
        <v>258</v>
      </c>
      <c r="F220" s="72"/>
      <c r="G220" s="72"/>
    </row>
    <row r="221" spans="1:9" x14ac:dyDescent="0.3">
      <c r="A221" s="521"/>
      <c r="B221" s="70"/>
      <c r="C221" s="74" t="s">
        <v>1803</v>
      </c>
      <c r="D221" s="71">
        <v>1</v>
      </c>
      <c r="E221" s="74" t="s">
        <v>258</v>
      </c>
      <c r="F221" s="72"/>
      <c r="G221" s="72"/>
    </row>
    <row r="222" spans="1:9" x14ac:dyDescent="0.3">
      <c r="A222" s="521"/>
      <c r="B222" s="70"/>
      <c r="C222" s="70" t="s">
        <v>2077</v>
      </c>
      <c r="D222" s="71">
        <v>1</v>
      </c>
      <c r="E222" s="74" t="s">
        <v>400</v>
      </c>
      <c r="F222" s="72"/>
      <c r="G222" s="72"/>
    </row>
    <row r="223" spans="1:9" x14ac:dyDescent="0.3">
      <c r="A223" s="521"/>
      <c r="B223" s="72"/>
      <c r="C223" s="70" t="s">
        <v>616</v>
      </c>
      <c r="D223" s="71">
        <v>1</v>
      </c>
      <c r="E223" s="74" t="s">
        <v>576</v>
      </c>
      <c r="F223" s="72"/>
      <c r="G223" s="72"/>
    </row>
    <row r="224" spans="1:9" x14ac:dyDescent="0.3">
      <c r="A224" s="521"/>
      <c r="B224" s="72"/>
      <c r="C224" s="70" t="s">
        <v>617</v>
      </c>
      <c r="D224" s="71">
        <v>1</v>
      </c>
      <c r="E224" s="70" t="s">
        <v>400</v>
      </c>
      <c r="F224" s="70" t="s">
        <v>619</v>
      </c>
      <c r="G224" s="72"/>
    </row>
    <row r="225" spans="1:9" x14ac:dyDescent="0.3">
      <c r="A225" s="521"/>
      <c r="B225" s="72"/>
      <c r="C225" s="70" t="s">
        <v>1390</v>
      </c>
      <c r="D225" s="71">
        <v>1</v>
      </c>
      <c r="E225" s="72" t="s">
        <v>576</v>
      </c>
      <c r="F225" s="70"/>
      <c r="G225" s="72"/>
    </row>
    <row r="226" spans="1:9" x14ac:dyDescent="0.3">
      <c r="A226" s="522" t="s">
        <v>4432</v>
      </c>
      <c r="B226" s="627" t="s">
        <v>4433</v>
      </c>
      <c r="C226" s="600" t="s">
        <v>6415</v>
      </c>
      <c r="D226" s="601">
        <v>1</v>
      </c>
      <c r="E226" s="601" t="s">
        <v>258</v>
      </c>
      <c r="F226" s="363"/>
      <c r="G226" s="72"/>
    </row>
    <row r="227" spans="1:9" x14ac:dyDescent="0.3">
      <c r="A227" s="522" t="s">
        <v>76</v>
      </c>
      <c r="B227" s="901" t="s">
        <v>77</v>
      </c>
      <c r="C227" s="902"/>
      <c r="D227" s="902"/>
      <c r="E227" s="902"/>
      <c r="F227" s="902"/>
      <c r="G227" s="902"/>
      <c r="H227" s="87">
        <f>SUM(D228:D236)</f>
        <v>9</v>
      </c>
      <c r="I227" s="87">
        <f>COUNT(D228:D236)*2</f>
        <v>18</v>
      </c>
    </row>
    <row r="228" spans="1:9" ht="30" x14ac:dyDescent="0.3">
      <c r="A228" s="523" t="s">
        <v>1804</v>
      </c>
      <c r="B228" s="70" t="s">
        <v>622</v>
      </c>
      <c r="C228" s="70" t="s">
        <v>623</v>
      </c>
      <c r="D228" s="71">
        <v>1</v>
      </c>
      <c r="E228" s="72" t="s">
        <v>256</v>
      </c>
      <c r="F228" s="70" t="s">
        <v>624</v>
      </c>
      <c r="G228" s="72"/>
    </row>
    <row r="229" spans="1:9" ht="45" x14ac:dyDescent="0.3">
      <c r="A229" s="523" t="s">
        <v>1805</v>
      </c>
      <c r="B229" s="70" t="s">
        <v>626</v>
      </c>
      <c r="C229" s="70" t="s">
        <v>2078</v>
      </c>
      <c r="D229" s="71">
        <v>1</v>
      </c>
      <c r="E229" s="72" t="s">
        <v>576</v>
      </c>
      <c r="F229" s="70" t="s">
        <v>628</v>
      </c>
      <c r="G229" s="72"/>
    </row>
    <row r="230" spans="1:9" ht="30" x14ac:dyDescent="0.3">
      <c r="A230" s="523"/>
      <c r="B230" s="70"/>
      <c r="C230" s="70" t="s">
        <v>1806</v>
      </c>
      <c r="D230" s="71">
        <v>1</v>
      </c>
      <c r="E230" s="72" t="s">
        <v>400</v>
      </c>
      <c r="F230" s="70" t="s">
        <v>630</v>
      </c>
      <c r="G230" s="72"/>
    </row>
    <row r="231" spans="1:9" ht="30" x14ac:dyDescent="0.3">
      <c r="A231" s="523" t="s">
        <v>1807</v>
      </c>
      <c r="B231" s="70" t="s">
        <v>632</v>
      </c>
      <c r="C231" s="70" t="s">
        <v>1808</v>
      </c>
      <c r="D231" s="71">
        <v>1</v>
      </c>
      <c r="E231" s="72" t="s">
        <v>400</v>
      </c>
      <c r="F231" s="72"/>
      <c r="G231" s="72"/>
    </row>
    <row r="232" spans="1:9" x14ac:dyDescent="0.3">
      <c r="A232" s="523"/>
      <c r="B232" s="72"/>
      <c r="C232" s="70" t="s">
        <v>634</v>
      </c>
      <c r="D232" s="71">
        <v>1</v>
      </c>
      <c r="E232" s="72" t="s">
        <v>576</v>
      </c>
      <c r="F232" s="72"/>
      <c r="G232" s="72"/>
    </row>
    <row r="233" spans="1:9" x14ac:dyDescent="0.3">
      <c r="A233" s="523"/>
      <c r="B233" s="72"/>
      <c r="C233" s="70" t="s">
        <v>1809</v>
      </c>
      <c r="D233" s="71">
        <v>1</v>
      </c>
      <c r="E233" s="72" t="s">
        <v>400</v>
      </c>
      <c r="F233" s="72"/>
      <c r="G233" s="72"/>
    </row>
    <row r="234" spans="1:9" ht="30" x14ac:dyDescent="0.3">
      <c r="A234" s="523" t="s">
        <v>2079</v>
      </c>
      <c r="B234" s="70" t="s">
        <v>636</v>
      </c>
      <c r="C234" s="70" t="s">
        <v>637</v>
      </c>
      <c r="D234" s="71">
        <v>1</v>
      </c>
      <c r="E234" s="72" t="s">
        <v>258</v>
      </c>
      <c r="F234" s="70" t="s">
        <v>638</v>
      </c>
      <c r="G234" s="72"/>
    </row>
    <row r="235" spans="1:9" ht="30" x14ac:dyDescent="0.3">
      <c r="A235" s="523" t="s">
        <v>1810</v>
      </c>
      <c r="B235" s="70" t="s">
        <v>640</v>
      </c>
      <c r="C235" s="70" t="s">
        <v>1811</v>
      </c>
      <c r="D235" s="71">
        <v>1</v>
      </c>
      <c r="E235" s="72" t="s">
        <v>258</v>
      </c>
      <c r="F235" s="70" t="s">
        <v>1812</v>
      </c>
      <c r="G235" s="72"/>
    </row>
    <row r="236" spans="1:9" x14ac:dyDescent="0.3">
      <c r="A236" s="523"/>
      <c r="B236" s="70"/>
      <c r="C236" s="70" t="s">
        <v>2080</v>
      </c>
      <c r="D236" s="71">
        <v>1</v>
      </c>
      <c r="E236" s="72" t="s">
        <v>258</v>
      </c>
      <c r="F236" s="70"/>
      <c r="G236" s="72"/>
    </row>
    <row r="237" spans="1:9" x14ac:dyDescent="0.3">
      <c r="A237" s="522" t="s">
        <v>78</v>
      </c>
      <c r="B237" s="901" t="s">
        <v>79</v>
      </c>
      <c r="C237" s="902"/>
      <c r="D237" s="902"/>
      <c r="E237" s="902"/>
      <c r="F237" s="902"/>
      <c r="G237" s="902"/>
      <c r="H237" s="87">
        <f>SUM(D238:D239)</f>
        <v>2</v>
      </c>
      <c r="I237" s="87">
        <f>COUNT(D238:D239)*2</f>
        <v>4</v>
      </c>
    </row>
    <row r="238" spans="1:9" ht="30" x14ac:dyDescent="0.3">
      <c r="A238" s="523" t="s">
        <v>1813</v>
      </c>
      <c r="B238" s="70" t="s">
        <v>649</v>
      </c>
      <c r="C238" s="70" t="s">
        <v>650</v>
      </c>
      <c r="D238" s="71">
        <v>1</v>
      </c>
      <c r="E238" s="72" t="s">
        <v>256</v>
      </c>
      <c r="F238" s="70" t="s">
        <v>651</v>
      </c>
      <c r="G238" s="72"/>
    </row>
    <row r="239" spans="1:9" ht="30" x14ac:dyDescent="0.3">
      <c r="A239" s="523" t="s">
        <v>1391</v>
      </c>
      <c r="B239" s="70" t="s">
        <v>653</v>
      </c>
      <c r="C239" s="70" t="s">
        <v>2081</v>
      </c>
      <c r="D239" s="71">
        <v>1</v>
      </c>
      <c r="E239" s="72" t="s">
        <v>256</v>
      </c>
      <c r="F239" s="70"/>
      <c r="G239" s="72"/>
    </row>
    <row r="240" spans="1:9" x14ac:dyDescent="0.3">
      <c r="A240" s="522" t="s">
        <v>80</v>
      </c>
      <c r="B240" s="901" t="s">
        <v>6115</v>
      </c>
      <c r="C240" s="902"/>
      <c r="D240" s="902"/>
      <c r="E240" s="902"/>
      <c r="F240" s="902"/>
      <c r="G240" s="902"/>
      <c r="H240" s="87">
        <f>SUM(D241:D246)</f>
        <v>6</v>
      </c>
      <c r="I240" s="87">
        <f>COUNT(D241:D246)*2</f>
        <v>12</v>
      </c>
    </row>
    <row r="241" spans="1:9" ht="30" x14ac:dyDescent="0.3">
      <c r="A241" s="523" t="s">
        <v>1393</v>
      </c>
      <c r="B241" s="70" t="s">
        <v>1815</v>
      </c>
      <c r="C241" s="70" t="s">
        <v>2082</v>
      </c>
      <c r="D241" s="71">
        <v>1</v>
      </c>
      <c r="E241" s="72" t="s">
        <v>576</v>
      </c>
      <c r="F241" s="72"/>
      <c r="G241" s="72"/>
    </row>
    <row r="242" spans="1:9" ht="30" x14ac:dyDescent="0.3">
      <c r="A242" s="523" t="s">
        <v>1396</v>
      </c>
      <c r="B242" s="70" t="s">
        <v>662</v>
      </c>
      <c r="C242" s="70" t="s">
        <v>663</v>
      </c>
      <c r="D242" s="71">
        <v>1</v>
      </c>
      <c r="E242" s="72" t="s">
        <v>576</v>
      </c>
      <c r="F242" s="74"/>
      <c r="G242" s="72"/>
    </row>
    <row r="243" spans="1:9" ht="30" x14ac:dyDescent="0.3">
      <c r="A243" s="523"/>
      <c r="B243" s="70"/>
      <c r="C243" s="70" t="s">
        <v>1816</v>
      </c>
      <c r="D243" s="71">
        <v>1</v>
      </c>
      <c r="E243" s="72" t="s">
        <v>400</v>
      </c>
      <c r="F243" s="74"/>
      <c r="G243" s="72"/>
    </row>
    <row r="244" spans="1:9" ht="30" x14ac:dyDescent="0.3">
      <c r="A244" s="523"/>
      <c r="B244" s="70"/>
      <c r="C244" s="70" t="s">
        <v>2083</v>
      </c>
      <c r="D244" s="71">
        <v>1</v>
      </c>
      <c r="E244" s="72" t="s">
        <v>576</v>
      </c>
      <c r="F244" s="74"/>
      <c r="G244" s="72"/>
    </row>
    <row r="245" spans="1:9" ht="30" x14ac:dyDescent="0.3">
      <c r="A245" s="523" t="s">
        <v>5634</v>
      </c>
      <c r="B245" s="627" t="s">
        <v>5635</v>
      </c>
      <c r="C245" s="628" t="s">
        <v>6271</v>
      </c>
      <c r="D245" s="601">
        <v>1</v>
      </c>
      <c r="E245" s="629" t="s">
        <v>644</v>
      </c>
      <c r="F245" s="628" t="s">
        <v>6270</v>
      </c>
      <c r="G245" s="72"/>
    </row>
    <row r="246" spans="1:9" ht="30" x14ac:dyDescent="0.3">
      <c r="A246" s="581"/>
      <c r="B246" s="630"/>
      <c r="C246" s="628" t="s">
        <v>6269</v>
      </c>
      <c r="D246" s="601">
        <v>1</v>
      </c>
      <c r="E246" s="629" t="s">
        <v>400</v>
      </c>
      <c r="F246" s="628" t="s">
        <v>6268</v>
      </c>
      <c r="G246" s="72"/>
    </row>
    <row r="247" spans="1:9" x14ac:dyDescent="0.3">
      <c r="A247" s="522" t="s">
        <v>81</v>
      </c>
      <c r="B247" s="901" t="s">
        <v>82</v>
      </c>
      <c r="C247" s="902"/>
      <c r="D247" s="902"/>
      <c r="E247" s="902"/>
      <c r="F247" s="902"/>
      <c r="G247" s="902"/>
      <c r="H247" s="87">
        <f>SUM(D248:D258)</f>
        <v>11</v>
      </c>
      <c r="I247" s="87">
        <f>COUNT(D248:D258)*2</f>
        <v>22</v>
      </c>
    </row>
    <row r="248" spans="1:9" ht="45" x14ac:dyDescent="0.3">
      <c r="A248" s="523" t="s">
        <v>1817</v>
      </c>
      <c r="B248" s="70" t="s">
        <v>1818</v>
      </c>
      <c r="C248" s="70" t="s">
        <v>2084</v>
      </c>
      <c r="D248" s="71">
        <v>1</v>
      </c>
      <c r="E248" s="72" t="s">
        <v>198</v>
      </c>
      <c r="F248" s="70" t="s">
        <v>2085</v>
      </c>
      <c r="G248" s="72"/>
    </row>
    <row r="249" spans="1:9" ht="30" x14ac:dyDescent="0.3">
      <c r="A249" s="523"/>
      <c r="B249" s="67"/>
      <c r="C249" s="70" t="s">
        <v>672</v>
      </c>
      <c r="D249" s="71">
        <v>1</v>
      </c>
      <c r="E249" s="72" t="s">
        <v>400</v>
      </c>
      <c r="F249" s="70" t="s">
        <v>673</v>
      </c>
      <c r="G249" s="72"/>
    </row>
    <row r="250" spans="1:9" ht="45" x14ac:dyDescent="0.3">
      <c r="A250" s="523"/>
      <c r="B250" s="67"/>
      <c r="C250" s="70" t="s">
        <v>674</v>
      </c>
      <c r="D250" s="71">
        <v>1</v>
      </c>
      <c r="E250" s="72" t="s">
        <v>400</v>
      </c>
      <c r="F250" s="70" t="s">
        <v>675</v>
      </c>
      <c r="G250" s="72"/>
    </row>
    <row r="251" spans="1:9" ht="30" x14ac:dyDescent="0.3">
      <c r="A251" s="523" t="s">
        <v>1400</v>
      </c>
      <c r="B251" s="70" t="s">
        <v>677</v>
      </c>
      <c r="C251" s="70" t="s">
        <v>678</v>
      </c>
      <c r="D251" s="71">
        <v>1</v>
      </c>
      <c r="E251" s="72" t="s">
        <v>576</v>
      </c>
      <c r="F251" s="72"/>
      <c r="G251" s="72"/>
    </row>
    <row r="252" spans="1:9" ht="30" x14ac:dyDescent="0.3">
      <c r="A252" s="523"/>
      <c r="B252" s="70"/>
      <c r="C252" s="70" t="s">
        <v>679</v>
      </c>
      <c r="D252" s="71">
        <v>1</v>
      </c>
      <c r="E252" s="72" t="s">
        <v>258</v>
      </c>
      <c r="F252" s="72"/>
      <c r="G252" s="72"/>
    </row>
    <row r="253" spans="1:9" ht="30" x14ac:dyDescent="0.3">
      <c r="A253" s="523" t="s">
        <v>1402</v>
      </c>
      <c r="B253" s="70" t="s">
        <v>681</v>
      </c>
      <c r="C253" s="74" t="s">
        <v>682</v>
      </c>
      <c r="D253" s="71">
        <v>1</v>
      </c>
      <c r="E253" s="72" t="s">
        <v>256</v>
      </c>
      <c r="F253" s="70"/>
      <c r="G253" s="72"/>
    </row>
    <row r="254" spans="1:9" ht="30" x14ac:dyDescent="0.3">
      <c r="A254" s="523"/>
      <c r="B254" s="70"/>
      <c r="C254" s="70" t="s">
        <v>684</v>
      </c>
      <c r="D254" s="71">
        <v>1</v>
      </c>
      <c r="E254" s="72" t="s">
        <v>228</v>
      </c>
      <c r="F254" s="70" t="s">
        <v>685</v>
      </c>
      <c r="G254" s="72"/>
    </row>
    <row r="255" spans="1:9" ht="30" x14ac:dyDescent="0.3">
      <c r="A255" s="523"/>
      <c r="B255" s="70"/>
      <c r="C255" s="70" t="s">
        <v>686</v>
      </c>
      <c r="D255" s="71">
        <v>1</v>
      </c>
      <c r="E255" s="72" t="s">
        <v>228</v>
      </c>
      <c r="F255" s="70" t="s">
        <v>687</v>
      </c>
      <c r="G255" s="72"/>
    </row>
    <row r="256" spans="1:9" x14ac:dyDescent="0.3">
      <c r="A256" s="523"/>
      <c r="B256" s="70"/>
      <c r="C256" s="70" t="s">
        <v>688</v>
      </c>
      <c r="D256" s="71">
        <v>1</v>
      </c>
      <c r="E256" s="72" t="s">
        <v>258</v>
      </c>
      <c r="F256" s="70"/>
      <c r="G256" s="72"/>
    </row>
    <row r="257" spans="1:9" ht="30" x14ac:dyDescent="0.3">
      <c r="A257" s="523" t="s">
        <v>1819</v>
      </c>
      <c r="B257" s="70" t="s">
        <v>690</v>
      </c>
      <c r="C257" s="70" t="s">
        <v>691</v>
      </c>
      <c r="D257" s="71">
        <v>1</v>
      </c>
      <c r="E257" s="72" t="s">
        <v>198</v>
      </c>
      <c r="F257" s="72"/>
      <c r="G257" s="72"/>
    </row>
    <row r="258" spans="1:9" ht="30" x14ac:dyDescent="0.3">
      <c r="A258" s="523" t="s">
        <v>692</v>
      </c>
      <c r="B258" s="70" t="s">
        <v>693</v>
      </c>
      <c r="C258" s="70" t="s">
        <v>694</v>
      </c>
      <c r="D258" s="71">
        <v>1</v>
      </c>
      <c r="E258" s="72"/>
      <c r="F258" s="72"/>
      <c r="G258" s="72"/>
    </row>
    <row r="259" spans="1:9" x14ac:dyDescent="0.3">
      <c r="A259" s="522" t="s">
        <v>83</v>
      </c>
      <c r="B259" s="901" t="s">
        <v>84</v>
      </c>
      <c r="C259" s="902"/>
      <c r="D259" s="902"/>
      <c r="E259" s="902"/>
      <c r="F259" s="902"/>
      <c r="G259" s="902"/>
      <c r="H259" s="87">
        <f>SUM(D260:D267)</f>
        <v>8</v>
      </c>
      <c r="I259" s="87">
        <f>COUNT(D260:D267)*2</f>
        <v>16</v>
      </c>
    </row>
    <row r="260" spans="1:9" ht="30" x14ac:dyDescent="0.3">
      <c r="A260" s="523" t="s">
        <v>1403</v>
      </c>
      <c r="B260" s="70" t="s">
        <v>699</v>
      </c>
      <c r="C260" s="70" t="s">
        <v>2086</v>
      </c>
      <c r="D260" s="71">
        <v>1</v>
      </c>
      <c r="E260" s="72" t="s">
        <v>576</v>
      </c>
      <c r="F260" s="72"/>
      <c r="G260" s="72"/>
    </row>
    <row r="261" spans="1:9" ht="30" x14ac:dyDescent="0.3">
      <c r="A261" s="523" t="s">
        <v>1405</v>
      </c>
      <c r="B261" s="70" t="s">
        <v>703</v>
      </c>
      <c r="C261" s="70" t="s">
        <v>2087</v>
      </c>
      <c r="D261" s="71">
        <v>1</v>
      </c>
      <c r="E261" s="72" t="s">
        <v>576</v>
      </c>
      <c r="F261" s="70" t="s">
        <v>2088</v>
      </c>
      <c r="G261" s="72"/>
    </row>
    <row r="262" spans="1:9" ht="30" x14ac:dyDescent="0.3">
      <c r="A262" s="523" t="s">
        <v>2089</v>
      </c>
      <c r="B262" s="70" t="s">
        <v>707</v>
      </c>
      <c r="C262" s="70" t="s">
        <v>708</v>
      </c>
      <c r="D262" s="71">
        <v>1</v>
      </c>
      <c r="E262" s="72" t="s">
        <v>576</v>
      </c>
      <c r="F262" s="70" t="s">
        <v>709</v>
      </c>
      <c r="G262" s="72"/>
    </row>
    <row r="263" spans="1:9" x14ac:dyDescent="0.3">
      <c r="A263" s="523" t="s">
        <v>1407</v>
      </c>
      <c r="B263" s="80" t="s">
        <v>711</v>
      </c>
      <c r="C263" s="70" t="s">
        <v>2090</v>
      </c>
      <c r="D263" s="71">
        <v>1</v>
      </c>
      <c r="E263" s="72" t="s">
        <v>576</v>
      </c>
      <c r="F263" s="70" t="s">
        <v>2091</v>
      </c>
      <c r="G263" s="72"/>
    </row>
    <row r="264" spans="1:9" ht="30" x14ac:dyDescent="0.3">
      <c r="A264" s="523" t="s">
        <v>1409</v>
      </c>
      <c r="B264" s="70" t="s">
        <v>715</v>
      </c>
      <c r="C264" s="70" t="s">
        <v>2092</v>
      </c>
      <c r="D264" s="71">
        <v>1</v>
      </c>
      <c r="E264" s="72" t="s">
        <v>245</v>
      </c>
      <c r="F264" s="74" t="s">
        <v>2093</v>
      </c>
      <c r="G264" s="72"/>
    </row>
    <row r="265" spans="1:9" ht="75" x14ac:dyDescent="0.3">
      <c r="A265" s="523" t="s">
        <v>1411</v>
      </c>
      <c r="B265" s="70" t="s">
        <v>719</v>
      </c>
      <c r="C265" s="70" t="s">
        <v>1825</v>
      </c>
      <c r="D265" s="71">
        <v>1</v>
      </c>
      <c r="E265" s="72" t="s">
        <v>576</v>
      </c>
      <c r="F265" s="74" t="s">
        <v>2094</v>
      </c>
      <c r="G265" s="72"/>
    </row>
    <row r="266" spans="1:9" x14ac:dyDescent="0.3">
      <c r="A266" s="523"/>
      <c r="B266" s="70"/>
      <c r="C266" s="70" t="s">
        <v>722</v>
      </c>
      <c r="D266" s="71">
        <v>1</v>
      </c>
      <c r="E266" s="72" t="s">
        <v>576</v>
      </c>
      <c r="F266" s="72"/>
      <c r="G266" s="72"/>
    </row>
    <row r="267" spans="1:9" ht="30" x14ac:dyDescent="0.3">
      <c r="A267" s="523" t="s">
        <v>1414</v>
      </c>
      <c r="B267" s="70" t="s">
        <v>724</v>
      </c>
      <c r="C267" s="70" t="s">
        <v>2095</v>
      </c>
      <c r="D267" s="71">
        <v>1</v>
      </c>
      <c r="E267" s="72" t="s">
        <v>228</v>
      </c>
      <c r="F267" s="72"/>
      <c r="G267" s="72"/>
    </row>
    <row r="268" spans="1:9" x14ac:dyDescent="0.3">
      <c r="A268" s="522" t="s">
        <v>85</v>
      </c>
      <c r="B268" s="901" t="s">
        <v>86</v>
      </c>
      <c r="C268" s="902"/>
      <c r="D268" s="902"/>
      <c r="E268" s="902"/>
      <c r="F268" s="902"/>
      <c r="G268" s="902"/>
      <c r="H268" s="87">
        <f>SUM(D269:D278)</f>
        <v>10</v>
      </c>
      <c r="I268" s="87">
        <f>COUNT(D269:D278)*2</f>
        <v>20</v>
      </c>
    </row>
    <row r="269" spans="1:9" x14ac:dyDescent="0.3">
      <c r="A269" s="523" t="s">
        <v>2096</v>
      </c>
      <c r="B269" s="70" t="s">
        <v>728</v>
      </c>
      <c r="C269" s="70" t="s">
        <v>2097</v>
      </c>
      <c r="D269" s="71">
        <v>1</v>
      </c>
      <c r="E269" s="72" t="s">
        <v>400</v>
      </c>
      <c r="F269" s="72"/>
      <c r="G269" s="72"/>
    </row>
    <row r="270" spans="1:9" x14ac:dyDescent="0.3">
      <c r="A270" s="523"/>
      <c r="B270" s="70"/>
      <c r="C270" s="70" t="s">
        <v>2098</v>
      </c>
      <c r="D270" s="71">
        <v>1</v>
      </c>
      <c r="E270" s="72" t="s">
        <v>400</v>
      </c>
      <c r="F270" s="72"/>
      <c r="G270" s="72"/>
    </row>
    <row r="271" spans="1:9" x14ac:dyDescent="0.3">
      <c r="A271" s="523"/>
      <c r="B271" s="70"/>
      <c r="C271" s="70" t="s">
        <v>732</v>
      </c>
      <c r="D271" s="71">
        <v>1</v>
      </c>
      <c r="E271" s="72" t="s">
        <v>308</v>
      </c>
      <c r="F271" s="72"/>
      <c r="G271" s="72"/>
    </row>
    <row r="272" spans="1:9" ht="30" x14ac:dyDescent="0.3">
      <c r="A272" s="523"/>
      <c r="B272" s="70"/>
      <c r="C272" s="70" t="s">
        <v>2099</v>
      </c>
      <c r="D272" s="71">
        <v>1</v>
      </c>
      <c r="E272" s="72" t="s">
        <v>400</v>
      </c>
      <c r="F272" s="72"/>
      <c r="G272" s="72"/>
    </row>
    <row r="273" spans="1:9" ht="30" x14ac:dyDescent="0.3">
      <c r="A273" s="523" t="s">
        <v>2100</v>
      </c>
      <c r="B273" s="70" t="s">
        <v>2101</v>
      </c>
      <c r="C273" s="70" t="s">
        <v>735</v>
      </c>
      <c r="D273" s="71">
        <v>1</v>
      </c>
      <c r="E273" s="72" t="s">
        <v>736</v>
      </c>
      <c r="F273" s="70" t="s">
        <v>737</v>
      </c>
      <c r="G273" s="72"/>
    </row>
    <row r="274" spans="1:9" ht="30" x14ac:dyDescent="0.3">
      <c r="A274" s="523"/>
      <c r="B274" s="70"/>
      <c r="C274" s="70" t="s">
        <v>2102</v>
      </c>
      <c r="D274" s="71">
        <v>1</v>
      </c>
      <c r="E274" s="72" t="s">
        <v>576</v>
      </c>
      <c r="F274" s="74"/>
      <c r="G274" s="72"/>
    </row>
    <row r="275" spans="1:9" ht="30" x14ac:dyDescent="0.3">
      <c r="A275" s="523"/>
      <c r="B275" s="70"/>
      <c r="C275" s="70" t="s">
        <v>2103</v>
      </c>
      <c r="D275" s="71">
        <v>1</v>
      </c>
      <c r="E275" s="72" t="s">
        <v>400</v>
      </c>
      <c r="F275" s="70"/>
      <c r="G275" s="72"/>
    </row>
    <row r="276" spans="1:9" ht="30" x14ac:dyDescent="0.3">
      <c r="A276" s="523" t="s">
        <v>2104</v>
      </c>
      <c r="B276" s="70" t="s">
        <v>741</v>
      </c>
      <c r="C276" s="70" t="s">
        <v>2105</v>
      </c>
      <c r="D276" s="71">
        <v>1</v>
      </c>
      <c r="E276" s="72" t="s">
        <v>695</v>
      </c>
      <c r="F276" s="72"/>
      <c r="G276" s="72"/>
    </row>
    <row r="277" spans="1:9" x14ac:dyDescent="0.3">
      <c r="A277" s="523"/>
      <c r="B277" s="70"/>
      <c r="C277" s="70" t="s">
        <v>2106</v>
      </c>
      <c r="D277" s="71">
        <v>1</v>
      </c>
      <c r="E277" s="72" t="s">
        <v>308</v>
      </c>
      <c r="F277" s="72"/>
      <c r="G277" s="72"/>
    </row>
    <row r="278" spans="1:9" ht="45" x14ac:dyDescent="0.3">
      <c r="A278" s="523" t="s">
        <v>2107</v>
      </c>
      <c r="B278" s="70" t="s">
        <v>744</v>
      </c>
      <c r="C278" s="70" t="s">
        <v>745</v>
      </c>
      <c r="D278" s="71">
        <v>1</v>
      </c>
      <c r="E278" s="72" t="s">
        <v>258</v>
      </c>
      <c r="F278" s="72"/>
      <c r="G278" s="72"/>
    </row>
    <row r="279" spans="1:9" x14ac:dyDescent="0.3">
      <c r="A279" s="523"/>
      <c r="B279" s="906" t="s">
        <v>2162</v>
      </c>
      <c r="C279" s="907"/>
      <c r="D279" s="907"/>
      <c r="E279" s="907"/>
      <c r="F279" s="907"/>
      <c r="G279" s="907"/>
    </row>
    <row r="280" spans="1:9" x14ac:dyDescent="0.3">
      <c r="A280" s="523" t="s">
        <v>87</v>
      </c>
      <c r="B280" s="901" t="s">
        <v>2163</v>
      </c>
      <c r="C280" s="902"/>
      <c r="D280" s="902"/>
      <c r="E280" s="902"/>
      <c r="F280" s="902"/>
      <c r="G280" s="902"/>
      <c r="H280" s="87">
        <f>SUM(D281)</f>
        <v>1</v>
      </c>
      <c r="I280" s="87">
        <f>COUNT(D281)*2</f>
        <v>2</v>
      </c>
    </row>
    <row r="281" spans="1:9" ht="30" x14ac:dyDescent="0.3">
      <c r="A281" s="523" t="s">
        <v>6408</v>
      </c>
      <c r="B281" s="70" t="s">
        <v>6117</v>
      </c>
      <c r="C281" s="70" t="s">
        <v>2164</v>
      </c>
      <c r="D281" s="71">
        <v>1</v>
      </c>
      <c r="E281" s="72" t="s">
        <v>400</v>
      </c>
      <c r="F281" s="72"/>
      <c r="G281" s="72"/>
    </row>
    <row r="282" spans="1:9" x14ac:dyDescent="0.3">
      <c r="A282" s="522" t="s">
        <v>89</v>
      </c>
      <c r="B282" s="901" t="s">
        <v>88</v>
      </c>
      <c r="C282" s="902"/>
      <c r="D282" s="902"/>
      <c r="E282" s="902"/>
      <c r="F282" s="902"/>
      <c r="G282" s="902"/>
      <c r="H282" s="87">
        <f>SUM(D283:D284)</f>
        <v>2</v>
      </c>
      <c r="I282" s="87">
        <f>COUNT(D283:D284)*2</f>
        <v>4</v>
      </c>
    </row>
    <row r="283" spans="1:9" x14ac:dyDescent="0.3">
      <c r="A283" s="523" t="s">
        <v>1420</v>
      </c>
      <c r="B283" s="70" t="s">
        <v>758</v>
      </c>
      <c r="C283" s="70" t="s">
        <v>764</v>
      </c>
      <c r="D283" s="71">
        <v>1</v>
      </c>
      <c r="E283" s="72" t="s">
        <v>400</v>
      </c>
      <c r="F283" s="72"/>
      <c r="G283" s="72"/>
    </row>
    <row r="284" spans="1:9" ht="30" x14ac:dyDescent="0.3">
      <c r="A284" s="523"/>
      <c r="B284" s="70"/>
      <c r="C284" s="70" t="s">
        <v>2108</v>
      </c>
      <c r="D284" s="71">
        <v>1</v>
      </c>
      <c r="E284" s="72" t="s">
        <v>400</v>
      </c>
      <c r="F284" s="72"/>
      <c r="G284" s="72"/>
    </row>
    <row r="285" spans="1:9" x14ac:dyDescent="0.3">
      <c r="A285" s="522" t="s">
        <v>91</v>
      </c>
      <c r="B285" s="901" t="s">
        <v>90</v>
      </c>
      <c r="C285" s="902"/>
      <c r="D285" s="902"/>
      <c r="E285" s="902"/>
      <c r="F285" s="902"/>
      <c r="G285" s="902"/>
      <c r="H285" s="87">
        <f>SUM(D286:D287)</f>
        <v>2</v>
      </c>
      <c r="I285" s="87">
        <f>COUNT(D286:D287)*2</f>
        <v>4</v>
      </c>
    </row>
    <row r="286" spans="1:9" ht="30" x14ac:dyDescent="0.3">
      <c r="A286" s="523" t="s">
        <v>4464</v>
      </c>
      <c r="B286" s="70" t="s">
        <v>784</v>
      </c>
      <c r="C286" s="70" t="s">
        <v>785</v>
      </c>
      <c r="D286" s="71">
        <v>1</v>
      </c>
      <c r="E286" s="72" t="s">
        <v>228</v>
      </c>
      <c r="F286" s="72"/>
      <c r="G286" s="72"/>
    </row>
    <row r="287" spans="1:9" ht="30" x14ac:dyDescent="0.3">
      <c r="A287" s="523" t="s">
        <v>4466</v>
      </c>
      <c r="B287" s="70" t="s">
        <v>787</v>
      </c>
      <c r="C287" s="70" t="s">
        <v>788</v>
      </c>
      <c r="D287" s="71">
        <v>1</v>
      </c>
      <c r="E287" s="72" t="s">
        <v>400</v>
      </c>
      <c r="F287" s="72"/>
      <c r="G287" s="72"/>
    </row>
    <row r="288" spans="1:9" x14ac:dyDescent="0.3">
      <c r="A288" s="522" t="s">
        <v>93</v>
      </c>
      <c r="B288" s="901" t="s">
        <v>6116</v>
      </c>
      <c r="C288" s="902"/>
      <c r="D288" s="902"/>
      <c r="E288" s="902"/>
      <c r="F288" s="902"/>
      <c r="G288" s="902"/>
      <c r="H288" s="87">
        <f>SUM(D289:D295)</f>
        <v>7</v>
      </c>
      <c r="I288" s="87">
        <f>COUNT(D289:D295)*2</f>
        <v>14</v>
      </c>
    </row>
    <row r="289" spans="1:9" ht="30" x14ac:dyDescent="0.3">
      <c r="A289" s="523" t="s">
        <v>4469</v>
      </c>
      <c r="B289" s="70" t="s">
        <v>1829</v>
      </c>
      <c r="C289" s="70" t="s">
        <v>1830</v>
      </c>
      <c r="D289" s="71">
        <v>1</v>
      </c>
      <c r="E289" s="72" t="s">
        <v>576</v>
      </c>
      <c r="F289" s="72"/>
      <c r="G289" s="72"/>
    </row>
    <row r="290" spans="1:9" x14ac:dyDescent="0.3">
      <c r="A290" s="523"/>
      <c r="B290" s="70"/>
      <c r="C290" s="70" t="s">
        <v>1831</v>
      </c>
      <c r="D290" s="71">
        <v>1</v>
      </c>
      <c r="E290" s="72" t="s">
        <v>198</v>
      </c>
      <c r="F290" s="72"/>
      <c r="G290" s="72"/>
    </row>
    <row r="291" spans="1:9" x14ac:dyDescent="0.3">
      <c r="A291" s="523"/>
      <c r="B291" s="70"/>
      <c r="C291" s="70" t="s">
        <v>2109</v>
      </c>
      <c r="D291" s="71">
        <v>1</v>
      </c>
      <c r="E291" s="72" t="s">
        <v>576</v>
      </c>
      <c r="F291" s="72"/>
      <c r="G291" s="72"/>
    </row>
    <row r="292" spans="1:9" ht="30" x14ac:dyDescent="0.3">
      <c r="A292" s="523"/>
      <c r="B292" s="70"/>
      <c r="C292" s="70" t="s">
        <v>2110</v>
      </c>
      <c r="D292" s="71">
        <v>1</v>
      </c>
      <c r="E292" s="72" t="s">
        <v>400</v>
      </c>
      <c r="F292" s="72"/>
      <c r="G292" s="72"/>
    </row>
    <row r="293" spans="1:9" x14ac:dyDescent="0.3">
      <c r="A293" s="523"/>
      <c r="B293" s="72"/>
      <c r="C293" s="70" t="s">
        <v>2111</v>
      </c>
      <c r="D293" s="71">
        <v>1</v>
      </c>
      <c r="E293" s="72" t="s">
        <v>576</v>
      </c>
      <c r="F293" s="72"/>
      <c r="G293" s="72"/>
    </row>
    <row r="294" spans="1:9" x14ac:dyDescent="0.3">
      <c r="A294" s="523"/>
      <c r="B294" s="72"/>
      <c r="C294" s="70" t="s">
        <v>2112</v>
      </c>
      <c r="D294" s="71">
        <v>1</v>
      </c>
      <c r="E294" s="72" t="s">
        <v>258</v>
      </c>
      <c r="F294" s="72"/>
      <c r="G294" s="72"/>
    </row>
    <row r="295" spans="1:9" ht="30" x14ac:dyDescent="0.3">
      <c r="A295" s="523" t="s">
        <v>4470</v>
      </c>
      <c r="B295" s="70" t="s">
        <v>1834</v>
      </c>
      <c r="C295" s="70" t="s">
        <v>2113</v>
      </c>
      <c r="D295" s="71">
        <v>1</v>
      </c>
      <c r="E295" s="72" t="s">
        <v>576</v>
      </c>
      <c r="F295" s="72"/>
      <c r="G295" s="72"/>
    </row>
    <row r="296" spans="1:9" x14ac:dyDescent="0.3">
      <c r="A296" s="522" t="s">
        <v>95</v>
      </c>
      <c r="B296" s="901" t="s">
        <v>94</v>
      </c>
      <c r="C296" s="902"/>
      <c r="D296" s="902"/>
      <c r="E296" s="902"/>
      <c r="F296" s="902"/>
      <c r="G296" s="902"/>
      <c r="H296" s="87">
        <f>SUM(D297)</f>
        <v>1</v>
      </c>
      <c r="I296" s="87">
        <f>COUNT(D297)*2</f>
        <v>2</v>
      </c>
    </row>
    <row r="297" spans="1:9" ht="30" x14ac:dyDescent="0.3">
      <c r="A297" s="523" t="s">
        <v>2515</v>
      </c>
      <c r="B297" s="70" t="s">
        <v>2114</v>
      </c>
      <c r="C297" s="70" t="s">
        <v>2115</v>
      </c>
      <c r="D297" s="71">
        <v>1</v>
      </c>
      <c r="E297" s="72" t="s">
        <v>400</v>
      </c>
      <c r="F297" s="72"/>
      <c r="G297" s="72"/>
    </row>
    <row r="298" spans="1:9" x14ac:dyDescent="0.3">
      <c r="A298" s="523" t="s">
        <v>99</v>
      </c>
      <c r="B298" s="911" t="s">
        <v>6258</v>
      </c>
      <c r="C298" s="912"/>
      <c r="D298" s="912"/>
      <c r="E298" s="912"/>
      <c r="F298" s="912"/>
      <c r="G298" s="912"/>
      <c r="H298" s="87">
        <f>SUM(D299:D305)</f>
        <v>7</v>
      </c>
      <c r="I298" s="87">
        <f>COUNT(D299:D305)*2</f>
        <v>14</v>
      </c>
    </row>
    <row r="299" spans="1:9" ht="30" x14ac:dyDescent="0.3">
      <c r="A299" s="523" t="s">
        <v>1423</v>
      </c>
      <c r="B299" s="70" t="s">
        <v>797</v>
      </c>
      <c r="C299" s="70" t="s">
        <v>2117</v>
      </c>
      <c r="D299" s="71">
        <v>1</v>
      </c>
      <c r="E299" s="72" t="s">
        <v>294</v>
      </c>
      <c r="F299" s="74"/>
      <c r="G299" s="72"/>
    </row>
    <row r="300" spans="1:9" x14ac:dyDescent="0.3">
      <c r="A300" s="523"/>
      <c r="B300" s="70"/>
      <c r="C300" s="70" t="s">
        <v>2118</v>
      </c>
      <c r="D300" s="71">
        <v>1</v>
      </c>
      <c r="E300" s="72" t="s">
        <v>576</v>
      </c>
      <c r="F300" s="74"/>
      <c r="G300" s="72"/>
    </row>
    <row r="301" spans="1:9" ht="30" x14ac:dyDescent="0.3">
      <c r="A301" s="523"/>
      <c r="B301" s="70"/>
      <c r="C301" s="70" t="s">
        <v>2119</v>
      </c>
      <c r="D301" s="71">
        <v>1</v>
      </c>
      <c r="E301" s="72"/>
      <c r="F301" s="74"/>
      <c r="G301" s="72"/>
    </row>
    <row r="302" spans="1:9" ht="30" x14ac:dyDescent="0.3">
      <c r="A302" s="523" t="s">
        <v>1429</v>
      </c>
      <c r="B302" s="70" t="s">
        <v>800</v>
      </c>
      <c r="C302" s="70" t="s">
        <v>2121</v>
      </c>
      <c r="D302" s="71">
        <v>1</v>
      </c>
      <c r="E302" s="72" t="s">
        <v>400</v>
      </c>
      <c r="F302" s="72"/>
      <c r="G302" s="72"/>
    </row>
    <row r="303" spans="1:9" ht="45" x14ac:dyDescent="0.3">
      <c r="A303" s="523" t="s">
        <v>1447</v>
      </c>
      <c r="B303" s="70" t="s">
        <v>2123</v>
      </c>
      <c r="C303" s="70" t="s">
        <v>2124</v>
      </c>
      <c r="D303" s="71">
        <v>1</v>
      </c>
      <c r="E303" s="72" t="s">
        <v>576</v>
      </c>
      <c r="F303" s="72"/>
      <c r="G303" s="72"/>
    </row>
    <row r="304" spans="1:9" ht="30" x14ac:dyDescent="0.3">
      <c r="A304" s="523"/>
      <c r="B304" s="70"/>
      <c r="C304" s="79" t="s">
        <v>2125</v>
      </c>
      <c r="D304" s="71">
        <v>1</v>
      </c>
      <c r="E304" s="72" t="s">
        <v>254</v>
      </c>
      <c r="F304" s="72"/>
      <c r="G304" s="72"/>
    </row>
    <row r="305" spans="1:9" ht="30" x14ac:dyDescent="0.3">
      <c r="A305" s="523"/>
      <c r="B305" s="70"/>
      <c r="C305" s="79" t="s">
        <v>2126</v>
      </c>
      <c r="D305" s="71">
        <v>1</v>
      </c>
      <c r="E305" s="72" t="s">
        <v>576</v>
      </c>
      <c r="F305" s="72"/>
      <c r="G305" s="72"/>
    </row>
    <row r="306" spans="1:9" x14ac:dyDescent="0.3">
      <c r="A306" s="523"/>
      <c r="B306" s="906" t="s">
        <v>2127</v>
      </c>
      <c r="C306" s="907"/>
      <c r="D306" s="907"/>
      <c r="E306" s="907"/>
      <c r="F306" s="907"/>
      <c r="G306" s="907"/>
    </row>
    <row r="307" spans="1:9" x14ac:dyDescent="0.3">
      <c r="A307" s="523" t="s">
        <v>101</v>
      </c>
      <c r="B307" s="901" t="s">
        <v>100</v>
      </c>
      <c r="C307" s="902"/>
      <c r="D307" s="902"/>
      <c r="E307" s="902"/>
      <c r="F307" s="902"/>
      <c r="G307" s="902"/>
      <c r="H307" s="87">
        <f>SUM(D308:D312)</f>
        <v>5</v>
      </c>
      <c r="I307" s="87">
        <f>COUNT(D308:D312)*2</f>
        <v>10</v>
      </c>
    </row>
    <row r="308" spans="1:9" ht="30" x14ac:dyDescent="0.3">
      <c r="A308" s="523" t="s">
        <v>1835</v>
      </c>
      <c r="B308" s="70" t="s">
        <v>1424</v>
      </c>
      <c r="C308" s="70" t="s">
        <v>1425</v>
      </c>
      <c r="D308" s="71">
        <v>1</v>
      </c>
      <c r="E308" s="72" t="s">
        <v>258</v>
      </c>
      <c r="F308" s="72"/>
      <c r="G308" s="72"/>
    </row>
    <row r="309" spans="1:9" ht="45" x14ac:dyDescent="0.3">
      <c r="A309" s="523" t="s">
        <v>1846</v>
      </c>
      <c r="B309" s="70" t="s">
        <v>2128</v>
      </c>
      <c r="C309" s="70" t="s">
        <v>2129</v>
      </c>
      <c r="D309" s="71">
        <v>1</v>
      </c>
      <c r="E309" s="72" t="s">
        <v>258</v>
      </c>
      <c r="F309" s="70" t="s">
        <v>2130</v>
      </c>
      <c r="G309" s="72"/>
    </row>
    <row r="310" spans="1:9" x14ac:dyDescent="0.3">
      <c r="A310" s="523"/>
      <c r="B310" s="70"/>
      <c r="C310" s="70" t="s">
        <v>2131</v>
      </c>
      <c r="D310" s="71">
        <v>1</v>
      </c>
      <c r="E310" s="72" t="s">
        <v>258</v>
      </c>
      <c r="F310" s="72"/>
      <c r="G310" s="72"/>
    </row>
    <row r="311" spans="1:9" ht="30" x14ac:dyDescent="0.3">
      <c r="A311" s="523"/>
      <c r="B311" s="70"/>
      <c r="C311" s="70" t="s">
        <v>2132</v>
      </c>
      <c r="D311" s="71">
        <v>1</v>
      </c>
      <c r="E311" s="72" t="s">
        <v>258</v>
      </c>
      <c r="F311" s="72"/>
      <c r="G311" s="72"/>
    </row>
    <row r="312" spans="1:9" ht="30" x14ac:dyDescent="0.3">
      <c r="A312" s="523" t="s">
        <v>4480</v>
      </c>
      <c r="B312" s="70" t="s">
        <v>1451</v>
      </c>
      <c r="C312" s="70" t="s">
        <v>2133</v>
      </c>
      <c r="D312" s="71">
        <v>1</v>
      </c>
      <c r="E312" s="72" t="s">
        <v>258</v>
      </c>
      <c r="F312" s="74" t="s">
        <v>2134</v>
      </c>
      <c r="G312" s="72"/>
    </row>
    <row r="313" spans="1:9" x14ac:dyDescent="0.3">
      <c r="A313" s="523" t="s">
        <v>105</v>
      </c>
      <c r="B313" s="901" t="s">
        <v>104</v>
      </c>
      <c r="C313" s="902"/>
      <c r="D313" s="902"/>
      <c r="E313" s="902"/>
      <c r="F313" s="902"/>
      <c r="G313" s="902"/>
      <c r="H313" s="87">
        <f>SUM(D314:D323)</f>
        <v>10</v>
      </c>
      <c r="I313" s="87">
        <f>COUNT(D314:D323)*2</f>
        <v>20</v>
      </c>
    </row>
    <row r="314" spans="1:9" ht="45" x14ac:dyDescent="0.3">
      <c r="A314" s="456" t="s">
        <v>1465</v>
      </c>
      <c r="B314" s="363" t="s">
        <v>4546</v>
      </c>
      <c r="C314" s="651" t="s">
        <v>2135</v>
      </c>
      <c r="D314" s="652">
        <v>1</v>
      </c>
      <c r="E314" s="653" t="s">
        <v>400</v>
      </c>
      <c r="F314" s="654" t="s">
        <v>2136</v>
      </c>
      <c r="G314" s="72"/>
    </row>
    <row r="315" spans="1:9" ht="60" x14ac:dyDescent="0.3">
      <c r="A315" s="523"/>
      <c r="B315" s="70"/>
      <c r="C315" s="651" t="s">
        <v>1851</v>
      </c>
      <c r="D315" s="652">
        <v>1</v>
      </c>
      <c r="E315" s="653" t="s">
        <v>298</v>
      </c>
      <c r="F315" s="654" t="s">
        <v>6428</v>
      </c>
      <c r="G315" s="72"/>
    </row>
    <row r="316" spans="1:9" ht="45" x14ac:dyDescent="0.3">
      <c r="A316" s="523"/>
      <c r="B316" s="70"/>
      <c r="C316" s="651" t="s">
        <v>2137</v>
      </c>
      <c r="D316" s="652">
        <v>1</v>
      </c>
      <c r="E316" s="653" t="s">
        <v>2138</v>
      </c>
      <c r="F316" s="654" t="s">
        <v>2139</v>
      </c>
      <c r="G316" s="72"/>
    </row>
    <row r="317" spans="1:9" ht="60" x14ac:dyDescent="0.3">
      <c r="A317" s="456" t="s">
        <v>1482</v>
      </c>
      <c r="B317" s="363" t="s">
        <v>4553</v>
      </c>
      <c r="C317" s="600" t="s">
        <v>4554</v>
      </c>
      <c r="D317" s="601">
        <v>1</v>
      </c>
      <c r="E317" s="601" t="s">
        <v>308</v>
      </c>
      <c r="F317" s="627" t="s">
        <v>4555</v>
      </c>
      <c r="G317" s="72"/>
    </row>
    <row r="318" spans="1:9" ht="30" x14ac:dyDescent="0.3">
      <c r="A318" s="456" t="s">
        <v>2157</v>
      </c>
      <c r="B318" s="363" t="s">
        <v>4556</v>
      </c>
      <c r="C318" s="600" t="s">
        <v>4557</v>
      </c>
      <c r="D318" s="601">
        <v>1</v>
      </c>
      <c r="E318" s="601" t="s">
        <v>400</v>
      </c>
      <c r="F318" s="627" t="s">
        <v>4558</v>
      </c>
      <c r="G318" s="72"/>
    </row>
    <row r="319" spans="1:9" x14ac:dyDescent="0.3">
      <c r="A319" s="473"/>
      <c r="B319" s="337"/>
      <c r="C319" s="600" t="s">
        <v>4559</v>
      </c>
      <c r="D319" s="601">
        <v>1</v>
      </c>
      <c r="E319" s="601" t="s">
        <v>1856</v>
      </c>
      <c r="F319" s="627"/>
      <c r="G319" s="72"/>
    </row>
    <row r="320" spans="1:9" ht="30" x14ac:dyDescent="0.3">
      <c r="A320" s="473"/>
      <c r="B320" s="337"/>
      <c r="C320" s="600" t="s">
        <v>4560</v>
      </c>
      <c r="D320" s="601">
        <v>1</v>
      </c>
      <c r="E320" s="601" t="s">
        <v>1856</v>
      </c>
      <c r="F320" s="627" t="s">
        <v>4560</v>
      </c>
      <c r="G320" s="72"/>
    </row>
    <row r="321" spans="1:9" ht="45" x14ac:dyDescent="0.3">
      <c r="A321" s="523" t="s">
        <v>2302</v>
      </c>
      <c r="B321" s="70" t="s">
        <v>1854</v>
      </c>
      <c r="C321" s="646" t="s">
        <v>2143</v>
      </c>
      <c r="D321" s="652">
        <v>1</v>
      </c>
      <c r="E321" s="648" t="s">
        <v>400</v>
      </c>
      <c r="F321" s="648"/>
      <c r="G321" s="72"/>
    </row>
    <row r="322" spans="1:9" ht="30" x14ac:dyDescent="0.3">
      <c r="A322" s="523" t="s">
        <v>1485</v>
      </c>
      <c r="B322" s="70" t="s">
        <v>2141</v>
      </c>
      <c r="C322" s="651" t="s">
        <v>2142</v>
      </c>
      <c r="D322" s="652">
        <v>1</v>
      </c>
      <c r="E322" s="653" t="s">
        <v>400</v>
      </c>
      <c r="F322" s="648"/>
      <c r="G322" s="72"/>
    </row>
    <row r="323" spans="1:9" ht="90" x14ac:dyDescent="0.3">
      <c r="A323" s="523" t="s">
        <v>6251</v>
      </c>
      <c r="B323" s="70" t="s">
        <v>2145</v>
      </c>
      <c r="C323" s="651" t="s">
        <v>2146</v>
      </c>
      <c r="D323" s="652">
        <v>1</v>
      </c>
      <c r="E323" s="648" t="s">
        <v>736</v>
      </c>
      <c r="F323" s="646" t="s">
        <v>2147</v>
      </c>
      <c r="G323" s="72"/>
    </row>
    <row r="324" spans="1:9" x14ac:dyDescent="0.3">
      <c r="A324" s="523" t="s">
        <v>107</v>
      </c>
      <c r="B324" s="901" t="s">
        <v>106</v>
      </c>
      <c r="C324" s="902"/>
      <c r="D324" s="902"/>
      <c r="E324" s="902"/>
      <c r="F324" s="902"/>
      <c r="G324" s="902"/>
      <c r="H324" s="87">
        <f>SUM(D325:D340)</f>
        <v>16</v>
      </c>
      <c r="I324" s="87">
        <f>COUNT(D325:D340)*2</f>
        <v>32</v>
      </c>
    </row>
    <row r="325" spans="1:9" ht="30" x14ac:dyDescent="0.3">
      <c r="A325" s="523" t="s">
        <v>1489</v>
      </c>
      <c r="B325" s="70" t="s">
        <v>1466</v>
      </c>
      <c r="C325" s="70" t="s">
        <v>2148</v>
      </c>
      <c r="D325" s="71">
        <v>1</v>
      </c>
      <c r="E325" s="72" t="s">
        <v>576</v>
      </c>
      <c r="F325" s="70" t="s">
        <v>2149</v>
      </c>
      <c r="G325" s="72"/>
    </row>
    <row r="326" spans="1:9" ht="45" x14ac:dyDescent="0.3">
      <c r="A326" s="523" t="s">
        <v>1495</v>
      </c>
      <c r="B326" s="70" t="s">
        <v>1483</v>
      </c>
      <c r="C326" s="70" t="s">
        <v>2150</v>
      </c>
      <c r="D326" s="71">
        <v>1</v>
      </c>
      <c r="E326" s="72" t="s">
        <v>400</v>
      </c>
      <c r="F326" s="70" t="s">
        <v>2151</v>
      </c>
      <c r="G326" s="72"/>
    </row>
    <row r="327" spans="1:9" x14ac:dyDescent="0.3">
      <c r="A327" s="523"/>
      <c r="B327" s="70"/>
      <c r="C327" s="70" t="s">
        <v>2152</v>
      </c>
      <c r="D327" s="71">
        <v>1</v>
      </c>
      <c r="E327" s="72" t="s">
        <v>400</v>
      </c>
      <c r="F327" s="70" t="s">
        <v>2153</v>
      </c>
      <c r="G327" s="72"/>
    </row>
    <row r="328" spans="1:9" x14ac:dyDescent="0.3">
      <c r="A328" s="523"/>
      <c r="B328" s="70"/>
      <c r="C328" s="70" t="s">
        <v>2154</v>
      </c>
      <c r="D328" s="71">
        <v>1</v>
      </c>
      <c r="E328" s="72" t="s">
        <v>400</v>
      </c>
      <c r="F328" s="72"/>
      <c r="G328" s="72"/>
    </row>
    <row r="329" spans="1:9" x14ac:dyDescent="0.3">
      <c r="A329" s="523"/>
      <c r="B329" s="70"/>
      <c r="C329" s="70" t="s">
        <v>2155</v>
      </c>
      <c r="D329" s="71">
        <v>1</v>
      </c>
      <c r="E329" s="72" t="s">
        <v>400</v>
      </c>
      <c r="F329" s="72"/>
      <c r="G329" s="72"/>
    </row>
    <row r="330" spans="1:9" x14ac:dyDescent="0.3">
      <c r="A330" s="523"/>
      <c r="B330" s="70"/>
      <c r="C330" s="70" t="s">
        <v>2156</v>
      </c>
      <c r="D330" s="71">
        <v>1</v>
      </c>
      <c r="E330" s="72" t="s">
        <v>400</v>
      </c>
      <c r="F330" s="72"/>
      <c r="G330" s="72"/>
    </row>
    <row r="331" spans="1:9" ht="135" x14ac:dyDescent="0.3">
      <c r="A331" s="523" t="s">
        <v>1858</v>
      </c>
      <c r="B331" s="70" t="s">
        <v>1486</v>
      </c>
      <c r="C331" s="643" t="s">
        <v>5303</v>
      </c>
      <c r="D331" s="644">
        <v>1</v>
      </c>
      <c r="E331" s="645" t="s">
        <v>400</v>
      </c>
      <c r="F331" s="643" t="s">
        <v>5302</v>
      </c>
      <c r="G331" s="72"/>
    </row>
    <row r="332" spans="1:9" ht="98" x14ac:dyDescent="0.3">
      <c r="A332" s="523"/>
      <c r="B332" s="70"/>
      <c r="C332" s="643" t="s">
        <v>4993</v>
      </c>
      <c r="D332" s="644">
        <v>1</v>
      </c>
      <c r="E332" s="645" t="s">
        <v>400</v>
      </c>
      <c r="F332" s="643" t="s">
        <v>6540</v>
      </c>
      <c r="G332" s="72"/>
    </row>
    <row r="333" spans="1:9" ht="60" x14ac:dyDescent="0.3">
      <c r="A333" s="523"/>
      <c r="B333" s="70"/>
      <c r="C333" s="643" t="s">
        <v>4994</v>
      </c>
      <c r="D333" s="644">
        <v>1</v>
      </c>
      <c r="E333" s="645" t="s">
        <v>400</v>
      </c>
      <c r="F333" s="643" t="s">
        <v>5301</v>
      </c>
      <c r="G333" s="72"/>
    </row>
    <row r="334" spans="1:9" ht="120" x14ac:dyDescent="0.3">
      <c r="A334" s="523"/>
      <c r="B334" s="70"/>
      <c r="C334" s="643" t="s">
        <v>5300</v>
      </c>
      <c r="D334" s="644">
        <v>1</v>
      </c>
      <c r="E334" s="645" t="s">
        <v>294</v>
      </c>
      <c r="F334" s="643" t="s">
        <v>5299</v>
      </c>
      <c r="G334" s="72"/>
    </row>
    <row r="335" spans="1:9" ht="216" x14ac:dyDescent="0.3">
      <c r="A335" s="523"/>
      <c r="B335" s="70"/>
      <c r="C335" s="643" t="s">
        <v>5298</v>
      </c>
      <c r="D335" s="644">
        <v>1</v>
      </c>
      <c r="E335" s="645" t="s">
        <v>400</v>
      </c>
      <c r="F335" s="643" t="s">
        <v>6541</v>
      </c>
      <c r="G335" s="72"/>
    </row>
    <row r="336" spans="1:9" x14ac:dyDescent="0.3">
      <c r="A336" s="523"/>
      <c r="B336" s="70"/>
      <c r="C336" s="646" t="s">
        <v>2158</v>
      </c>
      <c r="D336" s="647">
        <v>1</v>
      </c>
      <c r="E336" s="648" t="s">
        <v>400</v>
      </c>
      <c r="F336" s="648"/>
      <c r="G336" s="72"/>
    </row>
    <row r="337" spans="1:9" x14ac:dyDescent="0.3">
      <c r="A337" s="523"/>
      <c r="B337" s="70"/>
      <c r="C337" s="646" t="s">
        <v>2159</v>
      </c>
      <c r="D337" s="647">
        <v>1</v>
      </c>
      <c r="E337" s="648" t="s">
        <v>576</v>
      </c>
      <c r="F337" s="646" t="s">
        <v>6429</v>
      </c>
      <c r="G337" s="72"/>
    </row>
    <row r="338" spans="1:9" ht="30" x14ac:dyDescent="0.3">
      <c r="A338" s="523"/>
      <c r="B338" s="70"/>
      <c r="C338" s="649" t="s">
        <v>6430</v>
      </c>
      <c r="D338" s="647">
        <v>1</v>
      </c>
      <c r="E338" s="648" t="s">
        <v>400</v>
      </c>
      <c r="F338" s="646" t="s">
        <v>6431</v>
      </c>
      <c r="G338" s="72"/>
    </row>
    <row r="339" spans="1:9" ht="30" x14ac:dyDescent="0.3">
      <c r="A339" s="523" t="s">
        <v>4563</v>
      </c>
      <c r="B339" s="70" t="s">
        <v>2160</v>
      </c>
      <c r="C339" s="646" t="s">
        <v>2161</v>
      </c>
      <c r="D339" s="647">
        <v>1</v>
      </c>
      <c r="E339" s="648" t="s">
        <v>400</v>
      </c>
      <c r="F339" s="650" t="s">
        <v>1484</v>
      </c>
      <c r="G339" s="72"/>
    </row>
    <row r="340" spans="1:9" ht="30" x14ac:dyDescent="0.3">
      <c r="A340" s="101" t="s">
        <v>5657</v>
      </c>
      <c r="B340" s="102" t="s">
        <v>4713</v>
      </c>
      <c r="C340" s="37" t="s">
        <v>6432</v>
      </c>
      <c r="D340" s="105">
        <v>1</v>
      </c>
      <c r="E340" s="113" t="s">
        <v>400</v>
      </c>
      <c r="F340" s="57" t="s">
        <v>5082</v>
      </c>
      <c r="G340" s="72"/>
    </row>
    <row r="341" spans="1:9" x14ac:dyDescent="0.3">
      <c r="A341" s="523"/>
      <c r="B341" s="906" t="s">
        <v>813</v>
      </c>
      <c r="C341" s="907"/>
      <c r="D341" s="907"/>
      <c r="E341" s="907"/>
      <c r="F341" s="907"/>
      <c r="G341" s="907"/>
      <c r="H341" s="87">
        <f>H342+H348+H358+H363+H373+H382</f>
        <v>49</v>
      </c>
      <c r="I341" s="87">
        <f>I342+I348+I358+I363+I373+I382</f>
        <v>98</v>
      </c>
    </row>
    <row r="342" spans="1:9" x14ac:dyDescent="0.3">
      <c r="A342" s="523" t="s">
        <v>114</v>
      </c>
      <c r="B342" s="901" t="s">
        <v>1860</v>
      </c>
      <c r="C342" s="902"/>
      <c r="D342" s="902"/>
      <c r="E342" s="902"/>
      <c r="F342" s="902"/>
      <c r="G342" s="902"/>
      <c r="H342" s="87">
        <f>SUM(D343:D347)</f>
        <v>5</v>
      </c>
      <c r="I342" s="87">
        <f>COUNT(D343:D347)*2</f>
        <v>10</v>
      </c>
    </row>
    <row r="343" spans="1:9" ht="30" x14ac:dyDescent="0.3">
      <c r="A343" s="522" t="s">
        <v>2165</v>
      </c>
      <c r="B343" s="70" t="s">
        <v>2166</v>
      </c>
      <c r="C343" s="70" t="s">
        <v>2167</v>
      </c>
      <c r="D343" s="71">
        <v>1</v>
      </c>
      <c r="E343" s="75" t="s">
        <v>400</v>
      </c>
      <c r="F343" s="74" t="s">
        <v>2168</v>
      </c>
    </row>
    <row r="344" spans="1:9" ht="30" x14ac:dyDescent="0.3">
      <c r="A344" s="522" t="s">
        <v>1598</v>
      </c>
      <c r="B344" s="70" t="s">
        <v>1865</v>
      </c>
      <c r="C344" s="70" t="s">
        <v>818</v>
      </c>
      <c r="D344" s="71">
        <v>1</v>
      </c>
      <c r="E344" s="75" t="s">
        <v>400</v>
      </c>
      <c r="F344" s="74" t="s">
        <v>1599</v>
      </c>
    </row>
    <row r="345" spans="1:9" x14ac:dyDescent="0.3">
      <c r="A345" s="522"/>
      <c r="B345" s="70"/>
      <c r="C345" s="70" t="s">
        <v>820</v>
      </c>
      <c r="D345" s="71">
        <v>1</v>
      </c>
      <c r="E345" s="75" t="s">
        <v>400</v>
      </c>
      <c r="F345" s="75"/>
    </row>
    <row r="346" spans="1:9" ht="30" x14ac:dyDescent="0.3">
      <c r="A346" s="522" t="s">
        <v>1601</v>
      </c>
      <c r="B346" s="70" t="s">
        <v>1866</v>
      </c>
      <c r="C346" s="70" t="s">
        <v>823</v>
      </c>
      <c r="D346" s="71">
        <v>1</v>
      </c>
      <c r="E346" s="75" t="s">
        <v>400</v>
      </c>
      <c r="F346" s="70" t="s">
        <v>824</v>
      </c>
    </row>
    <row r="347" spans="1:9" ht="30" x14ac:dyDescent="0.3">
      <c r="A347" s="522" t="s">
        <v>825</v>
      </c>
      <c r="B347" s="70" t="s">
        <v>2169</v>
      </c>
      <c r="C347" s="74" t="s">
        <v>827</v>
      </c>
      <c r="D347" s="71">
        <v>1</v>
      </c>
      <c r="E347" s="75" t="s">
        <v>400</v>
      </c>
      <c r="F347" s="75"/>
    </row>
    <row r="348" spans="1:9" x14ac:dyDescent="0.3">
      <c r="A348" s="522" t="s">
        <v>116</v>
      </c>
      <c r="B348" s="901" t="s">
        <v>117</v>
      </c>
      <c r="C348" s="902"/>
      <c r="D348" s="902"/>
      <c r="E348" s="902"/>
      <c r="F348" s="902"/>
      <c r="G348" s="902"/>
      <c r="H348" s="87">
        <f>SUM(D349:D357)</f>
        <v>9</v>
      </c>
      <c r="I348" s="87">
        <f>COUNT(D349:D357)*2</f>
        <v>18</v>
      </c>
    </row>
    <row r="349" spans="1:9" ht="30" x14ac:dyDescent="0.3">
      <c r="A349" s="522" t="s">
        <v>1603</v>
      </c>
      <c r="B349" s="70" t="s">
        <v>831</v>
      </c>
      <c r="C349" s="70" t="s">
        <v>832</v>
      </c>
      <c r="D349" s="71">
        <v>1</v>
      </c>
      <c r="E349" s="75" t="s">
        <v>228</v>
      </c>
      <c r="F349" s="74" t="s">
        <v>2170</v>
      </c>
    </row>
    <row r="350" spans="1:9" x14ac:dyDescent="0.3">
      <c r="A350" s="522"/>
      <c r="B350" s="70"/>
      <c r="C350" s="70" t="s">
        <v>833</v>
      </c>
      <c r="D350" s="71">
        <v>1</v>
      </c>
      <c r="E350" s="75" t="s">
        <v>256</v>
      </c>
      <c r="F350" s="74" t="s">
        <v>834</v>
      </c>
    </row>
    <row r="351" spans="1:9" ht="30" x14ac:dyDescent="0.3">
      <c r="A351" s="522"/>
      <c r="B351" s="70"/>
      <c r="C351" s="70" t="s">
        <v>835</v>
      </c>
      <c r="D351" s="71">
        <v>1</v>
      </c>
      <c r="E351" s="75" t="s">
        <v>256</v>
      </c>
      <c r="F351" s="74" t="s">
        <v>836</v>
      </c>
    </row>
    <row r="352" spans="1:9" ht="30" x14ac:dyDescent="0.3">
      <c r="A352" s="522"/>
      <c r="B352" s="70"/>
      <c r="C352" s="70" t="s">
        <v>837</v>
      </c>
      <c r="D352" s="71">
        <v>1</v>
      </c>
      <c r="E352" s="75" t="s">
        <v>256</v>
      </c>
      <c r="F352" s="74" t="s">
        <v>838</v>
      </c>
    </row>
    <row r="353" spans="1:9" ht="30" x14ac:dyDescent="0.3">
      <c r="A353" s="522"/>
      <c r="B353" s="70"/>
      <c r="C353" s="70" t="s">
        <v>839</v>
      </c>
      <c r="D353" s="71">
        <v>1</v>
      </c>
      <c r="E353" s="75" t="s">
        <v>228</v>
      </c>
      <c r="F353" s="74" t="s">
        <v>840</v>
      </c>
    </row>
    <row r="354" spans="1:9" ht="30" x14ac:dyDescent="0.3">
      <c r="A354" s="522" t="s">
        <v>1607</v>
      </c>
      <c r="B354" s="650" t="s">
        <v>842</v>
      </c>
      <c r="C354" s="70" t="s">
        <v>843</v>
      </c>
      <c r="D354" s="71">
        <v>1</v>
      </c>
      <c r="E354" s="75" t="s">
        <v>198</v>
      </c>
      <c r="F354" s="74" t="s">
        <v>844</v>
      </c>
    </row>
    <row r="355" spans="1:9" x14ac:dyDescent="0.3">
      <c r="A355" s="522"/>
      <c r="B355" s="70"/>
      <c r="C355" s="70" t="s">
        <v>845</v>
      </c>
      <c r="D355" s="71">
        <v>1</v>
      </c>
      <c r="E355" s="75" t="s">
        <v>294</v>
      </c>
      <c r="F355" s="75"/>
    </row>
    <row r="356" spans="1:9" ht="30" x14ac:dyDescent="0.3">
      <c r="A356" s="522" t="s">
        <v>1609</v>
      </c>
      <c r="B356" s="70" t="s">
        <v>1870</v>
      </c>
      <c r="C356" s="70" t="s">
        <v>848</v>
      </c>
      <c r="D356" s="71">
        <v>1</v>
      </c>
      <c r="E356" s="75" t="s">
        <v>228</v>
      </c>
      <c r="F356" s="75"/>
    </row>
    <row r="357" spans="1:9" ht="30" x14ac:dyDescent="0.3">
      <c r="A357" s="522"/>
      <c r="B357" s="70"/>
      <c r="C357" s="70" t="s">
        <v>849</v>
      </c>
      <c r="D357" s="71">
        <v>1</v>
      </c>
      <c r="E357" s="72" t="s">
        <v>256</v>
      </c>
      <c r="F357" s="74" t="s">
        <v>850</v>
      </c>
    </row>
    <row r="358" spans="1:9" x14ac:dyDescent="0.3">
      <c r="A358" s="522" t="s">
        <v>118</v>
      </c>
      <c r="B358" s="901" t="s">
        <v>1873</v>
      </c>
      <c r="C358" s="902"/>
      <c r="D358" s="902"/>
      <c r="E358" s="902"/>
      <c r="F358" s="902"/>
      <c r="G358" s="902"/>
      <c r="H358" s="87">
        <f>SUM(D359:D362)</f>
        <v>4</v>
      </c>
      <c r="I358" s="87">
        <f>COUNT(D359:D362)*2</f>
        <v>8</v>
      </c>
    </row>
    <row r="359" spans="1:9" ht="30" x14ac:dyDescent="0.3">
      <c r="A359" s="522" t="s">
        <v>1610</v>
      </c>
      <c r="B359" s="70" t="s">
        <v>1874</v>
      </c>
      <c r="C359" s="70" t="s">
        <v>855</v>
      </c>
      <c r="D359" s="71">
        <v>1</v>
      </c>
      <c r="E359" s="75" t="s">
        <v>256</v>
      </c>
      <c r="F359" s="75"/>
    </row>
    <row r="360" spans="1:9" x14ac:dyDescent="0.3">
      <c r="A360" s="522"/>
      <c r="B360" s="74"/>
      <c r="C360" s="70" t="s">
        <v>856</v>
      </c>
      <c r="D360" s="71">
        <v>1</v>
      </c>
      <c r="E360" s="75" t="s">
        <v>256</v>
      </c>
      <c r="F360" s="75"/>
    </row>
    <row r="361" spans="1:9" ht="30" x14ac:dyDescent="0.3">
      <c r="A361" s="522" t="s">
        <v>1611</v>
      </c>
      <c r="B361" s="70" t="s">
        <v>1878</v>
      </c>
      <c r="C361" s="70" t="s">
        <v>860</v>
      </c>
      <c r="D361" s="71">
        <v>1</v>
      </c>
      <c r="E361" s="75" t="s">
        <v>256</v>
      </c>
      <c r="F361" s="75"/>
    </row>
    <row r="362" spans="1:9" ht="30" x14ac:dyDescent="0.3">
      <c r="A362" s="522"/>
      <c r="B362" s="70"/>
      <c r="C362" s="70" t="s">
        <v>861</v>
      </c>
      <c r="D362" s="71">
        <v>1</v>
      </c>
      <c r="E362" s="75" t="s">
        <v>294</v>
      </c>
      <c r="F362" s="75"/>
    </row>
    <row r="363" spans="1:9" x14ac:dyDescent="0.3">
      <c r="A363" s="522" t="s">
        <v>119</v>
      </c>
      <c r="B363" s="901" t="s">
        <v>120</v>
      </c>
      <c r="C363" s="902"/>
      <c r="D363" s="902"/>
      <c r="E363" s="902"/>
      <c r="F363" s="902"/>
      <c r="G363" s="902"/>
      <c r="H363" s="87">
        <f>SUM(D364:D372)</f>
        <v>9</v>
      </c>
      <c r="I363" s="87">
        <f>COUNT(D364:D372)*2</f>
        <v>18</v>
      </c>
    </row>
    <row r="364" spans="1:9" ht="45" x14ac:dyDescent="0.3">
      <c r="A364" s="522" t="s">
        <v>1612</v>
      </c>
      <c r="B364" s="70" t="s">
        <v>2171</v>
      </c>
      <c r="C364" s="74" t="s">
        <v>866</v>
      </c>
      <c r="D364" s="71">
        <v>1</v>
      </c>
      <c r="E364" s="75" t="s">
        <v>198</v>
      </c>
      <c r="F364" s="74" t="s">
        <v>867</v>
      </c>
    </row>
    <row r="365" spans="1:9" ht="45" x14ac:dyDescent="0.3">
      <c r="A365" s="522"/>
      <c r="B365" s="74"/>
      <c r="C365" s="70" t="s">
        <v>868</v>
      </c>
      <c r="D365" s="71">
        <v>1</v>
      </c>
      <c r="E365" s="75" t="s">
        <v>198</v>
      </c>
      <c r="F365" s="70" t="s">
        <v>869</v>
      </c>
    </row>
    <row r="366" spans="1:9" x14ac:dyDescent="0.3">
      <c r="A366" s="522"/>
      <c r="B366" s="74"/>
      <c r="C366" s="70" t="s">
        <v>870</v>
      </c>
      <c r="D366" s="71">
        <v>1</v>
      </c>
      <c r="E366" s="75" t="s">
        <v>198</v>
      </c>
      <c r="F366" s="72" t="s">
        <v>871</v>
      </c>
    </row>
    <row r="367" spans="1:9" ht="30" x14ac:dyDescent="0.3">
      <c r="A367" s="522"/>
      <c r="B367" s="74"/>
      <c r="C367" s="70" t="s">
        <v>872</v>
      </c>
      <c r="D367" s="71">
        <v>1</v>
      </c>
      <c r="E367" s="75" t="s">
        <v>198</v>
      </c>
      <c r="F367" s="74" t="s">
        <v>873</v>
      </c>
    </row>
    <row r="368" spans="1:9" ht="30" x14ac:dyDescent="0.3">
      <c r="A368" s="522"/>
      <c r="B368" s="74"/>
      <c r="C368" s="70" t="s">
        <v>874</v>
      </c>
      <c r="D368" s="71">
        <v>1</v>
      </c>
      <c r="E368" s="75" t="s">
        <v>198</v>
      </c>
      <c r="F368" s="74" t="s">
        <v>875</v>
      </c>
    </row>
    <row r="369" spans="1:9" x14ac:dyDescent="0.3">
      <c r="A369" s="522"/>
      <c r="B369" s="74"/>
      <c r="C369" s="74" t="s">
        <v>876</v>
      </c>
      <c r="D369" s="71">
        <v>1</v>
      </c>
      <c r="E369" s="75" t="s">
        <v>198</v>
      </c>
      <c r="F369" s="74"/>
    </row>
    <row r="370" spans="1:9" ht="45" x14ac:dyDescent="0.3">
      <c r="A370" s="522" t="s">
        <v>1618</v>
      </c>
      <c r="B370" s="70" t="s">
        <v>1879</v>
      </c>
      <c r="C370" s="70" t="s">
        <v>879</v>
      </c>
      <c r="D370" s="71">
        <v>1</v>
      </c>
      <c r="E370" s="75" t="s">
        <v>256</v>
      </c>
      <c r="F370" s="70" t="s">
        <v>880</v>
      </c>
    </row>
    <row r="371" spans="1:9" ht="30" x14ac:dyDescent="0.3">
      <c r="A371" s="522"/>
      <c r="B371" s="74"/>
      <c r="C371" s="70" t="s">
        <v>881</v>
      </c>
      <c r="D371" s="71">
        <v>1</v>
      </c>
      <c r="E371" s="75" t="s">
        <v>256</v>
      </c>
      <c r="F371" s="70" t="s">
        <v>882</v>
      </c>
    </row>
    <row r="372" spans="1:9" x14ac:dyDescent="0.3">
      <c r="A372" s="522"/>
      <c r="B372" s="74"/>
      <c r="C372" s="70" t="s">
        <v>885</v>
      </c>
      <c r="D372" s="71">
        <v>1</v>
      </c>
      <c r="E372" s="75" t="s">
        <v>256</v>
      </c>
      <c r="F372" s="70"/>
    </row>
    <row r="373" spans="1:9" x14ac:dyDescent="0.3">
      <c r="A373" s="522" t="s">
        <v>121</v>
      </c>
      <c r="B373" s="901" t="s">
        <v>887</v>
      </c>
      <c r="C373" s="902"/>
      <c r="D373" s="902"/>
      <c r="E373" s="902"/>
      <c r="F373" s="902"/>
      <c r="G373" s="902"/>
      <c r="H373" s="87">
        <f>SUM(D374:D381)</f>
        <v>8</v>
      </c>
      <c r="I373" s="87">
        <f>COUNT(D374:D381)*2</f>
        <v>16</v>
      </c>
    </row>
    <row r="374" spans="1:9" ht="30" x14ac:dyDescent="0.3">
      <c r="A374" s="522" t="s">
        <v>1623</v>
      </c>
      <c r="B374" s="70" t="s">
        <v>1886</v>
      </c>
      <c r="C374" s="70" t="s">
        <v>893</v>
      </c>
      <c r="D374" s="71">
        <v>1</v>
      </c>
      <c r="E374" s="75" t="s">
        <v>256</v>
      </c>
      <c r="F374" s="74" t="s">
        <v>894</v>
      </c>
    </row>
    <row r="375" spans="1:9" x14ac:dyDescent="0.3">
      <c r="A375" s="522"/>
      <c r="B375" s="74"/>
      <c r="C375" s="70" t="s">
        <v>895</v>
      </c>
      <c r="D375" s="71">
        <v>1</v>
      </c>
      <c r="E375" s="75" t="s">
        <v>256</v>
      </c>
      <c r="F375" s="74" t="s">
        <v>896</v>
      </c>
    </row>
    <row r="376" spans="1:9" ht="30" x14ac:dyDescent="0.3">
      <c r="A376" s="522" t="s">
        <v>1625</v>
      </c>
      <c r="B376" s="70" t="s">
        <v>1887</v>
      </c>
      <c r="C376" s="70" t="s">
        <v>1626</v>
      </c>
      <c r="D376" s="71">
        <v>1</v>
      </c>
      <c r="E376" s="75" t="s">
        <v>400</v>
      </c>
      <c r="F376" s="75"/>
    </row>
    <row r="377" spans="1:9" x14ac:dyDescent="0.3">
      <c r="A377" s="522"/>
      <c r="B377" s="74"/>
      <c r="C377" s="70" t="s">
        <v>1628</v>
      </c>
      <c r="D377" s="71">
        <v>1</v>
      </c>
      <c r="E377" s="75" t="s">
        <v>400</v>
      </c>
      <c r="F377" s="75"/>
    </row>
    <row r="378" spans="1:9" ht="30" x14ac:dyDescent="0.3">
      <c r="A378" s="522"/>
      <c r="B378" s="74"/>
      <c r="C378" s="70" t="s">
        <v>1629</v>
      </c>
      <c r="D378" s="71">
        <v>1</v>
      </c>
      <c r="E378" s="75" t="s">
        <v>400</v>
      </c>
      <c r="F378" s="75"/>
    </row>
    <row r="379" spans="1:9" x14ac:dyDescent="0.3">
      <c r="A379" s="522"/>
      <c r="C379" s="70" t="s">
        <v>902</v>
      </c>
      <c r="D379" s="71">
        <v>1</v>
      </c>
      <c r="E379" s="75" t="s">
        <v>256</v>
      </c>
      <c r="F379" s="74" t="s">
        <v>903</v>
      </c>
    </row>
    <row r="380" spans="1:9" ht="30" x14ac:dyDescent="0.3">
      <c r="A380" s="522"/>
      <c r="C380" s="70" t="s">
        <v>904</v>
      </c>
      <c r="D380" s="71">
        <v>1</v>
      </c>
      <c r="E380" s="75" t="s">
        <v>256</v>
      </c>
      <c r="F380" s="74" t="s">
        <v>905</v>
      </c>
    </row>
    <row r="381" spans="1:9" ht="30" x14ac:dyDescent="0.3">
      <c r="A381" s="522" t="s">
        <v>1891</v>
      </c>
      <c r="B381" s="70" t="s">
        <v>2172</v>
      </c>
      <c r="C381" s="70" t="s">
        <v>1892</v>
      </c>
      <c r="D381" s="71">
        <v>1</v>
      </c>
      <c r="E381" s="75" t="s">
        <v>256</v>
      </c>
      <c r="F381" s="75"/>
    </row>
    <row r="382" spans="1:9" x14ac:dyDescent="0.3">
      <c r="A382" s="522" t="s">
        <v>123</v>
      </c>
      <c r="B382" s="901" t="s">
        <v>1893</v>
      </c>
      <c r="C382" s="902"/>
      <c r="D382" s="902"/>
      <c r="E382" s="902"/>
      <c r="F382" s="902"/>
      <c r="G382" s="902"/>
      <c r="H382" s="87">
        <f>SUM(D383:D396)</f>
        <v>14</v>
      </c>
      <c r="I382" s="87">
        <f>COUNT(D383:D396)*2</f>
        <v>28</v>
      </c>
    </row>
    <row r="383" spans="1:9" ht="45" x14ac:dyDescent="0.3">
      <c r="A383" s="522" t="s">
        <v>1630</v>
      </c>
      <c r="B383" s="70" t="s">
        <v>1894</v>
      </c>
      <c r="C383" s="70" t="s">
        <v>913</v>
      </c>
      <c r="D383" s="71">
        <v>1</v>
      </c>
      <c r="E383" s="75" t="s">
        <v>228</v>
      </c>
      <c r="F383" s="75"/>
    </row>
    <row r="384" spans="1:9" x14ac:dyDescent="0.3">
      <c r="A384" s="522"/>
      <c r="B384" s="74"/>
      <c r="C384" s="70" t="s">
        <v>914</v>
      </c>
      <c r="D384" s="71">
        <v>1</v>
      </c>
      <c r="E384" s="75" t="s">
        <v>228</v>
      </c>
      <c r="F384" s="75"/>
    </row>
    <row r="385" spans="1:9" ht="30" x14ac:dyDescent="0.3">
      <c r="A385" s="522"/>
      <c r="B385" s="74"/>
      <c r="C385" s="70" t="s">
        <v>915</v>
      </c>
      <c r="D385" s="71">
        <v>1</v>
      </c>
      <c r="E385" s="75" t="s">
        <v>256</v>
      </c>
      <c r="F385" s="75"/>
    </row>
    <row r="386" spans="1:9" ht="30" x14ac:dyDescent="0.3">
      <c r="A386" s="522"/>
      <c r="B386" s="74"/>
      <c r="C386" s="70" t="s">
        <v>916</v>
      </c>
      <c r="D386" s="71">
        <v>1</v>
      </c>
      <c r="E386" s="75" t="s">
        <v>228</v>
      </c>
      <c r="F386" s="75"/>
    </row>
    <row r="387" spans="1:9" x14ac:dyDescent="0.3">
      <c r="A387" s="522"/>
      <c r="B387" s="74"/>
      <c r="C387" s="70" t="s">
        <v>917</v>
      </c>
      <c r="D387" s="71">
        <v>1</v>
      </c>
      <c r="E387" s="75" t="s">
        <v>228</v>
      </c>
      <c r="F387" s="75"/>
    </row>
    <row r="388" spans="1:9" ht="30" x14ac:dyDescent="0.3">
      <c r="A388" s="522" t="s">
        <v>1631</v>
      </c>
      <c r="B388" s="70" t="s">
        <v>2173</v>
      </c>
      <c r="C388" s="70" t="s">
        <v>920</v>
      </c>
      <c r="D388" s="71">
        <v>1</v>
      </c>
      <c r="E388" s="75" t="s">
        <v>228</v>
      </c>
      <c r="F388" s="74" t="s">
        <v>921</v>
      </c>
    </row>
    <row r="389" spans="1:9" ht="30" x14ac:dyDescent="0.3">
      <c r="A389" s="522"/>
      <c r="B389" s="74"/>
      <c r="C389" s="70" t="s">
        <v>922</v>
      </c>
      <c r="D389" s="71">
        <v>1</v>
      </c>
      <c r="E389" s="75" t="s">
        <v>228</v>
      </c>
      <c r="F389" s="74" t="s">
        <v>923</v>
      </c>
    </row>
    <row r="390" spans="1:9" x14ac:dyDescent="0.3">
      <c r="A390" s="522"/>
      <c r="B390" s="74"/>
      <c r="C390" s="70" t="s">
        <v>924</v>
      </c>
      <c r="D390" s="71">
        <v>1</v>
      </c>
      <c r="E390" s="75" t="s">
        <v>256</v>
      </c>
      <c r="F390" s="70" t="s">
        <v>925</v>
      </c>
    </row>
    <row r="391" spans="1:9" x14ac:dyDescent="0.3">
      <c r="A391" s="522"/>
      <c r="B391" s="74"/>
      <c r="C391" s="80" t="s">
        <v>926</v>
      </c>
      <c r="D391" s="71">
        <v>1</v>
      </c>
      <c r="E391" s="75" t="s">
        <v>294</v>
      </c>
      <c r="F391" s="70"/>
    </row>
    <row r="392" spans="1:9" ht="30" x14ac:dyDescent="0.3">
      <c r="A392" s="522"/>
      <c r="B392" s="74"/>
      <c r="C392" s="70" t="s">
        <v>927</v>
      </c>
      <c r="D392" s="71">
        <v>1</v>
      </c>
      <c r="E392" s="75" t="s">
        <v>256</v>
      </c>
      <c r="F392" s="74" t="s">
        <v>928</v>
      </c>
    </row>
    <row r="393" spans="1:9" ht="30" x14ac:dyDescent="0.3">
      <c r="A393" s="522"/>
      <c r="B393" s="74"/>
      <c r="C393" s="70" t="s">
        <v>929</v>
      </c>
      <c r="D393" s="71">
        <v>1</v>
      </c>
      <c r="E393" s="75" t="s">
        <v>400</v>
      </c>
      <c r="F393" s="74" t="s">
        <v>2174</v>
      </c>
    </row>
    <row r="394" spans="1:9" ht="30" x14ac:dyDescent="0.3">
      <c r="A394" s="522" t="s">
        <v>1635</v>
      </c>
      <c r="B394" s="70" t="s">
        <v>1895</v>
      </c>
      <c r="C394" s="70" t="s">
        <v>933</v>
      </c>
      <c r="D394" s="71">
        <v>1</v>
      </c>
      <c r="E394" s="75" t="s">
        <v>198</v>
      </c>
      <c r="F394" s="75"/>
    </row>
    <row r="395" spans="1:9" ht="30" x14ac:dyDescent="0.3">
      <c r="A395" s="522"/>
      <c r="B395" s="72"/>
      <c r="C395" s="70" t="s">
        <v>935</v>
      </c>
      <c r="D395" s="71">
        <v>1</v>
      </c>
      <c r="E395" s="75" t="s">
        <v>198</v>
      </c>
      <c r="F395" s="75"/>
    </row>
    <row r="396" spans="1:9" x14ac:dyDescent="0.3">
      <c r="A396" s="522"/>
      <c r="B396" s="72"/>
      <c r="C396" s="70" t="s">
        <v>1636</v>
      </c>
      <c r="D396" s="71">
        <v>1</v>
      </c>
      <c r="E396" s="75" t="s">
        <v>294</v>
      </c>
      <c r="F396" s="75"/>
    </row>
    <row r="397" spans="1:9" x14ac:dyDescent="0.3">
      <c r="A397" s="521"/>
      <c r="B397" s="906" t="s">
        <v>1637</v>
      </c>
      <c r="C397" s="907"/>
      <c r="D397" s="907"/>
      <c r="E397" s="907"/>
      <c r="F397" s="907"/>
      <c r="G397" s="907"/>
      <c r="H397" s="87">
        <f>H398+H400+H402+H410+H426+H437+H442+H449+H430</f>
        <v>44</v>
      </c>
      <c r="I397" s="87">
        <f>I398+I400+I402+I410+I426+I437+I442+I449+I430</f>
        <v>88</v>
      </c>
    </row>
    <row r="398" spans="1:9" x14ac:dyDescent="0.3">
      <c r="A398" s="522" t="s">
        <v>126</v>
      </c>
      <c r="B398" s="901" t="s">
        <v>2175</v>
      </c>
      <c r="C398" s="902"/>
      <c r="D398" s="902"/>
      <c r="E398" s="902"/>
      <c r="F398" s="902"/>
      <c r="G398" s="902"/>
      <c r="H398" s="87">
        <f>SUM(D399)</f>
        <v>1</v>
      </c>
      <c r="I398" s="87">
        <f>COUNT(D399)*2</f>
        <v>2</v>
      </c>
    </row>
    <row r="399" spans="1:9" ht="30" x14ac:dyDescent="0.3">
      <c r="A399" s="523" t="s">
        <v>1638</v>
      </c>
      <c r="B399" s="74" t="s">
        <v>2176</v>
      </c>
      <c r="C399" s="70" t="s">
        <v>1640</v>
      </c>
      <c r="D399" s="71">
        <v>1</v>
      </c>
      <c r="E399" s="72" t="s">
        <v>400</v>
      </c>
      <c r="F399" s="72"/>
      <c r="G399" s="72"/>
    </row>
    <row r="400" spans="1:9" x14ac:dyDescent="0.3">
      <c r="A400" s="522" t="s">
        <v>128</v>
      </c>
      <c r="B400" s="901" t="s">
        <v>129</v>
      </c>
      <c r="C400" s="902"/>
      <c r="D400" s="902"/>
      <c r="E400" s="902"/>
      <c r="F400" s="902"/>
      <c r="G400" s="902"/>
      <c r="H400" s="87">
        <f>SUM(D401)</f>
        <v>1</v>
      </c>
      <c r="I400" s="87">
        <f>COUNT(D401)*2</f>
        <v>2</v>
      </c>
    </row>
    <row r="401" spans="1:9" ht="30" x14ac:dyDescent="0.3">
      <c r="A401" s="523" t="s">
        <v>1643</v>
      </c>
      <c r="B401" s="70" t="s">
        <v>2177</v>
      </c>
      <c r="C401" s="70" t="s">
        <v>2178</v>
      </c>
      <c r="D401" s="71">
        <v>1</v>
      </c>
      <c r="E401" s="72" t="s">
        <v>576</v>
      </c>
      <c r="F401" s="72"/>
      <c r="G401" s="72"/>
    </row>
    <row r="402" spans="1:9" ht="15" customHeight="1" x14ac:dyDescent="0.3">
      <c r="A402" s="201" t="s">
        <v>130</v>
      </c>
      <c r="B402" s="908" t="s">
        <v>131</v>
      </c>
      <c r="C402" s="909"/>
      <c r="D402" s="909"/>
      <c r="E402" s="909"/>
      <c r="F402" s="909"/>
      <c r="G402" s="910"/>
      <c r="H402" s="87">
        <f>SUM(D403:D409)</f>
        <v>6</v>
      </c>
      <c r="I402" s="87">
        <f>COUNT(D403:D409)*2</f>
        <v>12</v>
      </c>
    </row>
    <row r="403" spans="1:9" ht="30" x14ac:dyDescent="0.3">
      <c r="A403" s="201" t="s">
        <v>1646</v>
      </c>
      <c r="B403" s="245" t="s">
        <v>1897</v>
      </c>
      <c r="C403" s="332" t="s">
        <v>6390</v>
      </c>
      <c r="D403" s="71">
        <v>1</v>
      </c>
      <c r="E403" s="333" t="s">
        <v>400</v>
      </c>
      <c r="F403" s="490" t="s">
        <v>6182</v>
      </c>
      <c r="G403" s="491"/>
    </row>
    <row r="404" spans="1:9" ht="30" hidden="1" x14ac:dyDescent="0.3">
      <c r="A404" s="429" t="s">
        <v>1647</v>
      </c>
      <c r="B404" s="150" t="s">
        <v>2991</v>
      </c>
      <c r="C404" s="331"/>
      <c r="D404" s="71"/>
      <c r="E404" s="330"/>
      <c r="F404" s="331"/>
      <c r="G404" s="491"/>
    </row>
    <row r="405" spans="1:9" ht="30" x14ac:dyDescent="0.3">
      <c r="A405" s="201" t="s">
        <v>1649</v>
      </c>
      <c r="B405" s="245" t="s">
        <v>1898</v>
      </c>
      <c r="C405" s="490" t="s">
        <v>6132</v>
      </c>
      <c r="D405" s="71">
        <v>1</v>
      </c>
      <c r="E405" s="333" t="s">
        <v>258</v>
      </c>
      <c r="F405" s="490" t="s">
        <v>6183</v>
      </c>
      <c r="G405" s="491"/>
    </row>
    <row r="406" spans="1:9" ht="28" x14ac:dyDescent="0.3">
      <c r="A406" s="204"/>
      <c r="B406" s="493"/>
      <c r="C406" s="329" t="s">
        <v>948</v>
      </c>
      <c r="D406" s="71">
        <v>1</v>
      </c>
      <c r="E406" s="330" t="s">
        <v>400</v>
      </c>
      <c r="F406" s="329" t="s">
        <v>949</v>
      </c>
      <c r="G406" s="494"/>
    </row>
    <row r="407" spans="1:9" ht="42" x14ac:dyDescent="0.3">
      <c r="A407" s="204"/>
      <c r="B407" s="493"/>
      <c r="C407" s="148" t="s">
        <v>6184</v>
      </c>
      <c r="D407" s="71">
        <v>1</v>
      </c>
      <c r="E407" s="330" t="s">
        <v>576</v>
      </c>
      <c r="F407" s="329" t="s">
        <v>6185</v>
      </c>
      <c r="G407" s="494"/>
    </row>
    <row r="408" spans="1:9" ht="30" x14ac:dyDescent="0.3">
      <c r="A408" s="495" t="s">
        <v>6135</v>
      </c>
      <c r="B408" s="150" t="s">
        <v>6186</v>
      </c>
      <c r="C408" s="329" t="s">
        <v>6187</v>
      </c>
      <c r="D408" s="71">
        <v>1</v>
      </c>
      <c r="E408" s="330" t="s">
        <v>576</v>
      </c>
      <c r="F408" s="329" t="s">
        <v>6139</v>
      </c>
      <c r="G408" s="494"/>
    </row>
    <row r="409" spans="1:9" ht="42" x14ac:dyDescent="0.3">
      <c r="A409" s="495" t="s">
        <v>6136</v>
      </c>
      <c r="B409" s="150" t="s">
        <v>6140</v>
      </c>
      <c r="C409" s="329" t="s">
        <v>6188</v>
      </c>
      <c r="D409" s="71">
        <v>1</v>
      </c>
      <c r="E409" s="330" t="s">
        <v>400</v>
      </c>
      <c r="F409" s="329" t="s">
        <v>6189</v>
      </c>
      <c r="G409" s="494"/>
    </row>
    <row r="410" spans="1:9" x14ac:dyDescent="0.3">
      <c r="A410" s="522" t="s">
        <v>132</v>
      </c>
      <c r="B410" s="901" t="s">
        <v>133</v>
      </c>
      <c r="C410" s="902"/>
      <c r="D410" s="902"/>
      <c r="E410" s="902"/>
      <c r="F410" s="902"/>
      <c r="G410" s="902"/>
      <c r="H410" s="87">
        <f>SUM(D411:D425)</f>
        <v>15</v>
      </c>
      <c r="I410" s="87">
        <f>COUNT(D411:D425)*2</f>
        <v>30</v>
      </c>
    </row>
    <row r="411" spans="1:9" ht="30" x14ac:dyDescent="0.3">
      <c r="A411" s="523" t="s">
        <v>1650</v>
      </c>
      <c r="B411" s="70" t="s">
        <v>953</v>
      </c>
      <c r="C411" s="70" t="s">
        <v>954</v>
      </c>
      <c r="D411" s="71">
        <v>1</v>
      </c>
      <c r="E411" s="72" t="s">
        <v>576</v>
      </c>
      <c r="F411" s="72"/>
      <c r="G411" s="72"/>
    </row>
    <row r="412" spans="1:9" x14ac:dyDescent="0.3">
      <c r="A412" s="523"/>
      <c r="B412" s="74"/>
      <c r="C412" s="70" t="s">
        <v>955</v>
      </c>
      <c r="D412" s="71">
        <v>1</v>
      </c>
      <c r="E412" s="72" t="s">
        <v>254</v>
      </c>
      <c r="F412" s="72"/>
      <c r="G412" s="72"/>
    </row>
    <row r="413" spans="1:9" ht="30" x14ac:dyDescent="0.3">
      <c r="A413" s="523" t="s">
        <v>1651</v>
      </c>
      <c r="B413" s="70" t="s">
        <v>957</v>
      </c>
      <c r="C413" s="70" t="s">
        <v>2179</v>
      </c>
      <c r="D413" s="71">
        <v>1</v>
      </c>
      <c r="E413" s="72" t="s">
        <v>576</v>
      </c>
      <c r="F413" s="72"/>
      <c r="G413" s="72"/>
    </row>
    <row r="414" spans="1:9" ht="30" x14ac:dyDescent="0.3">
      <c r="A414" s="523"/>
      <c r="B414" s="70"/>
      <c r="C414" s="70" t="s">
        <v>2180</v>
      </c>
      <c r="D414" s="71">
        <v>1</v>
      </c>
      <c r="E414" s="72" t="s">
        <v>576</v>
      </c>
      <c r="F414" s="72"/>
      <c r="G414" s="72"/>
    </row>
    <row r="415" spans="1:9" ht="30" x14ac:dyDescent="0.3">
      <c r="A415" s="523"/>
      <c r="B415" s="70"/>
      <c r="C415" s="70" t="s">
        <v>1900</v>
      </c>
      <c r="D415" s="71">
        <v>1</v>
      </c>
      <c r="E415" s="72" t="s">
        <v>576</v>
      </c>
      <c r="F415" s="72"/>
      <c r="G415" s="72"/>
    </row>
    <row r="416" spans="1:9" ht="30" x14ac:dyDescent="0.3">
      <c r="A416" s="523"/>
      <c r="B416" s="70"/>
      <c r="C416" s="70" t="s">
        <v>2181</v>
      </c>
      <c r="D416" s="71">
        <v>1</v>
      </c>
      <c r="E416" s="72" t="s">
        <v>576</v>
      </c>
      <c r="F416" s="72"/>
      <c r="G416" s="72"/>
    </row>
    <row r="417" spans="1:9" ht="30" x14ac:dyDescent="0.3">
      <c r="A417" s="523"/>
      <c r="B417" s="70"/>
      <c r="C417" s="70" t="s">
        <v>2182</v>
      </c>
      <c r="D417" s="71">
        <v>1</v>
      </c>
      <c r="E417" s="72" t="s">
        <v>576</v>
      </c>
      <c r="F417" s="72"/>
      <c r="G417" s="72"/>
    </row>
    <row r="418" spans="1:9" ht="30" x14ac:dyDescent="0.3">
      <c r="A418" s="523"/>
      <c r="B418" s="70"/>
      <c r="C418" s="70" t="s">
        <v>2183</v>
      </c>
      <c r="D418" s="71">
        <v>1</v>
      </c>
      <c r="E418" s="72" t="s">
        <v>576</v>
      </c>
      <c r="F418" s="72"/>
      <c r="G418" s="72"/>
    </row>
    <row r="419" spans="1:9" ht="30" x14ac:dyDescent="0.3">
      <c r="A419" s="523"/>
      <c r="B419" s="70"/>
      <c r="C419" s="70" t="s">
        <v>2184</v>
      </c>
      <c r="D419" s="71">
        <v>1</v>
      </c>
      <c r="E419" s="72" t="s">
        <v>576</v>
      </c>
      <c r="F419" s="72"/>
      <c r="G419" s="72"/>
    </row>
    <row r="420" spans="1:9" ht="30" x14ac:dyDescent="0.3">
      <c r="A420" s="523"/>
      <c r="B420" s="70"/>
      <c r="C420" s="70" t="s">
        <v>2185</v>
      </c>
      <c r="D420" s="71">
        <v>1</v>
      </c>
      <c r="E420" s="72" t="s">
        <v>576</v>
      </c>
      <c r="F420" s="72"/>
      <c r="G420" s="72"/>
    </row>
    <row r="421" spans="1:9" ht="30" x14ac:dyDescent="0.3">
      <c r="A421" s="523"/>
      <c r="B421" s="70"/>
      <c r="C421" s="70" t="s">
        <v>1901</v>
      </c>
      <c r="D421" s="71">
        <v>1</v>
      </c>
      <c r="E421" s="72" t="s">
        <v>576</v>
      </c>
      <c r="F421" s="72"/>
      <c r="G421" s="72"/>
    </row>
    <row r="422" spans="1:9" ht="30" x14ac:dyDescent="0.3">
      <c r="A422" s="523"/>
      <c r="B422" s="70"/>
      <c r="C422" s="70" t="s">
        <v>2186</v>
      </c>
      <c r="D422" s="71">
        <v>1</v>
      </c>
      <c r="E422" s="72" t="s">
        <v>576</v>
      </c>
      <c r="F422" s="72"/>
      <c r="G422" s="72"/>
    </row>
    <row r="423" spans="1:9" ht="30" x14ac:dyDescent="0.3">
      <c r="A423" s="523"/>
      <c r="B423" s="70"/>
      <c r="C423" s="70" t="s">
        <v>2187</v>
      </c>
      <c r="D423" s="71">
        <v>1</v>
      </c>
      <c r="E423" s="72" t="s">
        <v>576</v>
      </c>
      <c r="F423" s="72"/>
      <c r="G423" s="72"/>
    </row>
    <row r="424" spans="1:9" ht="30" x14ac:dyDescent="0.3">
      <c r="A424" s="523" t="s">
        <v>1663</v>
      </c>
      <c r="B424" s="70" t="s">
        <v>1902</v>
      </c>
      <c r="C424" s="70" t="s">
        <v>972</v>
      </c>
      <c r="D424" s="71">
        <v>1</v>
      </c>
      <c r="E424" s="72" t="s">
        <v>400</v>
      </c>
      <c r="F424" s="72"/>
      <c r="G424" s="72"/>
    </row>
    <row r="425" spans="1:9" x14ac:dyDescent="0.3">
      <c r="A425" s="523" t="s">
        <v>1665</v>
      </c>
      <c r="B425" s="70" t="s">
        <v>974</v>
      </c>
      <c r="C425" s="70" t="s">
        <v>975</v>
      </c>
      <c r="D425" s="71">
        <v>1</v>
      </c>
      <c r="E425" s="72" t="s">
        <v>228</v>
      </c>
      <c r="F425" s="74" t="s">
        <v>2188</v>
      </c>
      <c r="G425" s="72"/>
    </row>
    <row r="426" spans="1:9" x14ac:dyDescent="0.3">
      <c r="A426" s="525" t="s">
        <v>134</v>
      </c>
      <c r="B426" s="858" t="s">
        <v>5648</v>
      </c>
      <c r="C426" s="858"/>
      <c r="D426" s="858"/>
      <c r="E426" s="858"/>
      <c r="F426" s="858"/>
      <c r="G426" s="858"/>
      <c r="H426" s="87">
        <f>SUM(D427:D429)</f>
        <v>3</v>
      </c>
      <c r="I426" s="87">
        <f>COUNT(D427:D429)*2</f>
        <v>6</v>
      </c>
    </row>
    <row r="427" spans="1:9" x14ac:dyDescent="0.3">
      <c r="A427" s="525" t="s">
        <v>1667</v>
      </c>
      <c r="B427" s="29" t="s">
        <v>5600</v>
      </c>
      <c r="C427" s="36" t="s">
        <v>4648</v>
      </c>
      <c r="D427" s="71">
        <v>1</v>
      </c>
      <c r="E427" s="84" t="s">
        <v>400</v>
      </c>
      <c r="F427" s="28"/>
      <c r="G427" s="28"/>
    </row>
    <row r="428" spans="1:9" ht="30" x14ac:dyDescent="0.3">
      <c r="A428" s="525" t="s">
        <v>1670</v>
      </c>
      <c r="B428" s="29" t="s">
        <v>5639</v>
      </c>
      <c r="C428" s="36" t="s">
        <v>4651</v>
      </c>
      <c r="D428" s="71">
        <v>1</v>
      </c>
      <c r="E428" s="84" t="s">
        <v>400</v>
      </c>
      <c r="F428" s="28"/>
      <c r="G428" s="28"/>
    </row>
    <row r="429" spans="1:9" ht="30" x14ac:dyDescent="0.3">
      <c r="A429" s="525" t="s">
        <v>1673</v>
      </c>
      <c r="B429" s="29" t="s">
        <v>5602</v>
      </c>
      <c r="C429" s="33" t="s">
        <v>6054</v>
      </c>
      <c r="D429" s="71">
        <v>1</v>
      </c>
      <c r="E429" s="84" t="s">
        <v>400</v>
      </c>
      <c r="F429" s="28"/>
      <c r="G429" s="28"/>
    </row>
    <row r="430" spans="1:9" ht="17.5" x14ac:dyDescent="0.3">
      <c r="A430" s="635" t="s">
        <v>136</v>
      </c>
      <c r="B430" s="865" t="s">
        <v>6456</v>
      </c>
      <c r="C430" s="866"/>
      <c r="D430" s="866"/>
      <c r="E430" s="866"/>
      <c r="F430" s="866"/>
      <c r="G430" s="867"/>
      <c r="H430" s="87">
        <f>SUM(D431:D436)</f>
        <v>6</v>
      </c>
      <c r="I430" s="87">
        <f>COUNT(D431:D436)*2</f>
        <v>12</v>
      </c>
    </row>
    <row r="431" spans="1:9" ht="43.5" x14ac:dyDescent="0.3">
      <c r="A431" s="636" t="s">
        <v>4656</v>
      </c>
      <c r="B431" s="596" t="s">
        <v>1668</v>
      </c>
      <c r="C431" s="597" t="s">
        <v>1669</v>
      </c>
      <c r="D431" s="598">
        <v>1</v>
      </c>
      <c r="E431" s="598" t="s">
        <v>258</v>
      </c>
      <c r="F431" s="597" t="s">
        <v>6462</v>
      </c>
      <c r="G431" s="590"/>
    </row>
    <row r="432" spans="1:9" ht="31" x14ac:dyDescent="0.3">
      <c r="A432" s="636" t="s">
        <v>1679</v>
      </c>
      <c r="B432" s="596" t="s">
        <v>1671</v>
      </c>
      <c r="C432" s="600" t="s">
        <v>6477</v>
      </c>
      <c r="D432" s="601">
        <v>1</v>
      </c>
      <c r="E432" s="601" t="s">
        <v>400</v>
      </c>
      <c r="F432" s="600" t="s">
        <v>6478</v>
      </c>
      <c r="G432" s="590"/>
    </row>
    <row r="433" spans="1:9" ht="30" x14ac:dyDescent="0.3">
      <c r="A433" s="636"/>
      <c r="B433" s="596"/>
      <c r="C433" s="600" t="s">
        <v>6479</v>
      </c>
      <c r="D433" s="601">
        <v>1</v>
      </c>
      <c r="E433" s="601" t="s">
        <v>400</v>
      </c>
      <c r="F433" s="600" t="s">
        <v>6466</v>
      </c>
      <c r="G433" s="590"/>
    </row>
    <row r="434" spans="1:9" ht="31" x14ac:dyDescent="0.3">
      <c r="A434" s="636" t="s">
        <v>1680</v>
      </c>
      <c r="B434" s="602" t="s">
        <v>1674</v>
      </c>
      <c r="C434" s="603" t="s">
        <v>1675</v>
      </c>
      <c r="D434" s="598">
        <v>1</v>
      </c>
      <c r="E434" s="598" t="s">
        <v>258</v>
      </c>
      <c r="F434" s="597" t="s">
        <v>6459</v>
      </c>
      <c r="G434" s="590"/>
    </row>
    <row r="435" spans="1:9" ht="31" x14ac:dyDescent="0.3">
      <c r="A435" s="636" t="s">
        <v>977</v>
      </c>
      <c r="B435" s="596" t="s">
        <v>1676</v>
      </c>
      <c r="C435" s="597" t="s">
        <v>1677</v>
      </c>
      <c r="D435" s="598">
        <v>1</v>
      </c>
      <c r="E435" s="598" t="s">
        <v>258</v>
      </c>
      <c r="F435" s="597" t="s">
        <v>6460</v>
      </c>
      <c r="G435" s="590"/>
    </row>
    <row r="436" spans="1:9" ht="43.5" x14ac:dyDescent="0.3">
      <c r="A436" s="636" t="s">
        <v>4657</v>
      </c>
      <c r="B436" s="596" t="s">
        <v>6469</v>
      </c>
      <c r="C436" s="597" t="s">
        <v>1678</v>
      </c>
      <c r="D436" s="598">
        <v>1</v>
      </c>
      <c r="E436" s="598" t="s">
        <v>258</v>
      </c>
      <c r="F436" s="597" t="s">
        <v>6461</v>
      </c>
      <c r="G436" s="590"/>
    </row>
    <row r="437" spans="1:9" ht="17.5" x14ac:dyDescent="0.3">
      <c r="A437" s="637" t="s">
        <v>1681</v>
      </c>
      <c r="B437" s="859" t="s">
        <v>4658</v>
      </c>
      <c r="C437" s="860"/>
      <c r="D437" s="860"/>
      <c r="E437" s="860"/>
      <c r="F437" s="860"/>
      <c r="G437" s="861"/>
      <c r="H437" s="87">
        <f>SUM(D438:D441)</f>
        <v>4</v>
      </c>
      <c r="I437" s="87">
        <f>COUNT(D438:D441)*2</f>
        <v>8</v>
      </c>
    </row>
    <row r="438" spans="1:9" ht="75" x14ac:dyDescent="0.3">
      <c r="A438" s="637" t="s">
        <v>6470</v>
      </c>
      <c r="B438" s="148" t="s">
        <v>6483</v>
      </c>
      <c r="C438" s="148" t="s">
        <v>4660</v>
      </c>
      <c r="D438" s="71">
        <v>1</v>
      </c>
      <c r="E438" s="149" t="s">
        <v>400</v>
      </c>
      <c r="F438" s="251" t="s">
        <v>5995</v>
      </c>
      <c r="G438" s="327"/>
    </row>
    <row r="439" spans="1:9" ht="45" x14ac:dyDescent="0.3">
      <c r="A439" s="637" t="s">
        <v>6471</v>
      </c>
      <c r="B439" s="148" t="s">
        <v>4662</v>
      </c>
      <c r="C439" s="148" t="s">
        <v>4663</v>
      </c>
      <c r="D439" s="71">
        <v>1</v>
      </c>
      <c r="E439" s="149" t="s">
        <v>400</v>
      </c>
      <c r="F439" s="251" t="s">
        <v>4664</v>
      </c>
      <c r="G439" s="327"/>
    </row>
    <row r="440" spans="1:9" ht="60" x14ac:dyDescent="0.3">
      <c r="A440" s="637" t="s">
        <v>6481</v>
      </c>
      <c r="B440" s="148" t="s">
        <v>5996</v>
      </c>
      <c r="C440" s="148" t="s">
        <v>5997</v>
      </c>
      <c r="D440" s="71">
        <v>1</v>
      </c>
      <c r="E440" s="149" t="s">
        <v>400</v>
      </c>
      <c r="F440" s="251" t="s">
        <v>5998</v>
      </c>
      <c r="G440" s="327"/>
    </row>
    <row r="441" spans="1:9" ht="75" x14ac:dyDescent="0.3">
      <c r="A441" s="637" t="s">
        <v>6474</v>
      </c>
      <c r="B441" s="148" t="s">
        <v>5999</v>
      </c>
      <c r="C441" s="148" t="s">
        <v>6000</v>
      </c>
      <c r="D441" s="71">
        <v>1</v>
      </c>
      <c r="E441" s="149" t="s">
        <v>400</v>
      </c>
      <c r="F441" s="251" t="s">
        <v>6001</v>
      </c>
      <c r="G441" s="327"/>
    </row>
    <row r="442" spans="1:9" ht="17.5" x14ac:dyDescent="0.3">
      <c r="A442" s="638" t="s">
        <v>4665</v>
      </c>
      <c r="B442" s="901" t="s">
        <v>2189</v>
      </c>
      <c r="C442" s="902"/>
      <c r="D442" s="902"/>
      <c r="E442" s="902"/>
      <c r="F442" s="902"/>
      <c r="G442" s="902"/>
      <c r="H442" s="87">
        <f>SUM(D443:D448)</f>
        <v>6</v>
      </c>
      <c r="I442" s="87">
        <f>COUNT(D443:D448)*2</f>
        <v>12</v>
      </c>
    </row>
    <row r="443" spans="1:9" ht="30" x14ac:dyDescent="0.3">
      <c r="A443" s="639" t="s">
        <v>4666</v>
      </c>
      <c r="B443" s="70" t="s">
        <v>2190</v>
      </c>
      <c r="C443" s="70" t="s">
        <v>1685</v>
      </c>
      <c r="D443" s="71">
        <v>1</v>
      </c>
      <c r="E443" s="72"/>
      <c r="F443" s="72"/>
      <c r="G443" s="72"/>
    </row>
    <row r="444" spans="1:9" ht="17.5" x14ac:dyDescent="0.3">
      <c r="A444" s="640"/>
      <c r="B444" s="72"/>
      <c r="C444" s="70" t="s">
        <v>1686</v>
      </c>
      <c r="D444" s="71">
        <v>1</v>
      </c>
      <c r="E444" s="72" t="s">
        <v>198</v>
      </c>
      <c r="F444" s="72"/>
      <c r="G444" s="72"/>
    </row>
    <row r="445" spans="1:9" ht="17.5" x14ac:dyDescent="0.3">
      <c r="A445" s="640"/>
      <c r="B445" s="72"/>
      <c r="C445" s="70" t="s">
        <v>2191</v>
      </c>
      <c r="D445" s="71">
        <v>1</v>
      </c>
      <c r="E445" s="72" t="s">
        <v>198</v>
      </c>
      <c r="F445" s="72"/>
      <c r="G445" s="72"/>
    </row>
    <row r="446" spans="1:9" ht="17.5" x14ac:dyDescent="0.3">
      <c r="A446" s="640"/>
      <c r="B446" s="72"/>
      <c r="C446" s="70" t="s">
        <v>2192</v>
      </c>
      <c r="D446" s="71">
        <v>1</v>
      </c>
      <c r="E446" s="72" t="s">
        <v>400</v>
      </c>
      <c r="F446" s="72"/>
      <c r="G446" s="72"/>
    </row>
    <row r="447" spans="1:9" ht="30" x14ac:dyDescent="0.3">
      <c r="A447" s="639" t="s">
        <v>4670</v>
      </c>
      <c r="B447" s="70" t="s">
        <v>2193</v>
      </c>
      <c r="C447" s="70" t="s">
        <v>1691</v>
      </c>
      <c r="D447" s="71">
        <v>1</v>
      </c>
      <c r="E447" s="72" t="s">
        <v>400</v>
      </c>
      <c r="F447" s="72"/>
      <c r="G447" s="72"/>
    </row>
    <row r="448" spans="1:9" ht="17.5" x14ac:dyDescent="0.3">
      <c r="A448" s="640"/>
      <c r="B448" s="72"/>
      <c r="C448" s="70" t="s">
        <v>1692</v>
      </c>
      <c r="D448" s="71">
        <v>1</v>
      </c>
      <c r="E448" s="72" t="s">
        <v>400</v>
      </c>
      <c r="F448" s="72"/>
      <c r="G448" s="72"/>
    </row>
    <row r="449" spans="1:9" ht="15" customHeight="1" x14ac:dyDescent="0.3">
      <c r="A449" s="641" t="s">
        <v>5607</v>
      </c>
      <c r="B449" s="859" t="s">
        <v>4672</v>
      </c>
      <c r="C449" s="860"/>
      <c r="D449" s="860"/>
      <c r="E449" s="860"/>
      <c r="F449" s="860"/>
      <c r="G449" s="861"/>
      <c r="H449" s="87">
        <f>SUM(D450:D451)</f>
        <v>2</v>
      </c>
      <c r="I449" s="87">
        <f>COUNT(D450:D451)*2</f>
        <v>4</v>
      </c>
    </row>
    <row r="450" spans="1:9" ht="45" x14ac:dyDescent="0.3">
      <c r="A450" s="641" t="s">
        <v>5615</v>
      </c>
      <c r="B450" s="148" t="s">
        <v>4673</v>
      </c>
      <c r="C450" s="148" t="s">
        <v>4674</v>
      </c>
      <c r="D450" s="71">
        <v>1</v>
      </c>
      <c r="E450" s="252" t="s">
        <v>400</v>
      </c>
      <c r="F450" s="148" t="s">
        <v>4675</v>
      </c>
      <c r="G450" s="203"/>
    </row>
    <row r="451" spans="1:9" ht="30" x14ac:dyDescent="0.3">
      <c r="A451" s="642" t="s">
        <v>5617</v>
      </c>
      <c r="B451" s="148" t="s">
        <v>6169</v>
      </c>
      <c r="C451" s="148" t="s">
        <v>6206</v>
      </c>
      <c r="D451" s="71">
        <v>1</v>
      </c>
      <c r="E451" s="206" t="s">
        <v>400</v>
      </c>
      <c r="F451" s="148" t="s">
        <v>6207</v>
      </c>
      <c r="G451" s="496"/>
    </row>
    <row r="452" spans="1:9" x14ac:dyDescent="0.3">
      <c r="A452" s="521"/>
      <c r="B452" s="906" t="s">
        <v>979</v>
      </c>
      <c r="C452" s="907"/>
      <c r="D452" s="907"/>
      <c r="E452" s="907"/>
      <c r="F452" s="907"/>
      <c r="G452" s="907"/>
      <c r="H452" s="87">
        <f t="shared" ref="H452:I452" si="2">H453+H456+H461+H465</f>
        <v>11</v>
      </c>
      <c r="I452" s="87">
        <f t="shared" si="2"/>
        <v>22</v>
      </c>
    </row>
    <row r="453" spans="1:9" x14ac:dyDescent="0.3">
      <c r="A453" s="523" t="s">
        <v>139</v>
      </c>
      <c r="B453" s="901" t="s">
        <v>140</v>
      </c>
      <c r="C453" s="902"/>
      <c r="D453" s="902"/>
      <c r="E453" s="902"/>
      <c r="F453" s="902"/>
      <c r="G453" s="902"/>
      <c r="H453" s="87">
        <f>SUM(D454:D455)</f>
        <v>2</v>
      </c>
      <c r="I453" s="87">
        <f>COUNT(D454:D455)*2</f>
        <v>4</v>
      </c>
    </row>
    <row r="454" spans="1:9" ht="30" x14ac:dyDescent="0.3">
      <c r="A454" s="523" t="s">
        <v>1693</v>
      </c>
      <c r="B454" s="70" t="s">
        <v>982</v>
      </c>
      <c r="C454" s="70" t="s">
        <v>2194</v>
      </c>
      <c r="D454" s="71">
        <v>1</v>
      </c>
      <c r="E454" s="75" t="s">
        <v>576</v>
      </c>
      <c r="F454" s="75"/>
    </row>
    <row r="455" spans="1:9" x14ac:dyDescent="0.3">
      <c r="A455" s="523"/>
      <c r="B455" s="70"/>
      <c r="C455" s="70" t="s">
        <v>2195</v>
      </c>
      <c r="D455" s="71">
        <v>1</v>
      </c>
      <c r="E455" s="75" t="s">
        <v>576</v>
      </c>
      <c r="F455" s="75"/>
    </row>
    <row r="456" spans="1:9" x14ac:dyDescent="0.3">
      <c r="A456" s="523" t="s">
        <v>141</v>
      </c>
      <c r="B456" s="901" t="s">
        <v>993</v>
      </c>
      <c r="C456" s="902"/>
      <c r="D456" s="902"/>
      <c r="E456" s="902"/>
      <c r="F456" s="902"/>
      <c r="G456" s="902"/>
      <c r="H456" s="87">
        <f>SUM(D457:D460)</f>
        <v>4</v>
      </c>
      <c r="I456" s="87">
        <f>COUNT(D457:D460)*2</f>
        <v>8</v>
      </c>
    </row>
    <row r="457" spans="1:9" ht="30" x14ac:dyDescent="0.3">
      <c r="A457" s="523" t="s">
        <v>1705</v>
      </c>
      <c r="B457" s="70" t="s">
        <v>995</v>
      </c>
      <c r="C457" s="70" t="s">
        <v>2196</v>
      </c>
      <c r="D457" s="71">
        <v>1</v>
      </c>
      <c r="E457" s="75" t="s">
        <v>576</v>
      </c>
      <c r="F457" s="75"/>
    </row>
    <row r="458" spans="1:9" x14ac:dyDescent="0.3">
      <c r="A458" s="523"/>
      <c r="B458" s="70"/>
      <c r="C458" s="70" t="s">
        <v>2197</v>
      </c>
      <c r="D458" s="71">
        <v>1</v>
      </c>
      <c r="E458" s="75" t="s">
        <v>576</v>
      </c>
      <c r="F458" s="75"/>
    </row>
    <row r="459" spans="1:9" x14ac:dyDescent="0.3">
      <c r="A459" s="523"/>
      <c r="B459" s="70"/>
      <c r="C459" s="70" t="s">
        <v>2198</v>
      </c>
      <c r="D459" s="71">
        <v>1</v>
      </c>
      <c r="E459" s="75" t="s">
        <v>576</v>
      </c>
      <c r="F459" s="75"/>
    </row>
    <row r="460" spans="1:9" x14ac:dyDescent="0.3">
      <c r="A460" s="523"/>
      <c r="B460" s="70"/>
      <c r="C460" s="70" t="s">
        <v>2199</v>
      </c>
      <c r="D460" s="71">
        <v>1</v>
      </c>
      <c r="E460" s="75" t="s">
        <v>576</v>
      </c>
      <c r="F460" s="75"/>
    </row>
    <row r="461" spans="1:9" x14ac:dyDescent="0.3">
      <c r="A461" s="523" t="s">
        <v>143</v>
      </c>
      <c r="B461" s="901" t="s">
        <v>1004</v>
      </c>
      <c r="C461" s="902"/>
      <c r="D461" s="902"/>
      <c r="E461" s="902"/>
      <c r="F461" s="902"/>
      <c r="G461" s="902"/>
      <c r="H461" s="87">
        <f>SUM(D462:D464)</f>
        <v>3</v>
      </c>
      <c r="I461" s="87">
        <f>COUNT(D462:D464)*2</f>
        <v>6</v>
      </c>
    </row>
    <row r="462" spans="1:9" ht="30" x14ac:dyDescent="0.3">
      <c r="A462" s="523" t="s">
        <v>1707</v>
      </c>
      <c r="B462" s="70" t="s">
        <v>1006</v>
      </c>
      <c r="C462" s="70" t="s">
        <v>2200</v>
      </c>
      <c r="D462" s="71">
        <v>1</v>
      </c>
      <c r="E462" s="75" t="s">
        <v>576</v>
      </c>
      <c r="F462" s="75"/>
    </row>
    <row r="463" spans="1:9" x14ac:dyDescent="0.3">
      <c r="A463" s="523"/>
      <c r="B463" s="70"/>
      <c r="C463" s="70" t="s">
        <v>2201</v>
      </c>
      <c r="D463" s="71">
        <v>1</v>
      </c>
      <c r="E463" s="75" t="s">
        <v>576</v>
      </c>
      <c r="F463" s="75"/>
    </row>
    <row r="464" spans="1:9" x14ac:dyDescent="0.3">
      <c r="A464" s="523"/>
      <c r="B464" s="70"/>
      <c r="C464" s="70" t="s">
        <v>2202</v>
      </c>
      <c r="D464" s="71">
        <v>1</v>
      </c>
      <c r="E464" s="75" t="s">
        <v>576</v>
      </c>
      <c r="F464" s="75"/>
    </row>
    <row r="465" spans="1:9" x14ac:dyDescent="0.3">
      <c r="A465" s="523" t="s">
        <v>145</v>
      </c>
      <c r="B465" s="901" t="s">
        <v>1011</v>
      </c>
      <c r="C465" s="902"/>
      <c r="D465" s="902"/>
      <c r="E465" s="902"/>
      <c r="F465" s="902"/>
      <c r="G465" s="902"/>
      <c r="H465" s="87">
        <f>SUM(D466:D467)</f>
        <v>2</v>
      </c>
      <c r="I465" s="87">
        <f>COUNT(D466:D467)*2</f>
        <v>4</v>
      </c>
    </row>
    <row r="466" spans="1:9" ht="30" x14ac:dyDescent="0.3">
      <c r="A466" s="523" t="s">
        <v>1715</v>
      </c>
      <c r="B466" s="70" t="s">
        <v>1013</v>
      </c>
      <c r="C466" s="70" t="s">
        <v>2203</v>
      </c>
      <c r="D466" s="71">
        <v>1</v>
      </c>
      <c r="E466" s="75" t="s">
        <v>576</v>
      </c>
      <c r="F466" s="75"/>
    </row>
    <row r="467" spans="1:9" x14ac:dyDescent="0.3">
      <c r="A467" s="523"/>
      <c r="B467" s="70"/>
      <c r="C467" s="70" t="s">
        <v>1716</v>
      </c>
      <c r="D467" s="71">
        <v>1</v>
      </c>
      <c r="E467" s="75" t="s">
        <v>576</v>
      </c>
      <c r="F467" s="75"/>
    </row>
    <row r="468" spans="1:9" x14ac:dyDescent="0.3">
      <c r="A468" s="520"/>
      <c r="B468" s="72"/>
      <c r="C468" s="70"/>
      <c r="D468" s="71"/>
      <c r="E468" s="72"/>
      <c r="F468" s="72"/>
      <c r="G468" s="72"/>
    </row>
    <row r="469" spans="1:9" x14ac:dyDescent="0.3">
      <c r="A469" s="520"/>
      <c r="B469" s="72"/>
      <c r="C469" s="70"/>
      <c r="D469" s="71"/>
      <c r="E469" s="72"/>
      <c r="F469" s="72"/>
      <c r="G469" s="72"/>
    </row>
    <row r="470" spans="1:9" x14ac:dyDescent="0.3">
      <c r="A470" s="903" t="s">
        <v>2204</v>
      </c>
      <c r="B470" s="902"/>
      <c r="C470" s="902"/>
      <c r="D470" s="71"/>
      <c r="E470" s="72"/>
      <c r="F470" s="72"/>
      <c r="G470" s="72"/>
    </row>
    <row r="471" spans="1:9" x14ac:dyDescent="0.3">
      <c r="A471" s="521"/>
      <c r="B471" s="85" t="s">
        <v>2205</v>
      </c>
      <c r="C471" s="51">
        <f>D496</f>
        <v>0.5</v>
      </c>
      <c r="D471" s="71"/>
      <c r="E471" s="72"/>
      <c r="F471" s="72"/>
      <c r="G471" s="72"/>
    </row>
    <row r="472" spans="1:9" x14ac:dyDescent="0.3">
      <c r="A472" s="521"/>
      <c r="B472" s="904" t="s">
        <v>1020</v>
      </c>
      <c r="C472" s="902"/>
      <c r="D472" s="71"/>
      <c r="E472" s="72"/>
      <c r="F472" s="72"/>
      <c r="G472" s="72"/>
    </row>
    <row r="473" spans="1:9" x14ac:dyDescent="0.3">
      <c r="A473" s="523" t="s">
        <v>1021</v>
      </c>
      <c r="B473" s="70" t="s">
        <v>1022</v>
      </c>
      <c r="C473" s="512">
        <f t="shared" ref="C473:C480" si="3">D488</f>
        <v>0.5</v>
      </c>
      <c r="D473" s="71"/>
      <c r="E473" s="72"/>
      <c r="F473" s="72"/>
      <c r="G473" s="72"/>
    </row>
    <row r="474" spans="1:9" x14ac:dyDescent="0.3">
      <c r="A474" s="523" t="s">
        <v>1023</v>
      </c>
      <c r="B474" s="70" t="s">
        <v>1024</v>
      </c>
      <c r="C474" s="512">
        <f t="shared" si="3"/>
        <v>0.5</v>
      </c>
      <c r="D474" s="71"/>
      <c r="E474" s="72"/>
      <c r="F474" s="72"/>
      <c r="G474" s="72"/>
    </row>
    <row r="475" spans="1:9" x14ac:dyDescent="0.3">
      <c r="A475" s="523" t="s">
        <v>1025</v>
      </c>
      <c r="B475" s="70" t="s">
        <v>1026</v>
      </c>
      <c r="C475" s="512">
        <f t="shared" si="3"/>
        <v>0.5</v>
      </c>
      <c r="D475" s="71"/>
      <c r="E475" s="72"/>
      <c r="F475" s="72"/>
      <c r="G475" s="72"/>
    </row>
    <row r="476" spans="1:9" x14ac:dyDescent="0.3">
      <c r="A476" s="523" t="s">
        <v>1027</v>
      </c>
      <c r="B476" s="70" t="s">
        <v>1028</v>
      </c>
      <c r="C476" s="512">
        <f t="shared" si="3"/>
        <v>0.5</v>
      </c>
      <c r="D476" s="71"/>
      <c r="E476" s="72"/>
      <c r="F476" s="72"/>
      <c r="G476" s="72"/>
    </row>
    <row r="477" spans="1:9" x14ac:dyDescent="0.3">
      <c r="A477" s="523" t="s">
        <v>1029</v>
      </c>
      <c r="B477" s="70" t="s">
        <v>1030</v>
      </c>
      <c r="C477" s="512">
        <f t="shared" si="3"/>
        <v>0.5</v>
      </c>
      <c r="D477" s="71"/>
      <c r="E477" s="72"/>
      <c r="F477" s="72"/>
      <c r="G477" s="72"/>
    </row>
    <row r="478" spans="1:9" x14ac:dyDescent="0.3">
      <c r="A478" s="523" t="s">
        <v>1031</v>
      </c>
      <c r="B478" s="70" t="s">
        <v>14</v>
      </c>
      <c r="C478" s="512">
        <f t="shared" si="3"/>
        <v>0.5</v>
      </c>
      <c r="D478" s="71"/>
      <c r="E478" s="72"/>
      <c r="F478" s="72"/>
      <c r="G478" s="72"/>
    </row>
    <row r="479" spans="1:9" x14ac:dyDescent="0.3">
      <c r="A479" s="523" t="s">
        <v>1032</v>
      </c>
      <c r="B479" s="70" t="s">
        <v>1033</v>
      </c>
      <c r="C479" s="512">
        <f t="shared" si="3"/>
        <v>0.5</v>
      </c>
      <c r="D479" s="71"/>
      <c r="E479" s="72"/>
      <c r="F479" s="72"/>
      <c r="G479" s="72"/>
    </row>
    <row r="480" spans="1:9" x14ac:dyDescent="0.3">
      <c r="A480" s="523" t="s">
        <v>1034</v>
      </c>
      <c r="B480" s="70" t="s">
        <v>1035</v>
      </c>
      <c r="C480" s="512">
        <f t="shared" si="3"/>
        <v>0.5</v>
      </c>
      <c r="D480" s="71"/>
      <c r="E480" s="72"/>
      <c r="F480" s="72"/>
      <c r="G480" s="72"/>
    </row>
    <row r="481" spans="1:7" x14ac:dyDescent="0.3">
      <c r="A481" s="519"/>
      <c r="B481" s="70"/>
      <c r="C481" s="86"/>
      <c r="D481" s="71"/>
      <c r="E481" s="72"/>
      <c r="F481" s="72"/>
      <c r="G481" s="72"/>
    </row>
    <row r="482" spans="1:7" s="87" customFormat="1" x14ac:dyDescent="0.3">
      <c r="A482" s="666"/>
      <c r="B482" s="497"/>
      <c r="C482" s="498"/>
      <c r="D482" s="499"/>
      <c r="E482" s="500"/>
      <c r="F482" s="500"/>
      <c r="G482" s="500"/>
    </row>
    <row r="483" spans="1:7" s="87" customFormat="1" x14ac:dyDescent="0.3">
      <c r="A483" s="666"/>
      <c r="B483" s="497"/>
      <c r="C483" s="498"/>
      <c r="D483" s="499"/>
      <c r="E483" s="500"/>
      <c r="F483" s="500"/>
      <c r="G483" s="500"/>
    </row>
    <row r="484" spans="1:7" s="87" customFormat="1" x14ac:dyDescent="0.3">
      <c r="A484" s="666"/>
      <c r="B484" s="497"/>
      <c r="C484" s="498"/>
      <c r="D484" s="499"/>
      <c r="E484" s="500"/>
      <c r="F484" s="500"/>
      <c r="G484" s="500"/>
    </row>
    <row r="485" spans="1:7" s="87" customFormat="1" x14ac:dyDescent="0.3">
      <c r="A485" s="666"/>
      <c r="B485" s="497"/>
      <c r="C485" s="498"/>
      <c r="D485" s="499"/>
      <c r="E485" s="500"/>
      <c r="F485" s="500"/>
      <c r="G485" s="500"/>
    </row>
    <row r="486" spans="1:7" s="87" customFormat="1" x14ac:dyDescent="0.3">
      <c r="A486" s="667"/>
      <c r="B486" s="500"/>
      <c r="C486" s="497"/>
      <c r="D486" s="499"/>
      <c r="E486" s="500"/>
      <c r="F486" s="500"/>
      <c r="G486" s="500"/>
    </row>
    <row r="487" spans="1:7" s="577" customFormat="1" x14ac:dyDescent="0.3">
      <c r="A487" s="723"/>
      <c r="B487" s="724" t="s">
        <v>1036</v>
      </c>
      <c r="C487" s="725" t="s">
        <v>1906</v>
      </c>
      <c r="D487" s="726" t="s">
        <v>2206</v>
      </c>
      <c r="E487" s="724" t="b">
        <f>G2</f>
        <v>1</v>
      </c>
      <c r="F487" s="727"/>
      <c r="G487" s="727"/>
    </row>
    <row r="488" spans="1:7" s="577" customFormat="1" x14ac:dyDescent="0.3">
      <c r="A488" s="723" t="s">
        <v>1021</v>
      </c>
      <c r="B488" s="724">
        <f>IF(E487=FALSE,0,H4)</f>
        <v>14</v>
      </c>
      <c r="C488" s="724">
        <f>IF(E487=FALSE,0,I4)</f>
        <v>28</v>
      </c>
      <c r="D488" s="728">
        <f>IF(E487=0,0,B488/C488)</f>
        <v>0.5</v>
      </c>
      <c r="E488" s="724"/>
      <c r="F488" s="727"/>
      <c r="G488" s="727"/>
    </row>
    <row r="489" spans="1:7" s="577" customFormat="1" x14ac:dyDescent="0.3">
      <c r="A489" s="723" t="s">
        <v>1023</v>
      </c>
      <c r="B489" s="724">
        <f>IF(E487=FALSE,0,H23)</f>
        <v>41</v>
      </c>
      <c r="C489" s="724">
        <f>IF(E487=FALSE,0,I23)</f>
        <v>82</v>
      </c>
      <c r="D489" s="728">
        <f>IF(E487=0,0,B489/C489)</f>
        <v>0.5</v>
      </c>
      <c r="E489" s="724"/>
      <c r="F489" s="727"/>
      <c r="G489" s="727"/>
    </row>
    <row r="490" spans="1:7" s="577" customFormat="1" x14ac:dyDescent="0.3">
      <c r="A490" s="723" t="s">
        <v>1025</v>
      </c>
      <c r="B490" s="724">
        <f>IF(E487=FALSE,0,H70)</f>
        <v>69</v>
      </c>
      <c r="C490" s="724">
        <f>IF(E487=FALSE,0,I70)</f>
        <v>138</v>
      </c>
      <c r="D490" s="728">
        <f>IF(E487=0,0,B490/C490)</f>
        <v>0.5</v>
      </c>
      <c r="E490" s="724"/>
      <c r="F490" s="727"/>
      <c r="G490" s="727"/>
    </row>
    <row r="491" spans="1:7" s="577" customFormat="1" x14ac:dyDescent="0.3">
      <c r="A491" s="723" t="s">
        <v>1027</v>
      </c>
      <c r="B491" s="724">
        <f>IF(E487=FALSE,0,H142)</f>
        <v>45</v>
      </c>
      <c r="C491" s="724">
        <f>IF(E487=FALSE,0,I142)</f>
        <v>90</v>
      </c>
      <c r="D491" s="728">
        <f>IF(E487=0,0,B491/C491)</f>
        <v>0.5</v>
      </c>
      <c r="E491" s="724"/>
      <c r="F491" s="727"/>
      <c r="G491" s="727"/>
    </row>
    <row r="492" spans="1:7" s="577" customFormat="1" x14ac:dyDescent="0.3">
      <c r="A492" s="723" t="s">
        <v>1029</v>
      </c>
      <c r="B492" s="724">
        <f>IF(E487=FALSE,0,H196)</f>
        <v>124</v>
      </c>
      <c r="C492" s="724">
        <f>IF(E487=FALSE,0,I196)</f>
        <v>248</v>
      </c>
      <c r="D492" s="728">
        <f>IF(E487=0,0,B492/C492)</f>
        <v>0.5</v>
      </c>
      <c r="E492" s="724"/>
      <c r="F492" s="727"/>
      <c r="G492" s="727"/>
    </row>
    <row r="493" spans="1:7" s="577" customFormat="1" x14ac:dyDescent="0.3">
      <c r="A493" s="723" t="s">
        <v>1031</v>
      </c>
      <c r="B493" s="724">
        <f>IF(E487=FALSE,0,H341)</f>
        <v>49</v>
      </c>
      <c r="C493" s="724">
        <f>IF(E487=FALSE,0,I341)</f>
        <v>98</v>
      </c>
      <c r="D493" s="728">
        <f>IF(E487=0,0,B493/C493)</f>
        <v>0.5</v>
      </c>
      <c r="E493" s="724"/>
      <c r="F493" s="727"/>
      <c r="G493" s="727"/>
    </row>
    <row r="494" spans="1:7" s="577" customFormat="1" x14ac:dyDescent="0.3">
      <c r="A494" s="723" t="s">
        <v>1032</v>
      </c>
      <c r="B494" s="724">
        <f>IF(E487=FALSE,0,H397)</f>
        <v>44</v>
      </c>
      <c r="C494" s="724">
        <f>IF(E487=FALSE,0,I397)</f>
        <v>88</v>
      </c>
      <c r="D494" s="728">
        <f>IF(E487=0,0,B494/C494)</f>
        <v>0.5</v>
      </c>
      <c r="E494" s="724"/>
      <c r="F494" s="727"/>
      <c r="G494" s="727"/>
    </row>
    <row r="495" spans="1:7" s="577" customFormat="1" x14ac:dyDescent="0.3">
      <c r="A495" s="723" t="s">
        <v>1034</v>
      </c>
      <c r="B495" s="724">
        <f>IF(E487=FALSE,0,H452)</f>
        <v>11</v>
      </c>
      <c r="C495" s="724">
        <f>IF(E487=FALSE,0,I452)</f>
        <v>22</v>
      </c>
      <c r="D495" s="728">
        <f>IF(E487=0,0,B495/C495)</f>
        <v>0.5</v>
      </c>
      <c r="E495" s="724"/>
      <c r="F495" s="727"/>
      <c r="G495" s="727"/>
    </row>
    <row r="496" spans="1:7" s="577" customFormat="1" x14ac:dyDescent="0.3">
      <c r="A496" s="723" t="s">
        <v>1038</v>
      </c>
      <c r="B496" s="729">
        <f>IF(G2=FALSE,0,SUM(B488:B495))</f>
        <v>397</v>
      </c>
      <c r="C496" s="724">
        <f>IF(G2=FALSE,0,SUM(C488:C495))</f>
        <v>794</v>
      </c>
      <c r="D496" s="728">
        <f>IF(E487=0,0,B496/C496)</f>
        <v>0.5</v>
      </c>
      <c r="E496" s="724"/>
      <c r="F496" s="727"/>
      <c r="G496" s="727"/>
    </row>
    <row r="497" spans="1:13" s="577" customFormat="1" x14ac:dyDescent="0.3">
      <c r="A497" s="723"/>
      <c r="B497" s="724"/>
      <c r="C497" s="725"/>
      <c r="D497" s="726"/>
      <c r="E497" s="724"/>
      <c r="F497" s="727"/>
      <c r="G497" s="727"/>
    </row>
    <row r="498" spans="1:13" s="577" customFormat="1" x14ac:dyDescent="0.3">
      <c r="A498" s="723"/>
      <c r="B498" s="724"/>
      <c r="C498" s="725"/>
      <c r="D498" s="726"/>
      <c r="E498" s="724"/>
      <c r="F498" s="727"/>
      <c r="G498" s="727"/>
    </row>
    <row r="499" spans="1:13" s="577" customFormat="1" x14ac:dyDescent="0.3"/>
    <row r="500" spans="1:13" s="577" customFormat="1" x14ac:dyDescent="0.3"/>
    <row r="501" spans="1:13" s="87" customFormat="1" x14ac:dyDescent="0.3"/>
    <row r="502" spans="1:13" s="87" customFormat="1" x14ac:dyDescent="0.3"/>
    <row r="503" spans="1:13" s="87" customFormat="1" x14ac:dyDescent="0.3"/>
    <row r="504" spans="1:13" s="87" customFormat="1" x14ac:dyDescent="0.3"/>
    <row r="505" spans="1:13" s="87" customFormat="1" x14ac:dyDescent="0.3">
      <c r="A505" s="63"/>
      <c r="M505" s="577"/>
    </row>
    <row r="506" spans="1:13" s="87" customFormat="1" x14ac:dyDescent="0.3">
      <c r="A506" s="63"/>
      <c r="M506" s="577"/>
    </row>
    <row r="507" spans="1:13" s="87" customFormat="1" x14ac:dyDescent="0.3">
      <c r="A507" s="63"/>
      <c r="M507" s="577"/>
    </row>
    <row r="508" spans="1:13" s="87" customFormat="1" x14ac:dyDescent="0.3">
      <c r="A508" s="63"/>
      <c r="M508" s="577"/>
    </row>
    <row r="509" spans="1:13" s="87" customFormat="1" x14ac:dyDescent="0.3">
      <c r="A509" s="63"/>
      <c r="M509" s="577"/>
    </row>
    <row r="510" spans="1:13" s="87" customFormat="1" x14ac:dyDescent="0.3">
      <c r="A510" s="63"/>
      <c r="M510" s="577"/>
    </row>
    <row r="511" spans="1:13" s="87" customFormat="1" x14ac:dyDescent="0.3">
      <c r="A511" s="63"/>
      <c r="M511" s="577"/>
    </row>
    <row r="512" spans="1:13" s="87" customFormat="1" x14ac:dyDescent="0.3">
      <c r="A512" s="63"/>
      <c r="M512" s="577"/>
    </row>
    <row r="513" spans="1:13" s="87" customFormat="1" x14ac:dyDescent="0.3">
      <c r="A513" s="63"/>
      <c r="M513" s="577"/>
    </row>
    <row r="514" spans="1:13" s="87" customFormat="1" x14ac:dyDescent="0.3">
      <c r="A514" s="63"/>
      <c r="M514" s="577"/>
    </row>
    <row r="515" spans="1:13" s="87" customFormat="1" x14ac:dyDescent="0.3">
      <c r="A515" s="63"/>
      <c r="M515" s="577"/>
    </row>
    <row r="516" spans="1:13" s="87" customFormat="1" x14ac:dyDescent="0.3">
      <c r="A516" s="63"/>
      <c r="M516" s="577"/>
    </row>
  </sheetData>
  <sheetProtection algorithmName="SHA-512" hashValue="MHxhFrpeFCDprjmPRkREoUtzKKheQcjs2jlOuRmzawX7kz6YIWzK7vD7HxVdGuGDkrLZY6uUVt9WvRRfA+0KfA==" saltValue="7Yk4V4M2jm1ACObVPlBwoA==" spinCount="100000" sheet="1" objects="1" scenarios="1"/>
  <protectedRanges>
    <protectedRange sqref="G6:G467" name="Range2"/>
    <protectedRange sqref="D6:D467" name="Range1"/>
  </protectedRanges>
  <autoFilter ref="A3:G467" xr:uid="{35BF48EC-7C1B-4C77-9EC9-9AEDF79EA61C}"/>
  <mergeCells count="75">
    <mergeCell ref="B53:G53"/>
    <mergeCell ref="A1:G1"/>
    <mergeCell ref="A2:F2"/>
    <mergeCell ref="B4:G4"/>
    <mergeCell ref="B5:G5"/>
    <mergeCell ref="B8:G8"/>
    <mergeCell ref="B16:G16"/>
    <mergeCell ref="B21:G21"/>
    <mergeCell ref="B23:G23"/>
    <mergeCell ref="B24:G24"/>
    <mergeCell ref="B33:G33"/>
    <mergeCell ref="B44:G44"/>
    <mergeCell ref="B176:G176"/>
    <mergeCell ref="B57:G57"/>
    <mergeCell ref="B70:G70"/>
    <mergeCell ref="B71:G71"/>
    <mergeCell ref="B93:G93"/>
    <mergeCell ref="B104:G104"/>
    <mergeCell ref="B110:G110"/>
    <mergeCell ref="B122:G122"/>
    <mergeCell ref="B142:G142"/>
    <mergeCell ref="B143:G143"/>
    <mergeCell ref="B147:G147"/>
    <mergeCell ref="B164:G164"/>
    <mergeCell ref="B134:G134"/>
    <mergeCell ref="B279:G279"/>
    <mergeCell ref="B280:G280"/>
    <mergeCell ref="B268:G268"/>
    <mergeCell ref="B180:G180"/>
    <mergeCell ref="B191:G191"/>
    <mergeCell ref="B196:G196"/>
    <mergeCell ref="B197:G197"/>
    <mergeCell ref="B204:G204"/>
    <mergeCell ref="B217:G217"/>
    <mergeCell ref="B227:G227"/>
    <mergeCell ref="B237:G237"/>
    <mergeCell ref="B240:G240"/>
    <mergeCell ref="B247:G247"/>
    <mergeCell ref="B259:G259"/>
    <mergeCell ref="B341:G341"/>
    <mergeCell ref="B282:G282"/>
    <mergeCell ref="B285:G285"/>
    <mergeCell ref="B288:G288"/>
    <mergeCell ref="B296:G296"/>
    <mergeCell ref="B298:G298"/>
    <mergeCell ref="B306:G306"/>
    <mergeCell ref="B307:G307"/>
    <mergeCell ref="B313:G313"/>
    <mergeCell ref="B324:G324"/>
    <mergeCell ref="B398:G398"/>
    <mergeCell ref="B400:G400"/>
    <mergeCell ref="B402:G402"/>
    <mergeCell ref="B410:G410"/>
    <mergeCell ref="B342:G342"/>
    <mergeCell ref="B348:G348"/>
    <mergeCell ref="B358:G358"/>
    <mergeCell ref="B363:G363"/>
    <mergeCell ref="B373:G373"/>
    <mergeCell ref="B382:G382"/>
    <mergeCell ref="B430:G430"/>
    <mergeCell ref="B465:G465"/>
    <mergeCell ref="A470:C470"/>
    <mergeCell ref="B472:C472"/>
    <mergeCell ref="B98:G98"/>
    <mergeCell ref="B156:G156"/>
    <mergeCell ref="B185:G185"/>
    <mergeCell ref="B426:G426"/>
    <mergeCell ref="B449:G449"/>
    <mergeCell ref="B437:G437"/>
    <mergeCell ref="B442:G442"/>
    <mergeCell ref="B452:G452"/>
    <mergeCell ref="B453:G453"/>
    <mergeCell ref="B456:G456"/>
    <mergeCell ref="B461:G461"/>
    <mergeCell ref="B397:G397"/>
  </mergeCells>
  <dataValidations count="1">
    <dataValidation type="list" allowBlank="1" showInputMessage="1" showErrorMessage="1" sqref="D1:D1048576" xr:uid="{D4091C79-D618-4BE7-9340-4362D5211CFA}">
      <formula1>"0,1,2"</formula1>
    </dataValidation>
  </dataValidations>
  <pageMargins left="0.7" right="0.7" top="0.75" bottom="0.75" header="0" footer="0"/>
  <pageSetup paperSize="9" scale="3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DFBA-5A03-4E0F-8F9C-9EF05C10C725}">
  <sheetPr>
    <pageSetUpPr fitToPage="1"/>
  </sheetPr>
  <dimension ref="A1:Z855"/>
  <sheetViews>
    <sheetView view="pageBreakPreview" topLeftCell="C1" zoomScale="50" zoomScaleNormal="36" zoomScaleSheetLayoutView="50" workbookViewId="0">
      <selection activeCell="H1" sqref="H1:K1048576"/>
    </sheetView>
  </sheetViews>
  <sheetFormatPr defaultColWidth="14.453125" defaultRowHeight="15" x14ac:dyDescent="0.3"/>
  <cols>
    <col min="1" max="1" width="16.81640625" style="91" customWidth="1"/>
    <col min="2" max="2" width="48.54296875" style="91" customWidth="1"/>
    <col min="3" max="3" width="60.453125" style="91" customWidth="1"/>
    <col min="4" max="4" width="30.7265625" style="91" customWidth="1"/>
    <col min="5" max="5" width="15.453125" style="91" customWidth="1"/>
    <col min="6" max="6" width="82.1796875" style="91" customWidth="1"/>
    <col min="7" max="7" width="74.90625" style="91" customWidth="1"/>
    <col min="8" max="8" width="13.36328125" style="126" hidden="1" customWidth="1"/>
    <col min="9" max="9" width="11.453125" style="126" hidden="1" customWidth="1"/>
    <col min="10" max="10" width="13.90625" style="126" hidden="1" customWidth="1"/>
    <col min="11" max="11" width="44.36328125" style="126" hidden="1" customWidth="1"/>
    <col min="12" max="15" width="44.36328125" style="90" customWidth="1"/>
    <col min="16" max="25" width="44.36328125" style="91" customWidth="1"/>
    <col min="26" max="26" width="9.08984375" style="91" customWidth="1"/>
    <col min="27" max="16384" width="14.453125" style="91"/>
  </cols>
  <sheetData>
    <row r="1" spans="1:19" x14ac:dyDescent="0.3">
      <c r="A1" s="926" t="s">
        <v>6389</v>
      </c>
      <c r="B1" s="917"/>
      <c r="C1" s="917"/>
      <c r="D1" s="917"/>
      <c r="E1" s="917"/>
      <c r="F1" s="917"/>
      <c r="G1" s="917"/>
      <c r="H1" s="130"/>
      <c r="I1" s="130"/>
      <c r="J1" s="130"/>
      <c r="K1" s="130"/>
      <c r="L1" s="90">
        <v>0</v>
      </c>
      <c r="M1" s="90">
        <v>1</v>
      </c>
      <c r="N1" s="90">
        <v>2</v>
      </c>
      <c r="P1" s="90"/>
      <c r="Q1" s="90"/>
      <c r="R1" s="90"/>
      <c r="S1" s="90"/>
    </row>
    <row r="2" spans="1:19" x14ac:dyDescent="0.3">
      <c r="A2" s="926" t="s">
        <v>5598</v>
      </c>
      <c r="B2" s="917"/>
      <c r="C2" s="917"/>
      <c r="D2" s="917"/>
      <c r="E2" s="917"/>
      <c r="F2" s="917"/>
      <c r="G2" s="488" t="b">
        <f>'Hospital Score'!C7</f>
        <v>1</v>
      </c>
      <c r="H2" s="130"/>
      <c r="I2" s="130"/>
      <c r="J2" s="130"/>
      <c r="K2" s="130"/>
      <c r="P2" s="90"/>
      <c r="Q2" s="90"/>
      <c r="R2" s="90"/>
      <c r="S2" s="90"/>
    </row>
    <row r="3" spans="1:19" hidden="1" x14ac:dyDescent="0.3">
      <c r="A3" s="926"/>
      <c r="B3" s="917"/>
      <c r="C3" s="926"/>
      <c r="D3" s="917"/>
      <c r="E3" s="917"/>
      <c r="F3" s="931"/>
      <c r="G3" s="917"/>
      <c r="H3" s="130"/>
      <c r="I3" s="130"/>
      <c r="J3" s="130"/>
      <c r="K3" s="130"/>
      <c r="P3" s="90"/>
      <c r="Q3" s="90"/>
      <c r="R3" s="90"/>
      <c r="S3" s="90"/>
    </row>
    <row r="4" spans="1:19" hidden="1" x14ac:dyDescent="0.3">
      <c r="A4" s="930"/>
      <c r="B4" s="930"/>
      <c r="C4" s="930"/>
      <c r="D4" s="930"/>
      <c r="E4" s="930"/>
      <c r="F4" s="930"/>
      <c r="G4" s="930"/>
      <c r="H4" s="130"/>
      <c r="I4" s="130"/>
      <c r="J4" s="130"/>
      <c r="K4" s="130"/>
      <c r="P4" s="90"/>
      <c r="Q4" s="90"/>
      <c r="R4" s="90"/>
      <c r="S4" s="90"/>
    </row>
    <row r="5" spans="1:19" hidden="1" x14ac:dyDescent="0.3">
      <c r="A5" s="930"/>
      <c r="B5" s="930"/>
      <c r="C5" s="930"/>
      <c r="D5" s="930"/>
      <c r="E5" s="930"/>
      <c r="F5" s="930"/>
      <c r="G5" s="930"/>
      <c r="H5" s="130"/>
      <c r="I5" s="130"/>
      <c r="J5" s="130"/>
      <c r="K5" s="130"/>
      <c r="P5" s="90"/>
      <c r="Q5" s="90"/>
      <c r="R5" s="90"/>
      <c r="S5" s="90"/>
    </row>
    <row r="6" spans="1:19" hidden="1" x14ac:dyDescent="0.3">
      <c r="A6" s="930"/>
      <c r="B6" s="930"/>
      <c r="C6" s="930"/>
      <c r="D6" s="930"/>
      <c r="E6" s="930"/>
      <c r="F6" s="930"/>
      <c r="G6" s="930"/>
      <c r="H6" s="130"/>
      <c r="I6" s="130"/>
      <c r="J6" s="130"/>
      <c r="K6" s="130"/>
      <c r="P6" s="90"/>
      <c r="Q6" s="90"/>
      <c r="R6" s="90"/>
      <c r="S6" s="90"/>
    </row>
    <row r="7" spans="1:19" hidden="1" x14ac:dyDescent="0.3">
      <c r="A7" s="930"/>
      <c r="B7" s="930"/>
      <c r="C7" s="930"/>
      <c r="D7" s="930"/>
      <c r="E7" s="930"/>
      <c r="F7" s="930"/>
      <c r="G7" s="930"/>
      <c r="H7" s="130"/>
      <c r="I7" s="130"/>
      <c r="J7" s="130"/>
      <c r="K7" s="130"/>
      <c r="P7" s="90"/>
      <c r="Q7" s="90"/>
      <c r="R7" s="90"/>
      <c r="S7" s="90"/>
    </row>
    <row r="8" spans="1:19" hidden="1" x14ac:dyDescent="0.3">
      <c r="A8" s="930"/>
      <c r="B8" s="930"/>
      <c r="C8" s="930"/>
      <c r="D8" s="930"/>
      <c r="E8" s="930"/>
      <c r="F8" s="930"/>
      <c r="G8" s="930"/>
      <c r="H8" s="130"/>
      <c r="I8" s="130"/>
      <c r="J8" s="130"/>
      <c r="K8" s="130"/>
      <c r="P8" s="90"/>
      <c r="Q8" s="90"/>
      <c r="R8" s="90"/>
      <c r="S8" s="90"/>
    </row>
    <row r="9" spans="1:19" hidden="1" x14ac:dyDescent="0.3">
      <c r="A9" s="930"/>
      <c r="B9" s="930"/>
      <c r="C9" s="930"/>
      <c r="D9" s="930"/>
      <c r="E9" s="930"/>
      <c r="F9" s="930"/>
      <c r="G9" s="930"/>
      <c r="H9" s="130"/>
      <c r="I9" s="130"/>
      <c r="J9" s="130"/>
      <c r="K9" s="130"/>
      <c r="P9" s="90"/>
      <c r="Q9" s="90"/>
      <c r="R9" s="90"/>
      <c r="S9" s="90"/>
    </row>
    <row r="10" spans="1:19" hidden="1" x14ac:dyDescent="0.3">
      <c r="A10" s="930"/>
      <c r="B10" s="930"/>
      <c r="C10" s="930"/>
      <c r="D10" s="930"/>
      <c r="E10" s="930"/>
      <c r="F10" s="930"/>
      <c r="G10" s="930"/>
      <c r="H10" s="130"/>
      <c r="I10" s="130"/>
      <c r="J10" s="130"/>
      <c r="K10" s="130"/>
      <c r="P10" s="90"/>
      <c r="Q10" s="90"/>
      <c r="R10" s="90"/>
      <c r="S10" s="90"/>
    </row>
    <row r="11" spans="1:19" hidden="1" x14ac:dyDescent="0.3">
      <c r="A11" s="930"/>
      <c r="B11" s="930"/>
      <c r="C11" s="930"/>
      <c r="D11" s="930"/>
      <c r="E11" s="930"/>
      <c r="F11" s="930"/>
      <c r="G11" s="930"/>
      <c r="H11" s="130"/>
      <c r="I11" s="130"/>
      <c r="J11" s="130"/>
      <c r="K11" s="130"/>
      <c r="P11" s="90"/>
      <c r="Q11" s="90"/>
      <c r="R11" s="90"/>
      <c r="S11" s="90"/>
    </row>
    <row r="12" spans="1:19" hidden="1" x14ac:dyDescent="0.3">
      <c r="A12" s="917"/>
      <c r="B12" s="917"/>
      <c r="C12" s="917"/>
      <c r="D12" s="917"/>
      <c r="E12" s="917"/>
      <c r="F12" s="917"/>
      <c r="G12" s="917"/>
      <c r="H12" s="130"/>
      <c r="I12" s="130"/>
      <c r="J12" s="130"/>
      <c r="K12" s="130"/>
      <c r="P12" s="90"/>
      <c r="Q12" s="90"/>
      <c r="R12" s="90"/>
      <c r="S12" s="90"/>
    </row>
    <row r="13" spans="1:19" hidden="1" x14ac:dyDescent="0.3">
      <c r="A13" s="926" t="s">
        <v>4210</v>
      </c>
      <c r="B13" s="917"/>
      <c r="C13" s="917"/>
      <c r="D13" s="917"/>
      <c r="E13" s="917"/>
      <c r="F13" s="917"/>
      <c r="G13" s="917"/>
      <c r="H13" s="917"/>
      <c r="I13" s="917"/>
      <c r="J13" s="130"/>
      <c r="K13" s="130"/>
      <c r="P13" s="90"/>
      <c r="Q13" s="90"/>
      <c r="R13" s="90"/>
      <c r="S13" s="90"/>
    </row>
    <row r="14" spans="1:19" hidden="1" x14ac:dyDescent="0.3">
      <c r="A14" s="924" t="s">
        <v>4211</v>
      </c>
      <c r="B14" s="917"/>
      <c r="C14" s="926"/>
      <c r="D14" s="917"/>
      <c r="E14" s="917"/>
      <c r="F14" s="57" t="s">
        <v>4212</v>
      </c>
      <c r="G14" s="927"/>
      <c r="H14" s="917"/>
      <c r="I14" s="917"/>
      <c r="J14" s="130"/>
      <c r="K14" s="130"/>
      <c r="P14" s="90"/>
      <c r="Q14" s="90"/>
      <c r="R14" s="90"/>
      <c r="S14" s="90"/>
    </row>
    <row r="15" spans="1:19" hidden="1" x14ac:dyDescent="0.3">
      <c r="A15" s="932" t="s">
        <v>4213</v>
      </c>
      <c r="B15" s="917"/>
      <c r="C15" s="926"/>
      <c r="D15" s="917"/>
      <c r="E15" s="917"/>
      <c r="F15" s="93" t="s">
        <v>4697</v>
      </c>
      <c r="G15" s="927"/>
      <c r="H15" s="917"/>
      <c r="I15" s="917"/>
      <c r="J15" s="130"/>
      <c r="K15" s="130"/>
      <c r="P15" s="90"/>
      <c r="Q15" s="90"/>
      <c r="R15" s="90"/>
      <c r="S15" s="90"/>
    </row>
    <row r="16" spans="1:19" hidden="1" x14ac:dyDescent="0.3">
      <c r="A16" s="932" t="s">
        <v>4698</v>
      </c>
      <c r="B16" s="917"/>
      <c r="C16" s="931"/>
      <c r="D16" s="917"/>
      <c r="E16" s="917"/>
      <c r="F16" s="93" t="s">
        <v>4216</v>
      </c>
      <c r="G16" s="927"/>
      <c r="H16" s="917"/>
      <c r="I16" s="917"/>
      <c r="J16" s="130"/>
      <c r="K16" s="130"/>
      <c r="P16" s="90"/>
      <c r="Q16" s="90"/>
      <c r="R16" s="90"/>
      <c r="S16" s="90"/>
    </row>
    <row r="17" spans="1:19" hidden="1" x14ac:dyDescent="0.3">
      <c r="A17" s="933" t="s">
        <v>5597</v>
      </c>
      <c r="B17" s="917"/>
      <c r="C17" s="917"/>
      <c r="D17" s="917"/>
      <c r="E17" s="917"/>
      <c r="F17" s="917"/>
      <c r="G17" s="917"/>
      <c r="H17" s="917"/>
      <c r="I17" s="917"/>
      <c r="J17" s="130"/>
      <c r="K17" s="130"/>
      <c r="P17" s="90"/>
      <c r="Q17" s="90"/>
      <c r="R17" s="90"/>
      <c r="S17" s="90"/>
    </row>
    <row r="18" spans="1:19" hidden="1" x14ac:dyDescent="0.3">
      <c r="A18" s="925" t="s">
        <v>1020</v>
      </c>
      <c r="B18" s="917"/>
      <c r="C18" s="917"/>
      <c r="D18" s="928" t="s">
        <v>5596</v>
      </c>
      <c r="E18" s="917"/>
      <c r="F18" s="917"/>
      <c r="G18" s="917"/>
      <c r="H18" s="917"/>
      <c r="I18" s="917"/>
      <c r="J18" s="130"/>
      <c r="K18" s="130"/>
      <c r="P18" s="90"/>
      <c r="Q18" s="90"/>
      <c r="R18" s="90"/>
      <c r="S18" s="90"/>
    </row>
    <row r="19" spans="1:19" hidden="1" x14ac:dyDescent="0.3">
      <c r="A19" s="94" t="s">
        <v>1021</v>
      </c>
      <c r="B19" s="95" t="s">
        <v>1022</v>
      </c>
      <c r="C19" s="96">
        <f t="shared" ref="C19:C26" si="0">D529</f>
        <v>0.5</v>
      </c>
      <c r="D19" s="934">
        <f>D537</f>
        <v>0.5</v>
      </c>
      <c r="E19" s="917"/>
      <c r="F19" s="917"/>
      <c r="G19" s="917"/>
      <c r="H19" s="917"/>
      <c r="I19" s="917"/>
      <c r="J19" s="130"/>
      <c r="K19" s="130"/>
      <c r="P19" s="90"/>
      <c r="Q19" s="90"/>
      <c r="R19" s="90"/>
      <c r="S19" s="90"/>
    </row>
    <row r="20" spans="1:19" hidden="1" x14ac:dyDescent="0.3">
      <c r="A20" s="94" t="s">
        <v>1023</v>
      </c>
      <c r="B20" s="95" t="s">
        <v>1024</v>
      </c>
      <c r="C20" s="96">
        <f t="shared" si="0"/>
        <v>0.5</v>
      </c>
      <c r="D20" s="917"/>
      <c r="E20" s="930"/>
      <c r="F20" s="930"/>
      <c r="G20" s="930"/>
      <c r="H20" s="930"/>
      <c r="I20" s="917"/>
      <c r="J20" s="130"/>
      <c r="K20" s="130"/>
      <c r="P20" s="90"/>
      <c r="Q20" s="90"/>
      <c r="R20" s="90"/>
      <c r="S20" s="90"/>
    </row>
    <row r="21" spans="1:19" hidden="1" x14ac:dyDescent="0.3">
      <c r="A21" s="94" t="s">
        <v>1025</v>
      </c>
      <c r="B21" s="95" t="s">
        <v>1026</v>
      </c>
      <c r="C21" s="96">
        <f t="shared" si="0"/>
        <v>0.5</v>
      </c>
      <c r="D21" s="917"/>
      <c r="E21" s="930"/>
      <c r="F21" s="930"/>
      <c r="G21" s="930"/>
      <c r="H21" s="930"/>
      <c r="I21" s="917"/>
      <c r="J21" s="130"/>
      <c r="K21" s="130"/>
      <c r="P21" s="90"/>
      <c r="Q21" s="90"/>
      <c r="R21" s="90"/>
      <c r="S21" s="90"/>
    </row>
    <row r="22" spans="1:19" hidden="1" x14ac:dyDescent="0.3">
      <c r="A22" s="94" t="s">
        <v>1027</v>
      </c>
      <c r="B22" s="95" t="s">
        <v>1028</v>
      </c>
      <c r="C22" s="96">
        <f t="shared" si="0"/>
        <v>0.5</v>
      </c>
      <c r="D22" s="917"/>
      <c r="E22" s="930"/>
      <c r="F22" s="930"/>
      <c r="G22" s="930"/>
      <c r="H22" s="930"/>
      <c r="I22" s="917"/>
      <c r="J22" s="130"/>
      <c r="K22" s="130"/>
      <c r="P22" s="90"/>
      <c r="Q22" s="90"/>
      <c r="R22" s="90"/>
      <c r="S22" s="90"/>
    </row>
    <row r="23" spans="1:19" hidden="1" x14ac:dyDescent="0.3">
      <c r="A23" s="94" t="s">
        <v>1029</v>
      </c>
      <c r="B23" s="95" t="s">
        <v>1030</v>
      </c>
      <c r="C23" s="96">
        <f t="shared" si="0"/>
        <v>0.5</v>
      </c>
      <c r="D23" s="917"/>
      <c r="E23" s="930"/>
      <c r="F23" s="930"/>
      <c r="G23" s="930"/>
      <c r="H23" s="930"/>
      <c r="I23" s="917"/>
      <c r="J23" s="130"/>
      <c r="K23" s="130"/>
      <c r="P23" s="90"/>
      <c r="Q23" s="90"/>
      <c r="R23" s="90"/>
      <c r="S23" s="90"/>
    </row>
    <row r="24" spans="1:19" hidden="1" x14ac:dyDescent="0.3">
      <c r="A24" s="94" t="s">
        <v>1031</v>
      </c>
      <c r="B24" s="95" t="s">
        <v>14</v>
      </c>
      <c r="C24" s="96">
        <f t="shared" si="0"/>
        <v>0.5</v>
      </c>
      <c r="D24" s="917"/>
      <c r="E24" s="930"/>
      <c r="F24" s="930"/>
      <c r="G24" s="930"/>
      <c r="H24" s="930"/>
      <c r="I24" s="917"/>
      <c r="J24" s="130"/>
      <c r="K24" s="130"/>
      <c r="P24" s="90"/>
      <c r="Q24" s="90"/>
      <c r="R24" s="90"/>
      <c r="S24" s="90"/>
    </row>
    <row r="25" spans="1:19" hidden="1" x14ac:dyDescent="0.3">
      <c r="A25" s="94" t="s">
        <v>1032</v>
      </c>
      <c r="B25" s="95" t="s">
        <v>1033</v>
      </c>
      <c r="C25" s="96">
        <f t="shared" si="0"/>
        <v>0.5</v>
      </c>
      <c r="D25" s="917"/>
      <c r="E25" s="930"/>
      <c r="F25" s="930"/>
      <c r="G25" s="930"/>
      <c r="H25" s="930"/>
      <c r="I25" s="917"/>
      <c r="J25" s="130"/>
      <c r="K25" s="130"/>
      <c r="P25" s="90"/>
      <c r="Q25" s="90"/>
      <c r="R25" s="90"/>
      <c r="S25" s="90"/>
    </row>
    <row r="26" spans="1:19" hidden="1" x14ac:dyDescent="0.3">
      <c r="A26" s="94" t="s">
        <v>1034</v>
      </c>
      <c r="B26" s="95" t="s">
        <v>1035</v>
      </c>
      <c r="C26" s="96">
        <f t="shared" si="0"/>
        <v>0.5</v>
      </c>
      <c r="D26" s="917"/>
      <c r="E26" s="917"/>
      <c r="F26" s="917"/>
      <c r="G26" s="917"/>
      <c r="H26" s="917"/>
      <c r="I26" s="917"/>
      <c r="J26" s="130"/>
      <c r="K26" s="130"/>
      <c r="P26" s="90"/>
      <c r="Q26" s="90"/>
      <c r="R26" s="90"/>
      <c r="S26" s="90"/>
    </row>
    <row r="27" spans="1:19" hidden="1" x14ac:dyDescent="0.3">
      <c r="A27" s="935"/>
      <c r="B27" s="917"/>
      <c r="C27" s="917"/>
      <c r="D27" s="917"/>
      <c r="E27" s="917"/>
      <c r="F27" s="917"/>
      <c r="G27" s="917"/>
      <c r="H27" s="917"/>
      <c r="I27" s="917"/>
      <c r="J27" s="130"/>
      <c r="K27" s="130"/>
      <c r="P27" s="90"/>
      <c r="Q27" s="90"/>
      <c r="R27" s="90"/>
      <c r="S27" s="90"/>
    </row>
    <row r="28" spans="1:19" hidden="1" x14ac:dyDescent="0.3">
      <c r="A28" s="94"/>
      <c r="B28" s="923" t="s">
        <v>4217</v>
      </c>
      <c r="C28" s="917"/>
      <c r="D28" s="917"/>
      <c r="E28" s="917"/>
      <c r="F28" s="917"/>
      <c r="G28" s="917"/>
      <c r="H28" s="917"/>
      <c r="I28" s="917"/>
      <c r="J28" s="130"/>
      <c r="K28" s="130"/>
      <c r="P28" s="90"/>
      <c r="Q28" s="90"/>
      <c r="R28" s="90"/>
      <c r="S28" s="90"/>
    </row>
    <row r="29" spans="1:19" hidden="1" x14ac:dyDescent="0.3">
      <c r="A29" s="93">
        <v>1</v>
      </c>
      <c r="B29" s="921"/>
      <c r="C29" s="917"/>
      <c r="D29" s="917"/>
      <c r="E29" s="917"/>
      <c r="F29" s="917"/>
      <c r="G29" s="917"/>
      <c r="H29" s="917"/>
      <c r="I29" s="917"/>
      <c r="J29" s="130"/>
      <c r="K29" s="130"/>
      <c r="P29" s="90"/>
      <c r="Q29" s="90"/>
      <c r="R29" s="90"/>
      <c r="S29" s="90"/>
    </row>
    <row r="30" spans="1:19" hidden="1" x14ac:dyDescent="0.3">
      <c r="A30" s="93">
        <v>2</v>
      </c>
      <c r="B30" s="921"/>
      <c r="C30" s="917"/>
      <c r="D30" s="917"/>
      <c r="E30" s="917"/>
      <c r="F30" s="917"/>
      <c r="G30" s="917"/>
      <c r="H30" s="917"/>
      <c r="I30" s="917"/>
      <c r="J30" s="130"/>
      <c r="K30" s="130"/>
      <c r="P30" s="90"/>
      <c r="Q30" s="90"/>
      <c r="R30" s="90"/>
      <c r="S30" s="90"/>
    </row>
    <row r="31" spans="1:19" hidden="1" x14ac:dyDescent="0.3">
      <c r="A31" s="93">
        <v>3</v>
      </c>
      <c r="B31" s="921"/>
      <c r="C31" s="917"/>
      <c r="D31" s="917"/>
      <c r="E31" s="917"/>
      <c r="F31" s="917"/>
      <c r="G31" s="917"/>
      <c r="H31" s="917"/>
      <c r="I31" s="917"/>
      <c r="J31" s="130"/>
      <c r="K31" s="130"/>
      <c r="P31" s="90"/>
      <c r="Q31" s="90"/>
      <c r="R31" s="90"/>
      <c r="S31" s="90"/>
    </row>
    <row r="32" spans="1:19" hidden="1" x14ac:dyDescent="0.3">
      <c r="A32" s="93">
        <v>4</v>
      </c>
      <c r="B32" s="921"/>
      <c r="C32" s="917"/>
      <c r="D32" s="917"/>
      <c r="E32" s="917"/>
      <c r="F32" s="917"/>
      <c r="G32" s="917"/>
      <c r="H32" s="917"/>
      <c r="I32" s="917"/>
      <c r="J32" s="130"/>
      <c r="K32" s="130"/>
      <c r="P32" s="90"/>
      <c r="Q32" s="90"/>
      <c r="R32" s="90"/>
      <c r="S32" s="90"/>
    </row>
    <row r="33" spans="1:19" hidden="1" x14ac:dyDescent="0.3">
      <c r="A33" s="93">
        <v>5</v>
      </c>
      <c r="B33" s="921"/>
      <c r="C33" s="917"/>
      <c r="D33" s="917"/>
      <c r="E33" s="917"/>
      <c r="F33" s="917"/>
      <c r="G33" s="917"/>
      <c r="H33" s="917"/>
      <c r="I33" s="917"/>
      <c r="J33" s="130"/>
      <c r="K33" s="130"/>
      <c r="P33" s="90"/>
      <c r="Q33" s="90"/>
      <c r="R33" s="90"/>
      <c r="S33" s="90"/>
    </row>
    <row r="34" spans="1:19" hidden="1" x14ac:dyDescent="0.3">
      <c r="A34" s="94"/>
      <c r="B34" s="923" t="s">
        <v>4218</v>
      </c>
      <c r="C34" s="917"/>
      <c r="D34" s="917"/>
      <c r="E34" s="917"/>
      <c r="F34" s="917"/>
      <c r="G34" s="917"/>
      <c r="H34" s="917"/>
      <c r="I34" s="917"/>
      <c r="J34" s="130"/>
      <c r="K34" s="130"/>
      <c r="P34" s="90"/>
      <c r="Q34" s="90"/>
      <c r="R34" s="90"/>
      <c r="S34" s="90"/>
    </row>
    <row r="35" spans="1:19" hidden="1" x14ac:dyDescent="0.3">
      <c r="A35" s="93">
        <v>1</v>
      </c>
      <c r="B35" s="921"/>
      <c r="C35" s="917"/>
      <c r="D35" s="917"/>
      <c r="E35" s="917"/>
      <c r="F35" s="917"/>
      <c r="G35" s="917"/>
      <c r="H35" s="917"/>
      <c r="I35" s="917"/>
      <c r="J35" s="130"/>
      <c r="K35" s="130"/>
      <c r="P35" s="90"/>
      <c r="Q35" s="90"/>
      <c r="R35" s="90"/>
      <c r="S35" s="90"/>
    </row>
    <row r="36" spans="1:19" hidden="1" x14ac:dyDescent="0.3">
      <c r="A36" s="93">
        <v>2</v>
      </c>
      <c r="B36" s="921"/>
      <c r="C36" s="917"/>
      <c r="D36" s="917"/>
      <c r="E36" s="917"/>
      <c r="F36" s="917"/>
      <c r="G36" s="917"/>
      <c r="H36" s="917"/>
      <c r="I36" s="917"/>
      <c r="J36" s="130"/>
      <c r="K36" s="130"/>
      <c r="P36" s="90"/>
      <c r="Q36" s="90"/>
      <c r="R36" s="90"/>
      <c r="S36" s="90"/>
    </row>
    <row r="37" spans="1:19" hidden="1" x14ac:dyDescent="0.3">
      <c r="A37" s="93">
        <v>3</v>
      </c>
      <c r="B37" s="921"/>
      <c r="C37" s="917"/>
      <c r="D37" s="917"/>
      <c r="E37" s="917"/>
      <c r="F37" s="917"/>
      <c r="G37" s="917"/>
      <c r="H37" s="917"/>
      <c r="I37" s="917"/>
      <c r="J37" s="130"/>
      <c r="K37" s="130"/>
      <c r="P37" s="90"/>
      <c r="Q37" s="90"/>
      <c r="R37" s="90"/>
      <c r="S37" s="90"/>
    </row>
    <row r="38" spans="1:19" hidden="1" x14ac:dyDescent="0.3">
      <c r="A38" s="93">
        <v>4</v>
      </c>
      <c r="B38" s="921"/>
      <c r="C38" s="917"/>
      <c r="D38" s="917"/>
      <c r="E38" s="917"/>
      <c r="F38" s="917"/>
      <c r="G38" s="917"/>
      <c r="H38" s="917"/>
      <c r="I38" s="917"/>
      <c r="J38" s="130"/>
      <c r="K38" s="130"/>
      <c r="P38" s="90"/>
      <c r="Q38" s="90"/>
      <c r="R38" s="90"/>
      <c r="S38" s="90"/>
    </row>
    <row r="39" spans="1:19" hidden="1" x14ac:dyDescent="0.3">
      <c r="A39" s="93">
        <v>5</v>
      </c>
      <c r="B39" s="921"/>
      <c r="C39" s="917"/>
      <c r="D39" s="917"/>
      <c r="E39" s="917"/>
      <c r="F39" s="917"/>
      <c r="G39" s="917"/>
      <c r="H39" s="917"/>
      <c r="I39" s="917"/>
      <c r="J39" s="130"/>
      <c r="K39" s="130"/>
      <c r="P39" s="90"/>
      <c r="Q39" s="90"/>
      <c r="R39" s="90"/>
      <c r="S39" s="90"/>
    </row>
    <row r="40" spans="1:19" hidden="1" x14ac:dyDescent="0.3">
      <c r="A40" s="94"/>
      <c r="B40" s="923" t="s">
        <v>4219</v>
      </c>
      <c r="C40" s="917"/>
      <c r="D40" s="917"/>
      <c r="E40" s="917"/>
      <c r="F40" s="917"/>
      <c r="G40" s="917"/>
      <c r="H40" s="917"/>
      <c r="I40" s="917"/>
      <c r="J40" s="130"/>
      <c r="K40" s="130"/>
      <c r="P40" s="90"/>
      <c r="Q40" s="90"/>
      <c r="R40" s="90"/>
      <c r="S40" s="90"/>
    </row>
    <row r="41" spans="1:19" hidden="1" x14ac:dyDescent="0.3">
      <c r="A41" s="93">
        <v>1</v>
      </c>
      <c r="B41" s="921"/>
      <c r="C41" s="917"/>
      <c r="D41" s="917"/>
      <c r="E41" s="917"/>
      <c r="F41" s="917"/>
      <c r="G41" s="917"/>
      <c r="H41" s="917"/>
      <c r="I41" s="917"/>
      <c r="J41" s="130"/>
      <c r="K41" s="130"/>
      <c r="P41" s="90"/>
      <c r="Q41" s="90"/>
      <c r="R41" s="90"/>
      <c r="S41" s="90"/>
    </row>
    <row r="42" spans="1:19" hidden="1" x14ac:dyDescent="0.3">
      <c r="A42" s="93">
        <v>2</v>
      </c>
      <c r="B42" s="921"/>
      <c r="C42" s="917"/>
      <c r="D42" s="917"/>
      <c r="E42" s="917"/>
      <c r="F42" s="917"/>
      <c r="G42" s="917"/>
      <c r="H42" s="917"/>
      <c r="I42" s="917"/>
      <c r="J42" s="130"/>
      <c r="K42" s="130"/>
      <c r="P42" s="90"/>
      <c r="Q42" s="90"/>
      <c r="R42" s="90"/>
      <c r="S42" s="90"/>
    </row>
    <row r="43" spans="1:19" hidden="1" x14ac:dyDescent="0.3">
      <c r="A43" s="93">
        <v>3</v>
      </c>
      <c r="B43" s="921"/>
      <c r="C43" s="917"/>
      <c r="D43" s="917"/>
      <c r="E43" s="917"/>
      <c r="F43" s="917"/>
      <c r="G43" s="917"/>
      <c r="H43" s="917"/>
      <c r="I43" s="917"/>
      <c r="J43" s="130"/>
      <c r="K43" s="130"/>
      <c r="P43" s="90"/>
      <c r="Q43" s="90"/>
      <c r="R43" s="90"/>
      <c r="S43" s="90"/>
    </row>
    <row r="44" spans="1:19" hidden="1" x14ac:dyDescent="0.3">
      <c r="A44" s="93">
        <v>4</v>
      </c>
      <c r="B44" s="921"/>
      <c r="C44" s="917"/>
      <c r="D44" s="917"/>
      <c r="E44" s="917"/>
      <c r="F44" s="917"/>
      <c r="G44" s="917"/>
      <c r="H44" s="917"/>
      <c r="I44" s="917"/>
      <c r="J44" s="130"/>
      <c r="K44" s="130"/>
      <c r="P44" s="90"/>
      <c r="Q44" s="90"/>
      <c r="R44" s="90"/>
      <c r="S44" s="90"/>
    </row>
    <row r="45" spans="1:19" hidden="1" x14ac:dyDescent="0.3">
      <c r="A45" s="93">
        <v>5</v>
      </c>
      <c r="B45" s="921"/>
      <c r="C45" s="917"/>
      <c r="D45" s="917"/>
      <c r="E45" s="917"/>
      <c r="F45" s="917"/>
      <c r="G45" s="917"/>
      <c r="H45" s="917"/>
      <c r="I45" s="917"/>
      <c r="J45" s="130"/>
      <c r="K45" s="130"/>
      <c r="P45" s="90"/>
      <c r="Q45" s="90"/>
      <c r="R45" s="90"/>
      <c r="S45" s="90"/>
    </row>
    <row r="46" spans="1:19" hidden="1" x14ac:dyDescent="0.3">
      <c r="A46" s="94"/>
      <c r="B46" s="922" t="s">
        <v>4220</v>
      </c>
      <c r="C46" s="917"/>
      <c r="D46" s="917"/>
      <c r="E46" s="917"/>
      <c r="F46" s="917"/>
      <c r="G46" s="917"/>
      <c r="H46" s="917"/>
      <c r="I46" s="917"/>
      <c r="J46" s="130"/>
      <c r="K46" s="130"/>
      <c r="P46" s="90"/>
      <c r="Q46" s="90"/>
      <c r="R46" s="90"/>
      <c r="S46" s="90"/>
    </row>
    <row r="47" spans="1:19" hidden="1" x14ac:dyDescent="0.3">
      <c r="A47" s="94"/>
      <c r="B47" s="922" t="s">
        <v>4221</v>
      </c>
      <c r="C47" s="917"/>
      <c r="D47" s="917"/>
      <c r="E47" s="917"/>
      <c r="F47" s="917"/>
      <c r="G47" s="917"/>
      <c r="H47" s="917"/>
      <c r="I47" s="917"/>
      <c r="J47" s="130"/>
      <c r="K47" s="130"/>
      <c r="P47" s="90"/>
      <c r="Q47" s="90"/>
      <c r="R47" s="90"/>
      <c r="S47" s="90"/>
    </row>
    <row r="48" spans="1:19" hidden="1" x14ac:dyDescent="0.3">
      <c r="A48" s="94"/>
      <c r="B48" s="57"/>
      <c r="C48" s="57"/>
      <c r="D48" s="98"/>
      <c r="E48" s="57"/>
      <c r="F48" s="57"/>
      <c r="G48" s="99"/>
      <c r="H48" s="131"/>
      <c r="I48" s="131"/>
      <c r="J48" s="130"/>
      <c r="K48" s="130"/>
      <c r="P48" s="90"/>
      <c r="Q48" s="90"/>
      <c r="R48" s="90"/>
      <c r="S48" s="90"/>
    </row>
    <row r="49" spans="1:19" ht="30" x14ac:dyDescent="0.3">
      <c r="A49" s="95" t="s">
        <v>149</v>
      </c>
      <c r="B49" s="95" t="s">
        <v>150</v>
      </c>
      <c r="C49" s="95" t="s">
        <v>1040</v>
      </c>
      <c r="D49" s="92" t="s">
        <v>152</v>
      </c>
      <c r="E49" s="92" t="s">
        <v>153</v>
      </c>
      <c r="F49" s="88" t="s">
        <v>1041</v>
      </c>
      <c r="G49" s="88" t="s">
        <v>1912</v>
      </c>
      <c r="H49" s="130"/>
      <c r="I49" s="130"/>
      <c r="J49" s="130"/>
      <c r="K49" s="130"/>
      <c r="P49" s="90"/>
      <c r="Q49" s="90"/>
      <c r="R49" s="90"/>
      <c r="S49" s="90"/>
    </row>
    <row r="50" spans="1:19" x14ac:dyDescent="0.3">
      <c r="A50" s="100"/>
      <c r="B50" s="918" t="s">
        <v>157</v>
      </c>
      <c r="C50" s="917"/>
      <c r="D50" s="917"/>
      <c r="E50" s="917"/>
      <c r="F50" s="917"/>
      <c r="G50" s="917"/>
      <c r="H50" s="130">
        <f>H51+H65+H70+H74+H76+H80</f>
        <v>25</v>
      </c>
      <c r="I50" s="130">
        <f>I51+I65+I70+I74+I76+I80</f>
        <v>50</v>
      </c>
      <c r="J50" s="133">
        <f>H50/I50</f>
        <v>0.5</v>
      </c>
      <c r="K50" s="130"/>
      <c r="P50" s="90"/>
      <c r="Q50" s="90"/>
      <c r="R50" s="90"/>
      <c r="S50" s="90"/>
    </row>
    <row r="51" spans="1:19" x14ac:dyDescent="0.3">
      <c r="A51" s="101" t="s">
        <v>18</v>
      </c>
      <c r="B51" s="916" t="s">
        <v>159</v>
      </c>
      <c r="C51" s="917"/>
      <c r="D51" s="917"/>
      <c r="E51" s="917"/>
      <c r="F51" s="917"/>
      <c r="G51" s="917"/>
      <c r="H51" s="130">
        <f>SUM(D52:D64)</f>
        <v>13</v>
      </c>
      <c r="I51" s="130">
        <f>COUNT(D52:D64)*2</f>
        <v>26</v>
      </c>
      <c r="J51" s="133">
        <f>H51/I51</f>
        <v>0.5</v>
      </c>
      <c r="K51" s="130"/>
      <c r="P51" s="90"/>
      <c r="Q51" s="90"/>
      <c r="R51" s="90"/>
      <c r="S51" s="90"/>
    </row>
    <row r="52" spans="1:19" ht="60" x14ac:dyDescent="0.3">
      <c r="A52" s="101" t="s">
        <v>1052</v>
      </c>
      <c r="B52" s="57" t="s">
        <v>1053</v>
      </c>
      <c r="C52" s="57" t="s">
        <v>1054</v>
      </c>
      <c r="D52" s="98">
        <v>1</v>
      </c>
      <c r="E52" s="98" t="s">
        <v>163</v>
      </c>
      <c r="F52" s="57" t="s">
        <v>5595</v>
      </c>
      <c r="G52" s="99"/>
      <c r="H52" s="130"/>
      <c r="I52" s="130"/>
      <c r="J52" s="133"/>
      <c r="K52" s="130"/>
      <c r="P52" s="90"/>
      <c r="Q52" s="90"/>
      <c r="R52" s="90"/>
      <c r="S52" s="90"/>
    </row>
    <row r="53" spans="1:19" ht="30" x14ac:dyDescent="0.3">
      <c r="A53" s="101"/>
      <c r="B53" s="57"/>
      <c r="C53" s="57" t="s">
        <v>5594</v>
      </c>
      <c r="D53" s="98">
        <v>1</v>
      </c>
      <c r="E53" s="98" t="s">
        <v>163</v>
      </c>
      <c r="F53" s="57" t="s">
        <v>5593</v>
      </c>
      <c r="G53" s="99"/>
      <c r="H53" s="130"/>
      <c r="I53" s="130"/>
      <c r="J53" s="133"/>
      <c r="K53" s="130"/>
      <c r="P53" s="90"/>
      <c r="Q53" s="90"/>
      <c r="R53" s="90"/>
      <c r="S53" s="90"/>
    </row>
    <row r="54" spans="1:19" ht="30" x14ac:dyDescent="0.3">
      <c r="A54" s="101" t="s">
        <v>1056</v>
      </c>
      <c r="B54" s="102" t="s">
        <v>1057</v>
      </c>
      <c r="C54" s="57" t="s">
        <v>1058</v>
      </c>
      <c r="D54" s="98">
        <v>1</v>
      </c>
      <c r="E54" s="98" t="s">
        <v>163</v>
      </c>
      <c r="F54" s="57" t="s">
        <v>5592</v>
      </c>
      <c r="G54" s="103"/>
      <c r="H54" s="130"/>
      <c r="I54" s="130"/>
      <c r="J54" s="133"/>
      <c r="K54" s="130"/>
      <c r="P54" s="90"/>
      <c r="Q54" s="90"/>
      <c r="R54" s="90"/>
      <c r="S54" s="90"/>
    </row>
    <row r="55" spans="1:19" ht="30" x14ac:dyDescent="0.3">
      <c r="A55" s="101"/>
      <c r="B55" s="102"/>
      <c r="C55" s="102" t="s">
        <v>1060</v>
      </c>
      <c r="D55" s="98">
        <v>1</v>
      </c>
      <c r="E55" s="98" t="s">
        <v>198</v>
      </c>
      <c r="F55" s="102" t="s">
        <v>1061</v>
      </c>
      <c r="G55" s="99"/>
      <c r="H55" s="130"/>
      <c r="I55" s="130"/>
      <c r="J55" s="133"/>
      <c r="K55" s="130"/>
      <c r="P55" s="90"/>
      <c r="Q55" s="90"/>
      <c r="R55" s="90"/>
      <c r="S55" s="90"/>
    </row>
    <row r="56" spans="1:19" ht="30" x14ac:dyDescent="0.3">
      <c r="A56" s="101" t="s">
        <v>1062</v>
      </c>
      <c r="B56" s="57" t="s">
        <v>1063</v>
      </c>
      <c r="C56" s="57" t="s">
        <v>1064</v>
      </c>
      <c r="D56" s="98">
        <v>1</v>
      </c>
      <c r="E56" s="98" t="s">
        <v>163</v>
      </c>
      <c r="F56" s="57" t="s">
        <v>5592</v>
      </c>
      <c r="G56" s="99"/>
      <c r="H56" s="130"/>
      <c r="I56" s="130"/>
      <c r="J56" s="133"/>
      <c r="K56" s="130"/>
      <c r="P56" s="90"/>
      <c r="Q56" s="90"/>
      <c r="R56" s="90"/>
      <c r="S56" s="90"/>
    </row>
    <row r="57" spans="1:19" ht="30" x14ac:dyDescent="0.3">
      <c r="A57" s="101"/>
      <c r="B57" s="57"/>
      <c r="C57" s="57" t="s">
        <v>1066</v>
      </c>
      <c r="D57" s="98">
        <v>1</v>
      </c>
      <c r="E57" s="98" t="s">
        <v>163</v>
      </c>
      <c r="F57" s="57" t="s">
        <v>5592</v>
      </c>
      <c r="G57" s="99"/>
      <c r="H57" s="130"/>
      <c r="I57" s="130"/>
      <c r="J57" s="133"/>
      <c r="K57" s="130"/>
      <c r="P57" s="90"/>
      <c r="Q57" s="90"/>
      <c r="R57" s="90"/>
      <c r="S57" s="90"/>
    </row>
    <row r="58" spans="1:19" ht="30" x14ac:dyDescent="0.3">
      <c r="A58" s="101" t="s">
        <v>1068</v>
      </c>
      <c r="B58" s="57" t="s">
        <v>1069</v>
      </c>
      <c r="C58" s="57" t="s">
        <v>1070</v>
      </c>
      <c r="D58" s="98">
        <v>1</v>
      </c>
      <c r="E58" s="98" t="s">
        <v>163</v>
      </c>
      <c r="F58" s="57" t="s">
        <v>6056</v>
      </c>
      <c r="G58" s="99"/>
      <c r="H58" s="130"/>
      <c r="I58" s="130"/>
      <c r="J58" s="133"/>
      <c r="K58" s="130"/>
      <c r="P58" s="90"/>
      <c r="Q58" s="90"/>
      <c r="R58" s="90"/>
      <c r="S58" s="90"/>
    </row>
    <row r="59" spans="1:19" ht="30" x14ac:dyDescent="0.3">
      <c r="A59" s="101" t="s">
        <v>177</v>
      </c>
      <c r="B59" s="57" t="s">
        <v>178</v>
      </c>
      <c r="C59" s="57" t="s">
        <v>1072</v>
      </c>
      <c r="D59" s="98">
        <v>1</v>
      </c>
      <c r="E59" s="98" t="s">
        <v>163</v>
      </c>
      <c r="F59" s="57"/>
      <c r="G59" s="99"/>
      <c r="H59" s="130"/>
      <c r="I59" s="130"/>
      <c r="J59" s="133"/>
      <c r="K59" s="130"/>
      <c r="P59" s="90"/>
      <c r="Q59" s="90"/>
      <c r="R59" s="90"/>
      <c r="S59" s="90"/>
    </row>
    <row r="60" spans="1:19" x14ac:dyDescent="0.3">
      <c r="A60" s="101"/>
      <c r="B60" s="57"/>
      <c r="C60" s="57" t="s">
        <v>1074</v>
      </c>
      <c r="D60" s="98">
        <v>1</v>
      </c>
      <c r="E60" s="98" t="s">
        <v>163</v>
      </c>
      <c r="F60" s="57"/>
      <c r="G60" s="99"/>
      <c r="H60" s="130"/>
      <c r="I60" s="130"/>
      <c r="J60" s="133"/>
      <c r="K60" s="130"/>
      <c r="P60" s="90"/>
      <c r="Q60" s="90"/>
      <c r="R60" s="90"/>
      <c r="S60" s="90"/>
    </row>
    <row r="61" spans="1:19" ht="30" x14ac:dyDescent="0.3">
      <c r="A61" s="101" t="s">
        <v>1075</v>
      </c>
      <c r="B61" s="57" t="s">
        <v>184</v>
      </c>
      <c r="C61" s="57" t="s">
        <v>5591</v>
      </c>
      <c r="D61" s="98">
        <v>1</v>
      </c>
      <c r="E61" s="98" t="s">
        <v>186</v>
      </c>
      <c r="F61" s="57"/>
      <c r="G61" s="99"/>
      <c r="H61" s="130"/>
      <c r="I61" s="130"/>
      <c r="J61" s="133"/>
      <c r="K61" s="130"/>
      <c r="P61" s="90"/>
      <c r="Q61" s="90"/>
      <c r="R61" s="90"/>
      <c r="S61" s="90"/>
    </row>
    <row r="62" spans="1:19" ht="45" x14ac:dyDescent="0.3">
      <c r="A62" s="101"/>
      <c r="B62" s="57"/>
      <c r="C62" s="57" t="s">
        <v>5590</v>
      </c>
      <c r="D62" s="98">
        <v>1</v>
      </c>
      <c r="E62" s="98" t="s">
        <v>186</v>
      </c>
      <c r="F62" s="57" t="s">
        <v>6057</v>
      </c>
      <c r="G62" s="99"/>
      <c r="H62" s="130"/>
      <c r="I62" s="130"/>
      <c r="J62" s="133"/>
      <c r="K62" s="130"/>
      <c r="P62" s="90"/>
      <c r="Q62" s="90"/>
      <c r="R62" s="90"/>
      <c r="S62" s="90"/>
    </row>
    <row r="63" spans="1:19" ht="30" x14ac:dyDescent="0.3">
      <c r="A63" s="101" t="s">
        <v>1915</v>
      </c>
      <c r="B63" s="57" t="s">
        <v>189</v>
      </c>
      <c r="C63" s="57" t="s">
        <v>5589</v>
      </c>
      <c r="D63" s="98">
        <v>1</v>
      </c>
      <c r="E63" s="98" t="s">
        <v>163</v>
      </c>
      <c r="F63" s="57" t="s">
        <v>5588</v>
      </c>
      <c r="G63" s="99"/>
      <c r="H63" s="130"/>
      <c r="I63" s="130"/>
      <c r="J63" s="133"/>
      <c r="K63" s="130"/>
      <c r="P63" s="90"/>
      <c r="Q63" s="90"/>
      <c r="R63" s="90"/>
      <c r="S63" s="90"/>
    </row>
    <row r="64" spans="1:19" x14ac:dyDescent="0.3">
      <c r="A64" s="101"/>
      <c r="B64" s="57"/>
      <c r="C64" s="57" t="s">
        <v>5587</v>
      </c>
      <c r="D64" s="98">
        <v>1</v>
      </c>
      <c r="E64" s="98" t="s">
        <v>163</v>
      </c>
      <c r="F64" s="57" t="s">
        <v>6118</v>
      </c>
      <c r="G64" s="99"/>
      <c r="H64" s="130"/>
      <c r="I64" s="130"/>
      <c r="J64" s="133"/>
      <c r="K64" s="130"/>
      <c r="P64" s="90"/>
      <c r="Q64" s="90"/>
      <c r="R64" s="90"/>
      <c r="S64" s="90"/>
    </row>
    <row r="65" spans="1:19" x14ac:dyDescent="0.3">
      <c r="A65" s="101" t="s">
        <v>20</v>
      </c>
      <c r="B65" s="916" t="s">
        <v>1077</v>
      </c>
      <c r="C65" s="917"/>
      <c r="D65" s="917"/>
      <c r="E65" s="917"/>
      <c r="F65" s="917"/>
      <c r="G65" s="917"/>
      <c r="H65" s="130">
        <f>SUM(D66:D69)</f>
        <v>4</v>
      </c>
      <c r="I65" s="130">
        <f>COUNT(D66:D69)*2</f>
        <v>8</v>
      </c>
      <c r="J65" s="133">
        <f>H65/I65</f>
        <v>0.5</v>
      </c>
      <c r="K65" s="130"/>
      <c r="P65" s="90"/>
      <c r="Q65" s="90"/>
      <c r="R65" s="90"/>
      <c r="S65" s="90"/>
    </row>
    <row r="66" spans="1:19" x14ac:dyDescent="0.3">
      <c r="A66" s="101" t="s">
        <v>1099</v>
      </c>
      <c r="B66" s="57" t="s">
        <v>1100</v>
      </c>
      <c r="C66" s="57" t="s">
        <v>5586</v>
      </c>
      <c r="D66" s="98">
        <v>1</v>
      </c>
      <c r="E66" s="98" t="s">
        <v>163</v>
      </c>
      <c r="F66" s="57" t="s">
        <v>1101</v>
      </c>
      <c r="G66" s="99"/>
      <c r="H66" s="130"/>
      <c r="I66" s="130"/>
      <c r="J66" s="133"/>
      <c r="K66" s="130"/>
      <c r="P66" s="90"/>
      <c r="Q66" s="90"/>
      <c r="R66" s="90"/>
      <c r="S66" s="90"/>
    </row>
    <row r="67" spans="1:19" x14ac:dyDescent="0.3">
      <c r="A67" s="101" t="s">
        <v>1102</v>
      </c>
      <c r="B67" s="37" t="s">
        <v>1103</v>
      </c>
      <c r="C67" s="37" t="s">
        <v>1104</v>
      </c>
      <c r="D67" s="98">
        <v>1</v>
      </c>
      <c r="E67" s="98" t="s">
        <v>163</v>
      </c>
      <c r="F67" s="37"/>
      <c r="G67" s="104"/>
      <c r="H67" s="130"/>
      <c r="I67" s="130"/>
      <c r="J67" s="133"/>
      <c r="K67" s="130"/>
      <c r="P67" s="90"/>
      <c r="Q67" s="90"/>
      <c r="R67" s="90"/>
      <c r="S67" s="90"/>
    </row>
    <row r="68" spans="1:19" ht="30" x14ac:dyDescent="0.3">
      <c r="A68" s="101"/>
      <c r="B68" s="37"/>
      <c r="C68" s="57" t="s">
        <v>5585</v>
      </c>
      <c r="D68" s="98">
        <v>1</v>
      </c>
      <c r="E68" s="105" t="s">
        <v>163</v>
      </c>
      <c r="F68" s="57" t="s">
        <v>5584</v>
      </c>
      <c r="G68" s="104"/>
      <c r="H68" s="130"/>
      <c r="I68" s="130"/>
      <c r="J68" s="133"/>
      <c r="K68" s="130"/>
      <c r="P68" s="90"/>
      <c r="Q68" s="90"/>
      <c r="R68" s="90"/>
      <c r="S68" s="90"/>
    </row>
    <row r="69" spans="1:19" ht="30" x14ac:dyDescent="0.3">
      <c r="A69" s="101"/>
      <c r="B69" s="37"/>
      <c r="C69" s="57" t="s">
        <v>5583</v>
      </c>
      <c r="D69" s="98">
        <v>1</v>
      </c>
      <c r="E69" s="105" t="s">
        <v>163</v>
      </c>
      <c r="F69" s="57" t="s">
        <v>5582</v>
      </c>
      <c r="G69" s="104"/>
      <c r="H69" s="130"/>
      <c r="I69" s="130"/>
      <c r="J69" s="133"/>
      <c r="K69" s="130"/>
      <c r="P69" s="90"/>
      <c r="Q69" s="90"/>
      <c r="R69" s="90"/>
      <c r="S69" s="90"/>
    </row>
    <row r="70" spans="1:19" x14ac:dyDescent="0.3">
      <c r="A70" s="101" t="s">
        <v>22</v>
      </c>
      <c r="B70" s="916" t="s">
        <v>193</v>
      </c>
      <c r="C70" s="917"/>
      <c r="D70" s="917"/>
      <c r="E70" s="917"/>
      <c r="F70" s="917"/>
      <c r="G70" s="917"/>
      <c r="H70" s="130">
        <f>SUM(D71:D73)</f>
        <v>3</v>
      </c>
      <c r="I70" s="130">
        <f>COUNT(D71:D73)*2</f>
        <v>6</v>
      </c>
      <c r="J70" s="133">
        <f>H70/I70</f>
        <v>0.5</v>
      </c>
      <c r="K70" s="130"/>
      <c r="P70" s="90"/>
      <c r="Q70" s="90"/>
      <c r="R70" s="90"/>
      <c r="S70" s="90"/>
    </row>
    <row r="71" spans="1:19" x14ac:dyDescent="0.3">
      <c r="A71" s="106" t="s">
        <v>1733</v>
      </c>
      <c r="B71" s="57" t="s">
        <v>195</v>
      </c>
      <c r="C71" s="57" t="s">
        <v>5581</v>
      </c>
      <c r="D71" s="98">
        <v>1</v>
      </c>
      <c r="E71" s="105" t="s">
        <v>163</v>
      </c>
      <c r="F71" s="57" t="s">
        <v>5580</v>
      </c>
      <c r="G71" s="99"/>
      <c r="H71" s="130"/>
      <c r="I71" s="130"/>
      <c r="J71" s="133"/>
      <c r="K71" s="130"/>
      <c r="P71" s="90"/>
      <c r="Q71" s="90"/>
      <c r="R71" s="90"/>
      <c r="S71" s="90"/>
    </row>
    <row r="72" spans="1:19" x14ac:dyDescent="0.3">
      <c r="A72" s="106" t="s">
        <v>1734</v>
      </c>
      <c r="B72" s="57" t="s">
        <v>201</v>
      </c>
      <c r="C72" s="57" t="s">
        <v>5579</v>
      </c>
      <c r="D72" s="98">
        <v>1</v>
      </c>
      <c r="E72" s="105" t="s">
        <v>163</v>
      </c>
      <c r="F72" s="57" t="s">
        <v>5578</v>
      </c>
      <c r="G72" s="99"/>
      <c r="H72" s="130"/>
      <c r="I72" s="130"/>
      <c r="J72" s="133"/>
      <c r="K72" s="130"/>
      <c r="P72" s="90"/>
      <c r="Q72" s="90"/>
      <c r="R72" s="90"/>
      <c r="S72" s="90"/>
    </row>
    <row r="73" spans="1:19" ht="30" x14ac:dyDescent="0.3">
      <c r="A73" s="101" t="s">
        <v>1109</v>
      </c>
      <c r="B73" s="57" t="s">
        <v>206</v>
      </c>
      <c r="C73" s="57" t="s">
        <v>1110</v>
      </c>
      <c r="D73" s="98">
        <v>1</v>
      </c>
      <c r="E73" s="98" t="s">
        <v>163</v>
      </c>
      <c r="F73" s="57"/>
      <c r="G73" s="99"/>
      <c r="H73" s="130"/>
      <c r="I73" s="130"/>
      <c r="J73" s="133"/>
      <c r="K73" s="130"/>
      <c r="P73" s="90"/>
      <c r="Q73" s="90"/>
      <c r="R73" s="90"/>
      <c r="S73" s="90"/>
    </row>
    <row r="74" spans="1:19" x14ac:dyDescent="0.3">
      <c r="A74" s="101" t="s">
        <v>24</v>
      </c>
      <c r="B74" s="916" t="s">
        <v>1111</v>
      </c>
      <c r="C74" s="917"/>
      <c r="D74" s="917"/>
      <c r="E74" s="917"/>
      <c r="F74" s="917"/>
      <c r="G74" s="917"/>
      <c r="H74" s="130">
        <f>SUM(D75:D75)</f>
        <v>1</v>
      </c>
      <c r="I74" s="130">
        <f>COUNT(D75:D75)*2</f>
        <v>2</v>
      </c>
      <c r="J74" s="133">
        <f>H74/I74</f>
        <v>0.5</v>
      </c>
      <c r="K74" s="130"/>
      <c r="P74" s="90"/>
      <c r="Q74" s="90"/>
      <c r="R74" s="90"/>
      <c r="S74" s="90"/>
    </row>
    <row r="75" spans="1:19" ht="30" x14ac:dyDescent="0.3">
      <c r="A75" s="106" t="s">
        <v>4712</v>
      </c>
      <c r="B75" s="37" t="s">
        <v>4713</v>
      </c>
      <c r="C75" s="57" t="s">
        <v>5577</v>
      </c>
      <c r="D75" s="98">
        <v>1</v>
      </c>
      <c r="E75" s="107" t="s">
        <v>400</v>
      </c>
      <c r="F75" s="57" t="s">
        <v>5576</v>
      </c>
      <c r="G75" s="99"/>
      <c r="H75" s="130"/>
      <c r="I75" s="130"/>
      <c r="J75" s="133"/>
      <c r="K75" s="130"/>
      <c r="P75" s="90"/>
      <c r="Q75" s="90"/>
      <c r="R75" s="90"/>
      <c r="S75" s="90"/>
    </row>
    <row r="76" spans="1:19" x14ac:dyDescent="0.3">
      <c r="A76" s="106" t="s">
        <v>26</v>
      </c>
      <c r="B76" s="916" t="s">
        <v>6124</v>
      </c>
      <c r="C76" s="917"/>
      <c r="D76" s="917"/>
      <c r="E76" s="917"/>
      <c r="F76" s="917"/>
      <c r="G76" s="917"/>
      <c r="H76" s="130">
        <f>SUM(D77:D79)</f>
        <v>3</v>
      </c>
      <c r="I76" s="130">
        <f>COUNT(D77:D79)*2</f>
        <v>6</v>
      </c>
      <c r="J76" s="133">
        <f>H76/I76</f>
        <v>0.5</v>
      </c>
      <c r="K76" s="130"/>
      <c r="P76" s="90"/>
      <c r="Q76" s="90"/>
      <c r="R76" s="90"/>
      <c r="S76" s="90"/>
    </row>
    <row r="77" spans="1:19" x14ac:dyDescent="0.3">
      <c r="A77" s="106" t="s">
        <v>3390</v>
      </c>
      <c r="B77" s="57" t="s">
        <v>211</v>
      </c>
      <c r="C77" s="37" t="s">
        <v>3644</v>
      </c>
      <c r="D77" s="98">
        <v>1</v>
      </c>
      <c r="E77" s="107" t="s">
        <v>198</v>
      </c>
      <c r="F77" s="57" t="s">
        <v>5575</v>
      </c>
      <c r="G77" s="99"/>
      <c r="H77" s="130"/>
      <c r="I77" s="130"/>
      <c r="J77" s="133"/>
      <c r="K77" s="130"/>
      <c r="P77" s="90"/>
      <c r="Q77" s="90"/>
      <c r="R77" s="90"/>
      <c r="S77" s="90"/>
    </row>
    <row r="78" spans="1:19" x14ac:dyDescent="0.3">
      <c r="A78" s="106" t="s">
        <v>4241</v>
      </c>
      <c r="B78" s="57" t="s">
        <v>3394</v>
      </c>
      <c r="C78" s="37" t="s">
        <v>3645</v>
      </c>
      <c r="D78" s="98">
        <v>1</v>
      </c>
      <c r="E78" s="107" t="s">
        <v>198</v>
      </c>
      <c r="F78" s="57" t="s">
        <v>5575</v>
      </c>
      <c r="G78" s="99"/>
      <c r="H78" s="130"/>
      <c r="I78" s="130"/>
      <c r="J78" s="133"/>
      <c r="K78" s="130"/>
      <c r="P78" s="90"/>
      <c r="Q78" s="90"/>
      <c r="R78" s="90"/>
      <c r="S78" s="90"/>
    </row>
    <row r="79" spans="1:19" x14ac:dyDescent="0.3">
      <c r="A79" s="106" t="s">
        <v>3036</v>
      </c>
      <c r="B79" s="57" t="s">
        <v>3638</v>
      </c>
      <c r="C79" s="57" t="s">
        <v>3639</v>
      </c>
      <c r="D79" s="98">
        <v>1</v>
      </c>
      <c r="E79" s="107" t="s">
        <v>198</v>
      </c>
      <c r="F79" s="57" t="s">
        <v>5574</v>
      </c>
      <c r="G79" s="99"/>
      <c r="H79" s="130"/>
      <c r="I79" s="130"/>
      <c r="J79" s="133"/>
      <c r="K79" s="130"/>
      <c r="P79" s="90"/>
      <c r="Q79" s="90"/>
      <c r="R79" s="90"/>
      <c r="S79" s="90"/>
    </row>
    <row r="80" spans="1:19" x14ac:dyDescent="0.3">
      <c r="A80" s="101" t="s">
        <v>27</v>
      </c>
      <c r="B80" s="916" t="s">
        <v>28</v>
      </c>
      <c r="C80" s="917"/>
      <c r="D80" s="917"/>
      <c r="E80" s="917"/>
      <c r="F80" s="917"/>
      <c r="G80" s="917"/>
      <c r="H80" s="130">
        <f>SUM(D81)</f>
        <v>1</v>
      </c>
      <c r="I80" s="130">
        <f>COUNT(D81)*2</f>
        <v>2</v>
      </c>
      <c r="J80" s="133">
        <f>H80/I80</f>
        <v>0.5</v>
      </c>
      <c r="K80" s="130"/>
      <c r="P80" s="90"/>
      <c r="Q80" s="90"/>
      <c r="R80" s="90"/>
      <c r="S80" s="90"/>
    </row>
    <row r="81" spans="1:19" ht="45" x14ac:dyDescent="0.3">
      <c r="A81" s="101" t="s">
        <v>1150</v>
      </c>
      <c r="B81" s="57" t="s">
        <v>219</v>
      </c>
      <c r="C81" s="57" t="s">
        <v>1151</v>
      </c>
      <c r="D81" s="98">
        <v>1</v>
      </c>
      <c r="E81" s="98" t="s">
        <v>198</v>
      </c>
      <c r="F81" s="57" t="s">
        <v>6058</v>
      </c>
      <c r="G81" s="104"/>
      <c r="H81" s="130"/>
      <c r="I81" s="130"/>
      <c r="J81" s="133"/>
      <c r="K81" s="130"/>
      <c r="P81" s="90"/>
      <c r="Q81" s="90"/>
      <c r="R81" s="90"/>
      <c r="S81" s="90"/>
    </row>
    <row r="82" spans="1:19" x14ac:dyDescent="0.3">
      <c r="A82" s="108"/>
      <c r="B82" s="918" t="s">
        <v>222</v>
      </c>
      <c r="C82" s="917"/>
      <c r="D82" s="917"/>
      <c r="E82" s="917"/>
      <c r="F82" s="917"/>
      <c r="G82" s="917"/>
      <c r="H82" s="130">
        <f>H83+H97+H107+H115+H121</f>
        <v>39</v>
      </c>
      <c r="I82" s="130">
        <f>I83+I97+I107+I115+I121</f>
        <v>78</v>
      </c>
      <c r="J82" s="133">
        <f>H82/I82</f>
        <v>0.5</v>
      </c>
      <c r="K82" s="130"/>
      <c r="P82" s="90"/>
      <c r="Q82" s="90"/>
      <c r="R82" s="90"/>
      <c r="S82" s="90"/>
    </row>
    <row r="83" spans="1:19" x14ac:dyDescent="0.3">
      <c r="A83" s="101" t="s">
        <v>30</v>
      </c>
      <c r="B83" s="916" t="s">
        <v>224</v>
      </c>
      <c r="C83" s="917"/>
      <c r="D83" s="917"/>
      <c r="E83" s="917"/>
      <c r="F83" s="917"/>
      <c r="G83" s="917"/>
      <c r="H83" s="130">
        <f>SUM(D84:D96)</f>
        <v>13</v>
      </c>
      <c r="I83" s="130">
        <f>COUNT(D84:D96)*2</f>
        <v>26</v>
      </c>
      <c r="J83" s="133">
        <f>H83/I83</f>
        <v>0.5</v>
      </c>
      <c r="K83" s="130"/>
      <c r="P83" s="90"/>
      <c r="Q83" s="90"/>
      <c r="R83" s="90"/>
      <c r="S83" s="90"/>
    </row>
    <row r="84" spans="1:19" ht="60" x14ac:dyDescent="0.3">
      <c r="A84" s="101" t="s">
        <v>1153</v>
      </c>
      <c r="B84" s="102" t="s">
        <v>226</v>
      </c>
      <c r="C84" s="57" t="s">
        <v>5573</v>
      </c>
      <c r="D84" s="98">
        <v>1</v>
      </c>
      <c r="E84" s="98" t="s">
        <v>228</v>
      </c>
      <c r="F84" s="37" t="s">
        <v>6059</v>
      </c>
      <c r="G84" s="99"/>
      <c r="H84" s="130"/>
      <c r="I84" s="130"/>
      <c r="J84" s="133"/>
      <c r="K84" s="130"/>
      <c r="P84" s="90"/>
      <c r="Q84" s="90"/>
      <c r="R84" s="90"/>
      <c r="S84" s="90"/>
    </row>
    <row r="85" spans="1:19" ht="45" x14ac:dyDescent="0.3">
      <c r="A85" s="101"/>
      <c r="B85" s="102"/>
      <c r="C85" s="57" t="s">
        <v>1156</v>
      </c>
      <c r="D85" s="98">
        <v>1</v>
      </c>
      <c r="E85" s="98" t="s">
        <v>228</v>
      </c>
      <c r="F85" s="37" t="s">
        <v>5572</v>
      </c>
      <c r="G85" s="99"/>
      <c r="H85" s="130"/>
      <c r="I85" s="130"/>
      <c r="J85" s="133"/>
      <c r="K85" s="130"/>
      <c r="P85" s="90"/>
      <c r="Q85" s="90"/>
      <c r="R85" s="90"/>
      <c r="S85" s="90"/>
    </row>
    <row r="86" spans="1:19" ht="90" x14ac:dyDescent="0.3">
      <c r="A86" s="101" t="s">
        <v>1157</v>
      </c>
      <c r="B86" s="109" t="s">
        <v>234</v>
      </c>
      <c r="C86" s="57" t="s">
        <v>5571</v>
      </c>
      <c r="D86" s="98">
        <v>1</v>
      </c>
      <c r="E86" s="98" t="s">
        <v>228</v>
      </c>
      <c r="F86" s="37" t="s">
        <v>6060</v>
      </c>
      <c r="G86" s="104"/>
      <c r="H86" s="130"/>
      <c r="I86" s="130"/>
      <c r="J86" s="133"/>
      <c r="K86" s="130"/>
      <c r="P86" s="90"/>
      <c r="Q86" s="90"/>
      <c r="R86" s="90"/>
      <c r="S86" s="90"/>
    </row>
    <row r="87" spans="1:19" x14ac:dyDescent="0.3">
      <c r="A87" s="101"/>
      <c r="B87" s="102"/>
      <c r="C87" s="57" t="s">
        <v>1159</v>
      </c>
      <c r="D87" s="98">
        <v>1</v>
      </c>
      <c r="E87" s="98" t="s">
        <v>228</v>
      </c>
      <c r="F87" s="57" t="s">
        <v>5570</v>
      </c>
      <c r="G87" s="99"/>
      <c r="H87" s="130"/>
      <c r="I87" s="130"/>
      <c r="J87" s="133"/>
      <c r="K87" s="130"/>
      <c r="P87" s="90"/>
      <c r="Q87" s="90"/>
      <c r="R87" s="90"/>
      <c r="S87" s="90"/>
    </row>
    <row r="88" spans="1:19" ht="30" x14ac:dyDescent="0.3">
      <c r="A88" s="101"/>
      <c r="B88" s="102"/>
      <c r="C88" s="37" t="s">
        <v>4719</v>
      </c>
      <c r="D88" s="98">
        <v>1</v>
      </c>
      <c r="E88" s="98" t="s">
        <v>228</v>
      </c>
      <c r="F88" s="57" t="s">
        <v>5569</v>
      </c>
      <c r="G88" s="99"/>
      <c r="H88" s="130"/>
      <c r="I88" s="130"/>
      <c r="J88" s="133"/>
      <c r="K88" s="130"/>
      <c r="P88" s="90"/>
      <c r="Q88" s="90"/>
      <c r="R88" s="90"/>
      <c r="S88" s="90"/>
    </row>
    <row r="89" spans="1:19" x14ac:dyDescent="0.3">
      <c r="A89" s="101"/>
      <c r="B89" s="102"/>
      <c r="C89" s="57" t="s">
        <v>1162</v>
      </c>
      <c r="D89" s="98">
        <v>1</v>
      </c>
      <c r="E89" s="98" t="s">
        <v>228</v>
      </c>
      <c r="F89" s="57"/>
      <c r="G89" s="99"/>
      <c r="H89" s="130"/>
      <c r="I89" s="130"/>
      <c r="J89" s="133"/>
      <c r="K89" s="130"/>
      <c r="P89" s="90"/>
      <c r="Q89" s="90"/>
      <c r="R89" s="90"/>
      <c r="S89" s="90"/>
    </row>
    <row r="90" spans="1:19" ht="150" x14ac:dyDescent="0.3">
      <c r="A90" s="101" t="s">
        <v>1163</v>
      </c>
      <c r="B90" s="102" t="s">
        <v>1164</v>
      </c>
      <c r="C90" s="57" t="s">
        <v>1165</v>
      </c>
      <c r="D90" s="98">
        <v>1</v>
      </c>
      <c r="E90" s="98" t="s">
        <v>228</v>
      </c>
      <c r="F90" s="57" t="s">
        <v>5568</v>
      </c>
      <c r="G90" s="99"/>
      <c r="H90" s="130"/>
      <c r="I90" s="130"/>
      <c r="J90" s="133"/>
      <c r="K90" s="130"/>
      <c r="P90" s="90"/>
      <c r="Q90" s="90"/>
      <c r="R90" s="90"/>
      <c r="S90" s="90"/>
    </row>
    <row r="91" spans="1:19" ht="30" x14ac:dyDescent="0.3">
      <c r="A91" s="101" t="s">
        <v>1166</v>
      </c>
      <c r="B91" s="102" t="s">
        <v>1167</v>
      </c>
      <c r="C91" s="57" t="s">
        <v>1168</v>
      </c>
      <c r="D91" s="98">
        <v>1</v>
      </c>
      <c r="E91" s="98" t="s">
        <v>228</v>
      </c>
      <c r="F91" s="57" t="s">
        <v>5567</v>
      </c>
      <c r="G91" s="99"/>
      <c r="H91" s="130"/>
      <c r="I91" s="130"/>
      <c r="J91" s="133"/>
      <c r="K91" s="130"/>
      <c r="P91" s="90"/>
      <c r="Q91" s="90"/>
      <c r="R91" s="90"/>
      <c r="S91" s="90"/>
    </row>
    <row r="92" spans="1:19" ht="30" x14ac:dyDescent="0.3">
      <c r="A92" s="101" t="s">
        <v>1169</v>
      </c>
      <c r="B92" s="102" t="s">
        <v>1170</v>
      </c>
      <c r="C92" s="57" t="s">
        <v>1171</v>
      </c>
      <c r="D92" s="98">
        <v>1</v>
      </c>
      <c r="E92" s="98" t="s">
        <v>228</v>
      </c>
      <c r="F92" s="57" t="s">
        <v>5566</v>
      </c>
      <c r="G92" s="99"/>
      <c r="H92" s="130"/>
      <c r="I92" s="130"/>
      <c r="J92" s="133"/>
      <c r="K92" s="130"/>
      <c r="P92" s="90"/>
      <c r="Q92" s="90"/>
      <c r="R92" s="90"/>
      <c r="S92" s="90"/>
    </row>
    <row r="93" spans="1:19" ht="60" x14ac:dyDescent="0.3">
      <c r="A93" s="101"/>
      <c r="B93" s="102"/>
      <c r="C93" s="110" t="s">
        <v>4727</v>
      </c>
      <c r="D93" s="98">
        <v>1</v>
      </c>
      <c r="E93" s="105" t="s">
        <v>228</v>
      </c>
      <c r="F93" s="110" t="s">
        <v>5565</v>
      </c>
      <c r="G93" s="99"/>
      <c r="H93" s="130"/>
      <c r="I93" s="130"/>
      <c r="J93" s="133"/>
      <c r="K93" s="130"/>
      <c r="P93" s="90"/>
      <c r="Q93" s="90"/>
      <c r="R93" s="90"/>
      <c r="S93" s="90"/>
    </row>
    <row r="94" spans="1:19" ht="30" x14ac:dyDescent="0.3">
      <c r="A94" s="101" t="s">
        <v>1172</v>
      </c>
      <c r="B94" s="102" t="s">
        <v>240</v>
      </c>
      <c r="C94" s="57" t="s">
        <v>241</v>
      </c>
      <c r="D94" s="98">
        <v>1</v>
      </c>
      <c r="E94" s="98" t="s">
        <v>228</v>
      </c>
      <c r="F94" s="57" t="s">
        <v>5564</v>
      </c>
      <c r="G94" s="99"/>
      <c r="H94" s="130"/>
      <c r="I94" s="130"/>
      <c r="J94" s="133"/>
      <c r="K94" s="130"/>
      <c r="P94" s="90"/>
      <c r="Q94" s="90"/>
      <c r="R94" s="90"/>
      <c r="S94" s="90"/>
    </row>
    <row r="95" spans="1:19" ht="30" x14ac:dyDescent="0.3">
      <c r="A95" s="101" t="s">
        <v>1173</v>
      </c>
      <c r="B95" s="102" t="s">
        <v>1174</v>
      </c>
      <c r="C95" s="57" t="s">
        <v>1175</v>
      </c>
      <c r="D95" s="98">
        <v>1</v>
      </c>
      <c r="E95" s="98" t="s">
        <v>228</v>
      </c>
      <c r="F95" s="57" t="s">
        <v>5563</v>
      </c>
      <c r="G95" s="99"/>
      <c r="H95" s="130"/>
      <c r="I95" s="130"/>
      <c r="J95" s="133"/>
      <c r="K95" s="130"/>
      <c r="P95" s="90"/>
      <c r="Q95" s="90"/>
      <c r="R95" s="90"/>
      <c r="S95" s="90"/>
    </row>
    <row r="96" spans="1:19" ht="30" x14ac:dyDescent="0.3">
      <c r="A96" s="101" t="s">
        <v>242</v>
      </c>
      <c r="B96" s="109" t="s">
        <v>243</v>
      </c>
      <c r="C96" s="57" t="s">
        <v>1176</v>
      </c>
      <c r="D96" s="98">
        <v>1</v>
      </c>
      <c r="E96" s="98" t="s">
        <v>245</v>
      </c>
      <c r="F96" s="57" t="s">
        <v>5562</v>
      </c>
      <c r="G96" s="104"/>
      <c r="H96" s="130"/>
      <c r="I96" s="130"/>
      <c r="J96" s="133"/>
      <c r="K96" s="130"/>
      <c r="P96" s="90"/>
      <c r="Q96" s="90"/>
      <c r="R96" s="90"/>
      <c r="S96" s="90"/>
    </row>
    <row r="97" spans="1:19" x14ac:dyDescent="0.3">
      <c r="A97" s="101" t="s">
        <v>32</v>
      </c>
      <c r="B97" s="916" t="s">
        <v>1177</v>
      </c>
      <c r="C97" s="917"/>
      <c r="D97" s="917"/>
      <c r="E97" s="917"/>
      <c r="F97" s="917"/>
      <c r="G97" s="917"/>
      <c r="H97" s="130">
        <f>SUM(D98:D106)</f>
        <v>9</v>
      </c>
      <c r="I97" s="130">
        <f>COUNT(D98:D106)*2</f>
        <v>18</v>
      </c>
      <c r="J97" s="133">
        <f>H97/I97</f>
        <v>0.5</v>
      </c>
      <c r="K97" s="130"/>
      <c r="P97" s="90"/>
      <c r="Q97" s="90"/>
      <c r="R97" s="90"/>
      <c r="S97" s="90"/>
    </row>
    <row r="98" spans="1:19" ht="30" x14ac:dyDescent="0.3">
      <c r="A98" s="101" t="s">
        <v>1178</v>
      </c>
      <c r="B98" s="57" t="s">
        <v>249</v>
      </c>
      <c r="C98" s="57" t="s">
        <v>1180</v>
      </c>
      <c r="D98" s="98">
        <v>1</v>
      </c>
      <c r="E98" s="98" t="s">
        <v>228</v>
      </c>
      <c r="F98" s="57" t="s">
        <v>5561</v>
      </c>
      <c r="G98" s="99"/>
      <c r="H98" s="130"/>
      <c r="I98" s="130"/>
      <c r="J98" s="133"/>
      <c r="K98" s="130"/>
      <c r="P98" s="90"/>
      <c r="Q98" s="90"/>
      <c r="R98" s="90"/>
      <c r="S98" s="90"/>
    </row>
    <row r="99" spans="1:19" ht="60" x14ac:dyDescent="0.3">
      <c r="A99" s="101"/>
      <c r="B99" s="57"/>
      <c r="C99" s="57" t="s">
        <v>1181</v>
      </c>
      <c r="D99" s="98">
        <v>1</v>
      </c>
      <c r="E99" s="98" t="s">
        <v>228</v>
      </c>
      <c r="F99" s="37" t="s">
        <v>5560</v>
      </c>
      <c r="G99" s="99"/>
      <c r="H99" s="130"/>
      <c r="I99" s="130"/>
      <c r="J99" s="133"/>
      <c r="K99" s="130"/>
      <c r="P99" s="90"/>
      <c r="Q99" s="90"/>
      <c r="R99" s="90"/>
      <c r="S99" s="90"/>
    </row>
    <row r="100" spans="1:19" x14ac:dyDescent="0.3">
      <c r="A100" s="101"/>
      <c r="B100" s="57"/>
      <c r="C100" s="57" t="s">
        <v>1182</v>
      </c>
      <c r="D100" s="98">
        <v>1</v>
      </c>
      <c r="E100" s="98" t="s">
        <v>228</v>
      </c>
      <c r="F100" s="57" t="s">
        <v>5559</v>
      </c>
      <c r="G100" s="99"/>
      <c r="H100" s="130"/>
      <c r="I100" s="130"/>
      <c r="J100" s="133"/>
      <c r="K100" s="130"/>
      <c r="P100" s="90"/>
      <c r="Q100" s="90"/>
      <c r="R100" s="90"/>
      <c r="S100" s="90"/>
    </row>
    <row r="101" spans="1:19" ht="45" x14ac:dyDescent="0.3">
      <c r="A101" s="101" t="s">
        <v>1183</v>
      </c>
      <c r="B101" s="37" t="s">
        <v>1184</v>
      </c>
      <c r="C101" s="37" t="s">
        <v>5558</v>
      </c>
      <c r="D101" s="98">
        <v>1</v>
      </c>
      <c r="E101" s="105" t="s">
        <v>228</v>
      </c>
      <c r="F101" s="57" t="s">
        <v>5557</v>
      </c>
      <c r="G101" s="99"/>
      <c r="H101" s="130"/>
      <c r="I101" s="130"/>
      <c r="J101" s="133"/>
      <c r="K101" s="130"/>
      <c r="P101" s="90"/>
      <c r="Q101" s="90"/>
      <c r="R101" s="90"/>
      <c r="S101" s="90"/>
    </row>
    <row r="102" spans="1:19" ht="30" x14ac:dyDescent="0.3">
      <c r="A102" s="101"/>
      <c r="B102" s="111"/>
      <c r="C102" s="57" t="s">
        <v>1185</v>
      </c>
      <c r="D102" s="98">
        <v>1</v>
      </c>
      <c r="E102" s="98" t="s">
        <v>228</v>
      </c>
      <c r="F102" s="57" t="s">
        <v>5556</v>
      </c>
      <c r="G102" s="99"/>
      <c r="H102" s="130"/>
      <c r="I102" s="130"/>
      <c r="J102" s="133"/>
      <c r="K102" s="130"/>
      <c r="P102" s="90"/>
      <c r="Q102" s="90"/>
      <c r="R102" s="90"/>
      <c r="S102" s="90"/>
    </row>
    <row r="103" spans="1:19" x14ac:dyDescent="0.3">
      <c r="A103" s="101"/>
      <c r="B103" s="57"/>
      <c r="C103" s="57" t="s">
        <v>263</v>
      </c>
      <c r="D103" s="98">
        <v>1</v>
      </c>
      <c r="E103" s="98" t="s">
        <v>228</v>
      </c>
      <c r="F103" s="57" t="s">
        <v>5555</v>
      </c>
      <c r="G103" s="99"/>
      <c r="H103" s="130"/>
      <c r="I103" s="130"/>
      <c r="J103" s="133"/>
      <c r="K103" s="130"/>
      <c r="P103" s="90"/>
      <c r="Q103" s="90"/>
      <c r="R103" s="90"/>
      <c r="S103" s="90"/>
    </row>
    <row r="104" spans="1:19" x14ac:dyDescent="0.3">
      <c r="A104" s="101"/>
      <c r="B104" s="57"/>
      <c r="C104" s="57" t="s">
        <v>1186</v>
      </c>
      <c r="D104" s="98">
        <v>1</v>
      </c>
      <c r="E104" s="98" t="s">
        <v>228</v>
      </c>
      <c r="F104" s="57" t="s">
        <v>5554</v>
      </c>
      <c r="G104" s="99"/>
      <c r="H104" s="130"/>
      <c r="I104" s="130"/>
      <c r="J104" s="133"/>
      <c r="K104" s="130"/>
      <c r="P104" s="90"/>
      <c r="Q104" s="90"/>
      <c r="R104" s="90"/>
      <c r="S104" s="90"/>
    </row>
    <row r="105" spans="1:19" x14ac:dyDescent="0.3">
      <c r="A105" s="101"/>
      <c r="B105" s="57"/>
      <c r="C105" s="57" t="s">
        <v>5553</v>
      </c>
      <c r="D105" s="98">
        <v>1</v>
      </c>
      <c r="E105" s="98" t="s">
        <v>228</v>
      </c>
      <c r="F105" s="57" t="s">
        <v>5552</v>
      </c>
      <c r="G105" s="99"/>
      <c r="H105" s="130"/>
      <c r="I105" s="130"/>
      <c r="J105" s="133"/>
      <c r="K105" s="130"/>
      <c r="P105" s="90"/>
      <c r="Q105" s="90"/>
      <c r="R105" s="90"/>
      <c r="S105" s="90"/>
    </row>
    <row r="106" spans="1:19" ht="45" x14ac:dyDescent="0.3">
      <c r="A106" s="101"/>
      <c r="B106" s="57"/>
      <c r="C106" s="57" t="s">
        <v>5551</v>
      </c>
      <c r="D106" s="98">
        <v>1</v>
      </c>
      <c r="E106" s="105" t="s">
        <v>228</v>
      </c>
      <c r="F106" s="57" t="s">
        <v>5550</v>
      </c>
      <c r="G106" s="99"/>
      <c r="H106" s="130"/>
      <c r="I106" s="130"/>
      <c r="J106" s="133"/>
      <c r="K106" s="130"/>
      <c r="P106" s="90"/>
      <c r="Q106" s="90"/>
      <c r="R106" s="90"/>
      <c r="S106" s="90"/>
    </row>
    <row r="107" spans="1:19" x14ac:dyDescent="0.3">
      <c r="A107" s="101" t="s">
        <v>34</v>
      </c>
      <c r="B107" s="916" t="s">
        <v>267</v>
      </c>
      <c r="C107" s="917"/>
      <c r="D107" s="917"/>
      <c r="E107" s="917"/>
      <c r="F107" s="917"/>
      <c r="G107" s="917"/>
      <c r="H107" s="130">
        <f>SUM(D108:D114)</f>
        <v>7</v>
      </c>
      <c r="I107" s="130">
        <f>COUNT(D108:D114)*2</f>
        <v>14</v>
      </c>
      <c r="J107" s="133">
        <f>H107/I107</f>
        <v>0.5</v>
      </c>
      <c r="K107" s="130"/>
      <c r="P107" s="90"/>
      <c r="Q107" s="90"/>
      <c r="R107" s="90"/>
      <c r="S107" s="90"/>
    </row>
    <row r="108" spans="1:19" ht="30" x14ac:dyDescent="0.3">
      <c r="A108" s="101" t="s">
        <v>1188</v>
      </c>
      <c r="B108" s="57" t="s">
        <v>269</v>
      </c>
      <c r="C108" s="57" t="s">
        <v>5549</v>
      </c>
      <c r="D108" s="98">
        <v>1</v>
      </c>
      <c r="E108" s="98" t="s">
        <v>228</v>
      </c>
      <c r="F108" s="57" t="s">
        <v>5548</v>
      </c>
      <c r="G108" s="99"/>
      <c r="H108" s="130"/>
      <c r="I108" s="130"/>
      <c r="J108" s="133"/>
      <c r="K108" s="130"/>
      <c r="P108" s="90"/>
      <c r="Q108" s="90"/>
      <c r="R108" s="90"/>
      <c r="S108" s="90"/>
    </row>
    <row r="109" spans="1:19" ht="45" x14ac:dyDescent="0.3">
      <c r="A109" s="101"/>
      <c r="B109" s="57"/>
      <c r="C109" s="37" t="s">
        <v>5547</v>
      </c>
      <c r="D109" s="98">
        <v>1</v>
      </c>
      <c r="E109" s="105" t="s">
        <v>228</v>
      </c>
      <c r="F109" s="57" t="s">
        <v>5546</v>
      </c>
      <c r="G109" s="99"/>
      <c r="H109" s="130"/>
      <c r="I109" s="130"/>
      <c r="J109" s="133"/>
      <c r="K109" s="130"/>
      <c r="P109" s="90"/>
      <c r="Q109" s="90"/>
      <c r="R109" s="90"/>
      <c r="S109" s="90"/>
    </row>
    <row r="110" spans="1:19" x14ac:dyDescent="0.3">
      <c r="A110" s="101"/>
      <c r="B110" s="57"/>
      <c r="C110" s="57" t="s">
        <v>1190</v>
      </c>
      <c r="D110" s="98">
        <v>1</v>
      </c>
      <c r="E110" s="105" t="s">
        <v>228</v>
      </c>
      <c r="F110" s="57" t="s">
        <v>5545</v>
      </c>
      <c r="G110" s="99"/>
      <c r="H110" s="130"/>
      <c r="I110" s="130"/>
      <c r="J110" s="133"/>
      <c r="K110" s="130"/>
      <c r="P110" s="90"/>
      <c r="Q110" s="90"/>
      <c r="R110" s="90"/>
      <c r="S110" s="90"/>
    </row>
    <row r="111" spans="1:19" ht="30" x14ac:dyDescent="0.3">
      <c r="A111" s="101"/>
      <c r="B111" s="57"/>
      <c r="C111" s="57" t="s">
        <v>1191</v>
      </c>
      <c r="D111" s="98">
        <v>1</v>
      </c>
      <c r="E111" s="98" t="s">
        <v>228</v>
      </c>
      <c r="F111" s="57" t="s">
        <v>5544</v>
      </c>
      <c r="G111" s="99"/>
      <c r="H111" s="130"/>
      <c r="I111" s="130"/>
      <c r="J111" s="133"/>
      <c r="K111" s="130"/>
      <c r="P111" s="90"/>
      <c r="Q111" s="90"/>
      <c r="R111" s="90"/>
      <c r="S111" s="90"/>
    </row>
    <row r="112" spans="1:19" ht="45" x14ac:dyDescent="0.3">
      <c r="A112" s="101" t="s">
        <v>1192</v>
      </c>
      <c r="B112" s="57" t="s">
        <v>273</v>
      </c>
      <c r="C112" s="37" t="s">
        <v>5543</v>
      </c>
      <c r="D112" s="98">
        <v>1</v>
      </c>
      <c r="E112" s="98" t="s">
        <v>163</v>
      </c>
      <c r="F112" s="57" t="s">
        <v>5542</v>
      </c>
      <c r="G112" s="99"/>
      <c r="H112" s="130"/>
      <c r="I112" s="130"/>
      <c r="J112" s="133"/>
      <c r="K112" s="130"/>
      <c r="P112" s="90"/>
      <c r="Q112" s="90"/>
      <c r="R112" s="90"/>
      <c r="S112" s="90"/>
    </row>
    <row r="113" spans="1:19" ht="45" x14ac:dyDescent="0.3">
      <c r="A113" s="101" t="s">
        <v>1194</v>
      </c>
      <c r="B113" s="37" t="s">
        <v>1195</v>
      </c>
      <c r="C113" s="57" t="s">
        <v>278</v>
      </c>
      <c r="D113" s="98">
        <v>1</v>
      </c>
      <c r="E113" s="98" t="s">
        <v>1196</v>
      </c>
      <c r="F113" s="37" t="s">
        <v>5541</v>
      </c>
      <c r="G113" s="104"/>
      <c r="H113" s="130"/>
      <c r="I113" s="130"/>
      <c r="J113" s="133"/>
      <c r="K113" s="130"/>
      <c r="P113" s="90"/>
      <c r="Q113" s="90"/>
      <c r="R113" s="90"/>
      <c r="S113" s="90"/>
    </row>
    <row r="114" spans="1:19" ht="60" x14ac:dyDescent="0.3">
      <c r="A114" s="101" t="s">
        <v>1197</v>
      </c>
      <c r="B114" s="57" t="s">
        <v>281</v>
      </c>
      <c r="C114" s="37" t="s">
        <v>5540</v>
      </c>
      <c r="D114" s="98">
        <v>1</v>
      </c>
      <c r="E114" s="98" t="s">
        <v>163</v>
      </c>
      <c r="F114" s="57" t="s">
        <v>5539</v>
      </c>
      <c r="G114" s="99"/>
      <c r="H114" s="130"/>
      <c r="I114" s="130"/>
      <c r="J114" s="133"/>
      <c r="K114" s="130"/>
      <c r="P114" s="90"/>
      <c r="Q114" s="90"/>
      <c r="R114" s="90"/>
      <c r="S114" s="90"/>
    </row>
    <row r="115" spans="1:19" x14ac:dyDescent="0.3">
      <c r="A115" s="101" t="s">
        <v>36</v>
      </c>
      <c r="B115" s="916" t="s">
        <v>1200</v>
      </c>
      <c r="C115" s="917"/>
      <c r="D115" s="917"/>
      <c r="E115" s="917"/>
      <c r="F115" s="917"/>
      <c r="G115" s="917"/>
      <c r="H115" s="130">
        <f>SUM(D116:D120)</f>
        <v>5</v>
      </c>
      <c r="I115" s="130">
        <f>COUNT(D116:D120)*2</f>
        <v>10</v>
      </c>
      <c r="J115" s="133">
        <f>H115/I115</f>
        <v>0.5</v>
      </c>
      <c r="K115" s="130"/>
      <c r="P115" s="90"/>
      <c r="Q115" s="90"/>
      <c r="R115" s="90"/>
      <c r="S115" s="90"/>
    </row>
    <row r="116" spans="1:19" ht="45" x14ac:dyDescent="0.3">
      <c r="A116" s="101" t="s">
        <v>1201</v>
      </c>
      <c r="B116" s="57" t="s">
        <v>285</v>
      </c>
      <c r="C116" s="37" t="s">
        <v>5538</v>
      </c>
      <c r="D116" s="98">
        <v>1</v>
      </c>
      <c r="E116" s="98" t="s">
        <v>186</v>
      </c>
      <c r="F116" s="57" t="s">
        <v>5537</v>
      </c>
      <c r="G116" s="99"/>
      <c r="H116" s="130"/>
      <c r="I116" s="130"/>
      <c r="J116" s="133"/>
      <c r="K116" s="130"/>
      <c r="P116" s="90"/>
      <c r="Q116" s="90"/>
      <c r="R116" s="90"/>
      <c r="S116" s="90"/>
    </row>
    <row r="117" spans="1:19" ht="30" x14ac:dyDescent="0.3">
      <c r="A117" s="101" t="s">
        <v>1206</v>
      </c>
      <c r="B117" s="57" t="s">
        <v>289</v>
      </c>
      <c r="C117" s="57" t="s">
        <v>1207</v>
      </c>
      <c r="D117" s="98">
        <v>1</v>
      </c>
      <c r="E117" s="98" t="s">
        <v>228</v>
      </c>
      <c r="F117" s="57" t="s">
        <v>6061</v>
      </c>
      <c r="G117" s="99"/>
      <c r="H117" s="130"/>
      <c r="I117" s="130"/>
      <c r="J117" s="133"/>
      <c r="K117" s="130"/>
      <c r="P117" s="90"/>
      <c r="Q117" s="90"/>
      <c r="R117" s="90"/>
      <c r="S117" s="90"/>
    </row>
    <row r="118" spans="1:19" ht="30" x14ac:dyDescent="0.3">
      <c r="A118" s="101" t="s">
        <v>1208</v>
      </c>
      <c r="B118" s="57" t="s">
        <v>296</v>
      </c>
      <c r="C118" s="37" t="s">
        <v>5536</v>
      </c>
      <c r="D118" s="98">
        <v>1</v>
      </c>
      <c r="E118" s="98" t="s">
        <v>298</v>
      </c>
      <c r="F118" s="37" t="s">
        <v>5535</v>
      </c>
      <c r="G118" s="99"/>
      <c r="H118" s="130"/>
      <c r="I118" s="130"/>
      <c r="J118" s="133"/>
      <c r="K118" s="130"/>
      <c r="P118" s="90"/>
      <c r="Q118" s="90"/>
      <c r="R118" s="90"/>
      <c r="S118" s="90"/>
    </row>
    <row r="119" spans="1:19" ht="45" x14ac:dyDescent="0.3">
      <c r="A119" s="101"/>
      <c r="B119" s="57"/>
      <c r="C119" s="37" t="s">
        <v>5534</v>
      </c>
      <c r="D119" s="98">
        <v>1</v>
      </c>
      <c r="E119" s="98" t="s">
        <v>1211</v>
      </c>
      <c r="F119" s="57" t="s">
        <v>5533</v>
      </c>
      <c r="G119" s="99"/>
      <c r="H119" s="130"/>
      <c r="I119" s="130"/>
      <c r="J119" s="133"/>
      <c r="K119" s="130"/>
      <c r="P119" s="90"/>
      <c r="Q119" s="90"/>
      <c r="R119" s="90"/>
      <c r="S119" s="90"/>
    </row>
    <row r="120" spans="1:19" ht="30" x14ac:dyDescent="0.3">
      <c r="A120" s="101" t="s">
        <v>1212</v>
      </c>
      <c r="B120" s="57" t="s">
        <v>301</v>
      </c>
      <c r="C120" s="37" t="s">
        <v>5532</v>
      </c>
      <c r="D120" s="98">
        <v>1</v>
      </c>
      <c r="E120" s="98" t="s">
        <v>228</v>
      </c>
      <c r="F120" s="57" t="s">
        <v>5531</v>
      </c>
      <c r="G120" s="99"/>
      <c r="H120" s="130"/>
      <c r="I120" s="130"/>
      <c r="J120" s="133"/>
      <c r="K120" s="130"/>
      <c r="P120" s="90"/>
      <c r="Q120" s="90"/>
      <c r="R120" s="90"/>
      <c r="S120" s="90"/>
    </row>
    <row r="121" spans="1:19" x14ac:dyDescent="0.3">
      <c r="A121" s="101" t="s">
        <v>38</v>
      </c>
      <c r="B121" s="916" t="s">
        <v>1214</v>
      </c>
      <c r="C121" s="917"/>
      <c r="D121" s="917"/>
      <c r="E121" s="917"/>
      <c r="F121" s="917"/>
      <c r="G121" s="917"/>
      <c r="H121" s="130">
        <f>SUM(D122:D126)</f>
        <v>5</v>
      </c>
      <c r="I121" s="130">
        <f>COUNT(D122:D126)*2</f>
        <v>10</v>
      </c>
      <c r="J121" s="133">
        <f>H121/I121</f>
        <v>0.5</v>
      </c>
      <c r="K121" s="130"/>
      <c r="P121" s="90"/>
      <c r="Q121" s="90"/>
      <c r="R121" s="90"/>
      <c r="S121" s="90"/>
    </row>
    <row r="122" spans="1:19" ht="45" x14ac:dyDescent="0.3">
      <c r="A122" s="101" t="s">
        <v>305</v>
      </c>
      <c r="B122" s="57" t="s">
        <v>306</v>
      </c>
      <c r="C122" s="57" t="s">
        <v>5530</v>
      </c>
      <c r="D122" s="98">
        <v>1</v>
      </c>
      <c r="E122" s="98" t="s">
        <v>308</v>
      </c>
      <c r="F122" s="37" t="s">
        <v>5529</v>
      </c>
      <c r="G122" s="99"/>
      <c r="H122" s="130"/>
      <c r="I122" s="130"/>
      <c r="J122" s="133"/>
      <c r="K122" s="130"/>
      <c r="P122" s="90"/>
      <c r="Q122" s="90"/>
      <c r="R122" s="90"/>
      <c r="S122" s="90"/>
    </row>
    <row r="123" spans="1:19" ht="30" x14ac:dyDescent="0.3">
      <c r="A123" s="101" t="s">
        <v>1217</v>
      </c>
      <c r="B123" s="57" t="s">
        <v>1218</v>
      </c>
      <c r="C123" s="57" t="s">
        <v>1219</v>
      </c>
      <c r="D123" s="98">
        <v>1</v>
      </c>
      <c r="E123" s="98" t="s">
        <v>308</v>
      </c>
      <c r="F123" s="57" t="s">
        <v>4752</v>
      </c>
      <c r="G123" s="99"/>
      <c r="H123" s="130"/>
      <c r="I123" s="130"/>
      <c r="J123" s="133"/>
      <c r="K123" s="130"/>
      <c r="P123" s="90"/>
      <c r="Q123" s="90"/>
      <c r="R123" s="90"/>
      <c r="S123" s="90"/>
    </row>
    <row r="124" spans="1:19" ht="30" x14ac:dyDescent="0.3">
      <c r="A124" s="101" t="s">
        <v>1220</v>
      </c>
      <c r="B124" s="57" t="s">
        <v>313</v>
      </c>
      <c r="C124" s="57" t="s">
        <v>1221</v>
      </c>
      <c r="D124" s="98">
        <v>1</v>
      </c>
      <c r="E124" s="98" t="s">
        <v>308</v>
      </c>
      <c r="F124" s="57" t="s">
        <v>4754</v>
      </c>
      <c r="G124" s="99"/>
      <c r="H124" s="130"/>
      <c r="I124" s="130"/>
      <c r="J124" s="133"/>
      <c r="K124" s="130"/>
      <c r="P124" s="90"/>
      <c r="Q124" s="90"/>
      <c r="R124" s="90"/>
      <c r="S124" s="90"/>
    </row>
    <row r="125" spans="1:19" ht="45" x14ac:dyDescent="0.3">
      <c r="A125" s="101" t="s">
        <v>1222</v>
      </c>
      <c r="B125" s="57" t="s">
        <v>1223</v>
      </c>
      <c r="C125" s="57" t="s">
        <v>1224</v>
      </c>
      <c r="D125" s="98">
        <v>1</v>
      </c>
      <c r="E125" s="98" t="s">
        <v>1225</v>
      </c>
      <c r="F125" s="57"/>
      <c r="G125" s="99"/>
      <c r="H125" s="130"/>
      <c r="I125" s="130"/>
      <c r="J125" s="133"/>
      <c r="K125" s="130"/>
      <c r="P125" s="90"/>
      <c r="Q125" s="90"/>
      <c r="R125" s="90"/>
      <c r="S125" s="90"/>
    </row>
    <row r="126" spans="1:19" ht="45" x14ac:dyDescent="0.3">
      <c r="A126" s="101" t="s">
        <v>1226</v>
      </c>
      <c r="B126" s="37" t="s">
        <v>1227</v>
      </c>
      <c r="C126" s="57" t="s">
        <v>1228</v>
      </c>
      <c r="D126" s="98">
        <v>1</v>
      </c>
      <c r="E126" s="98" t="s">
        <v>1225</v>
      </c>
      <c r="F126" s="37"/>
      <c r="G126" s="104"/>
      <c r="H126" s="130"/>
      <c r="I126" s="130"/>
      <c r="J126" s="133"/>
      <c r="K126" s="130"/>
      <c r="P126" s="90"/>
      <c r="Q126" s="90"/>
      <c r="R126" s="90"/>
      <c r="S126" s="90"/>
    </row>
    <row r="127" spans="1:19" x14ac:dyDescent="0.3">
      <c r="A127" s="100"/>
      <c r="B127" s="918" t="s">
        <v>315</v>
      </c>
      <c r="C127" s="917"/>
      <c r="D127" s="917"/>
      <c r="E127" s="917"/>
      <c r="F127" s="917"/>
      <c r="G127" s="917"/>
      <c r="H127" s="130">
        <f>H128+H150+H157+H163+H173+H190+H207</f>
        <v>85</v>
      </c>
      <c r="I127" s="130">
        <f>I128+I150+I157+I163+I173+I190+I207</f>
        <v>170</v>
      </c>
      <c r="J127" s="133">
        <f>H127/I127</f>
        <v>0.5</v>
      </c>
      <c r="K127" s="130"/>
      <c r="P127" s="90"/>
      <c r="Q127" s="90"/>
      <c r="R127" s="90"/>
      <c r="S127" s="90"/>
    </row>
    <row r="128" spans="1:19" x14ac:dyDescent="0.3">
      <c r="A128" s="101" t="s">
        <v>41</v>
      </c>
      <c r="B128" s="916" t="s">
        <v>42</v>
      </c>
      <c r="C128" s="917"/>
      <c r="D128" s="917"/>
      <c r="E128" s="917"/>
      <c r="F128" s="917"/>
      <c r="G128" s="917"/>
      <c r="H128" s="130">
        <f>SUM(D129:D149)</f>
        <v>21</v>
      </c>
      <c r="I128" s="130">
        <f>COUNT(D129:D149)*2</f>
        <v>42</v>
      </c>
      <c r="J128" s="133">
        <f>H128/I128</f>
        <v>0.5</v>
      </c>
      <c r="K128" s="130"/>
      <c r="P128" s="90"/>
      <c r="Q128" s="90"/>
      <c r="R128" s="90"/>
      <c r="S128" s="90"/>
    </row>
    <row r="129" spans="1:19" ht="30" x14ac:dyDescent="0.3">
      <c r="A129" s="101" t="s">
        <v>1229</v>
      </c>
      <c r="B129" s="57" t="s">
        <v>318</v>
      </c>
      <c r="C129" s="57" t="s">
        <v>1230</v>
      </c>
      <c r="D129" s="98">
        <v>1</v>
      </c>
      <c r="E129" s="98" t="s">
        <v>228</v>
      </c>
      <c r="F129" s="57" t="s">
        <v>5528</v>
      </c>
      <c r="G129" s="99"/>
      <c r="H129" s="130"/>
      <c r="I129" s="130"/>
      <c r="J129" s="133"/>
      <c r="K129" s="130"/>
      <c r="P129" s="90"/>
      <c r="Q129" s="90"/>
      <c r="R129" s="90"/>
      <c r="S129" s="90"/>
    </row>
    <row r="130" spans="1:19" ht="60" x14ac:dyDescent="0.3">
      <c r="A130" s="101"/>
      <c r="B130" s="57"/>
      <c r="C130" s="57" t="s">
        <v>1232</v>
      </c>
      <c r="D130" s="98">
        <v>1</v>
      </c>
      <c r="E130" s="98" t="s">
        <v>228</v>
      </c>
      <c r="F130" s="37" t="s">
        <v>6062</v>
      </c>
      <c r="G130" s="99"/>
      <c r="H130" s="130"/>
      <c r="I130" s="130"/>
      <c r="J130" s="133"/>
      <c r="K130" s="130"/>
      <c r="P130" s="90"/>
      <c r="Q130" s="90"/>
      <c r="R130" s="90"/>
      <c r="S130" s="90"/>
    </row>
    <row r="131" spans="1:19" ht="30" x14ac:dyDescent="0.3">
      <c r="A131" s="101" t="s">
        <v>1234</v>
      </c>
      <c r="B131" s="102" t="s">
        <v>321</v>
      </c>
      <c r="C131" s="57" t="s">
        <v>1235</v>
      </c>
      <c r="D131" s="98">
        <v>1</v>
      </c>
      <c r="E131" s="98" t="s">
        <v>228</v>
      </c>
      <c r="F131" s="37" t="s">
        <v>5527</v>
      </c>
      <c r="G131" s="99"/>
      <c r="H131" s="130"/>
      <c r="I131" s="130"/>
      <c r="J131" s="133"/>
      <c r="K131" s="130"/>
      <c r="P131" s="90"/>
      <c r="Q131" s="90"/>
      <c r="R131" s="90"/>
      <c r="S131" s="90"/>
    </row>
    <row r="132" spans="1:19" x14ac:dyDescent="0.3">
      <c r="A132" s="101"/>
      <c r="B132" s="102"/>
      <c r="C132" s="57" t="s">
        <v>1237</v>
      </c>
      <c r="D132" s="98">
        <v>1</v>
      </c>
      <c r="E132" s="98" t="s">
        <v>228</v>
      </c>
      <c r="F132" s="37" t="s">
        <v>5526</v>
      </c>
      <c r="G132" s="99"/>
      <c r="H132" s="130"/>
      <c r="I132" s="130"/>
      <c r="J132" s="133"/>
      <c r="K132" s="130"/>
      <c r="P132" s="90"/>
      <c r="Q132" s="90"/>
      <c r="R132" s="90"/>
      <c r="S132" s="90"/>
    </row>
    <row r="133" spans="1:19" x14ac:dyDescent="0.3">
      <c r="A133" s="101"/>
      <c r="B133" s="102"/>
      <c r="C133" s="37" t="s">
        <v>1239</v>
      </c>
      <c r="D133" s="98">
        <v>1</v>
      </c>
      <c r="E133" s="112" t="s">
        <v>228</v>
      </c>
      <c r="F133" s="37" t="s">
        <v>5525</v>
      </c>
      <c r="G133" s="99"/>
      <c r="H133" s="130"/>
      <c r="I133" s="130"/>
      <c r="J133" s="133"/>
      <c r="K133" s="130"/>
      <c r="P133" s="90"/>
      <c r="Q133" s="90"/>
      <c r="R133" s="90"/>
      <c r="S133" s="90"/>
    </row>
    <row r="134" spans="1:19" ht="45" x14ac:dyDescent="0.3">
      <c r="A134" s="101"/>
      <c r="B134" s="102"/>
      <c r="C134" s="57" t="s">
        <v>324</v>
      </c>
      <c r="D134" s="98">
        <v>1</v>
      </c>
      <c r="E134" s="98" t="s">
        <v>228</v>
      </c>
      <c r="F134" s="37" t="s">
        <v>5524</v>
      </c>
      <c r="G134" s="99"/>
      <c r="H134" s="130"/>
      <c r="I134" s="130"/>
      <c r="J134" s="133"/>
      <c r="K134" s="130"/>
      <c r="P134" s="90"/>
      <c r="Q134" s="90"/>
      <c r="R134" s="90"/>
      <c r="S134" s="90"/>
    </row>
    <row r="135" spans="1:19" ht="30" x14ac:dyDescent="0.3">
      <c r="A135" s="101" t="s">
        <v>1244</v>
      </c>
      <c r="B135" s="57" t="s">
        <v>327</v>
      </c>
      <c r="C135" s="57" t="s">
        <v>1245</v>
      </c>
      <c r="D135" s="98">
        <v>1</v>
      </c>
      <c r="E135" s="98" t="s">
        <v>228</v>
      </c>
      <c r="F135" s="57" t="s">
        <v>5523</v>
      </c>
      <c r="G135" s="99"/>
      <c r="H135" s="130"/>
      <c r="I135" s="130"/>
      <c r="J135" s="133"/>
      <c r="K135" s="130"/>
      <c r="P135" s="90"/>
      <c r="Q135" s="90"/>
      <c r="R135" s="90"/>
      <c r="S135" s="90"/>
    </row>
    <row r="136" spans="1:19" x14ac:dyDescent="0.3">
      <c r="A136" s="101"/>
      <c r="B136" s="57"/>
      <c r="C136" s="37" t="s">
        <v>5522</v>
      </c>
      <c r="D136" s="98">
        <v>1</v>
      </c>
      <c r="E136" s="98" t="s">
        <v>228</v>
      </c>
      <c r="F136" s="37" t="s">
        <v>5521</v>
      </c>
      <c r="G136" s="99"/>
      <c r="H136" s="130"/>
      <c r="I136" s="130"/>
      <c r="J136" s="133"/>
      <c r="K136" s="130"/>
      <c r="P136" s="90"/>
      <c r="Q136" s="90"/>
      <c r="R136" s="90"/>
      <c r="S136" s="90"/>
    </row>
    <row r="137" spans="1:19" ht="30" x14ac:dyDescent="0.3">
      <c r="A137" s="101"/>
      <c r="B137" s="57"/>
      <c r="C137" s="37" t="s">
        <v>5520</v>
      </c>
      <c r="D137" s="98">
        <v>1</v>
      </c>
      <c r="E137" s="98" t="s">
        <v>228</v>
      </c>
      <c r="F137" s="37" t="s">
        <v>5519</v>
      </c>
      <c r="G137" s="99"/>
      <c r="H137" s="130"/>
      <c r="I137" s="130"/>
      <c r="J137" s="133"/>
      <c r="K137" s="130"/>
      <c r="P137" s="90"/>
      <c r="Q137" s="90"/>
      <c r="R137" s="90"/>
      <c r="S137" s="90"/>
    </row>
    <row r="138" spans="1:19" x14ac:dyDescent="0.3">
      <c r="A138" s="101"/>
      <c r="B138" s="57"/>
      <c r="C138" s="57" t="s">
        <v>5518</v>
      </c>
      <c r="D138" s="98">
        <v>1</v>
      </c>
      <c r="E138" s="98" t="s">
        <v>228</v>
      </c>
      <c r="F138" s="37" t="s">
        <v>5517</v>
      </c>
      <c r="G138" s="99"/>
      <c r="H138" s="130"/>
      <c r="I138" s="130"/>
      <c r="J138" s="133"/>
      <c r="K138" s="130"/>
      <c r="P138" s="90"/>
      <c r="Q138" s="90"/>
      <c r="R138" s="90"/>
      <c r="S138" s="90"/>
    </row>
    <row r="139" spans="1:19" x14ac:dyDescent="0.3">
      <c r="A139" s="101"/>
      <c r="B139" s="57"/>
      <c r="C139" s="57" t="s">
        <v>5516</v>
      </c>
      <c r="D139" s="98">
        <v>1</v>
      </c>
      <c r="E139" s="98" t="s">
        <v>228</v>
      </c>
      <c r="F139" s="37"/>
      <c r="G139" s="99"/>
      <c r="H139" s="130"/>
      <c r="I139" s="130"/>
      <c r="J139" s="133"/>
      <c r="K139" s="130"/>
      <c r="P139" s="90"/>
      <c r="Q139" s="90"/>
      <c r="R139" s="90"/>
      <c r="S139" s="90"/>
    </row>
    <row r="140" spans="1:19" ht="30" x14ac:dyDescent="0.3">
      <c r="A140" s="101"/>
      <c r="B140" s="57"/>
      <c r="C140" s="37" t="s">
        <v>5515</v>
      </c>
      <c r="D140" s="98">
        <v>1</v>
      </c>
      <c r="E140" s="98" t="s">
        <v>228</v>
      </c>
      <c r="F140" s="37" t="s">
        <v>5514</v>
      </c>
      <c r="G140" s="99"/>
      <c r="H140" s="130"/>
      <c r="I140" s="130"/>
      <c r="J140" s="133"/>
      <c r="K140" s="130"/>
      <c r="P140" s="90"/>
      <c r="Q140" s="90"/>
      <c r="R140" s="90"/>
      <c r="S140" s="90"/>
    </row>
    <row r="141" spans="1:19" x14ac:dyDescent="0.3">
      <c r="A141" s="101"/>
      <c r="B141" s="57"/>
      <c r="C141" s="57" t="s">
        <v>343</v>
      </c>
      <c r="D141" s="98">
        <v>1</v>
      </c>
      <c r="E141" s="98" t="s">
        <v>228</v>
      </c>
      <c r="F141" s="57"/>
      <c r="G141" s="99"/>
      <c r="H141" s="130"/>
      <c r="I141" s="130"/>
      <c r="J141" s="133"/>
      <c r="K141" s="130"/>
      <c r="P141" s="90"/>
      <c r="Q141" s="90"/>
      <c r="R141" s="90"/>
      <c r="S141" s="90"/>
    </row>
    <row r="142" spans="1:19" x14ac:dyDescent="0.3">
      <c r="A142" s="101"/>
      <c r="B142" s="57"/>
      <c r="C142" s="57" t="s">
        <v>1249</v>
      </c>
      <c r="D142" s="98">
        <v>1</v>
      </c>
      <c r="E142" s="98" t="s">
        <v>228</v>
      </c>
      <c r="F142" s="57" t="s">
        <v>5513</v>
      </c>
      <c r="G142" s="99"/>
      <c r="H142" s="130"/>
      <c r="I142" s="130"/>
      <c r="J142" s="133"/>
      <c r="K142" s="130"/>
      <c r="P142" s="90"/>
      <c r="Q142" s="90"/>
      <c r="R142" s="90"/>
      <c r="S142" s="90"/>
    </row>
    <row r="143" spans="1:19" x14ac:dyDescent="0.3">
      <c r="A143" s="101"/>
      <c r="B143" s="57"/>
      <c r="C143" s="57" t="s">
        <v>5512</v>
      </c>
      <c r="D143" s="98">
        <v>1</v>
      </c>
      <c r="E143" s="98" t="s">
        <v>228</v>
      </c>
      <c r="F143" s="57"/>
      <c r="G143" s="99"/>
      <c r="H143" s="130"/>
      <c r="I143" s="130"/>
      <c r="J143" s="133"/>
      <c r="K143" s="130"/>
      <c r="P143" s="90"/>
      <c r="Q143" s="90"/>
      <c r="R143" s="90"/>
      <c r="S143" s="90"/>
    </row>
    <row r="144" spans="1:19" x14ac:dyDescent="0.3">
      <c r="A144" s="101"/>
      <c r="B144" s="57"/>
      <c r="C144" s="57" t="s">
        <v>5511</v>
      </c>
      <c r="D144" s="98">
        <v>1</v>
      </c>
      <c r="E144" s="98" t="s">
        <v>228</v>
      </c>
      <c r="F144" s="57" t="s">
        <v>5510</v>
      </c>
      <c r="G144" s="99"/>
      <c r="H144" s="130"/>
      <c r="I144" s="130"/>
      <c r="J144" s="133"/>
      <c r="K144" s="130"/>
      <c r="P144" s="90"/>
      <c r="Q144" s="90"/>
      <c r="R144" s="90"/>
      <c r="S144" s="90"/>
    </row>
    <row r="145" spans="1:19" ht="30" x14ac:dyDescent="0.3">
      <c r="A145" s="101"/>
      <c r="B145" s="57"/>
      <c r="C145" s="57" t="s">
        <v>5509</v>
      </c>
      <c r="D145" s="98">
        <v>1</v>
      </c>
      <c r="E145" s="98" t="s">
        <v>228</v>
      </c>
      <c r="F145" s="57" t="s">
        <v>5508</v>
      </c>
      <c r="G145" s="99"/>
      <c r="H145" s="130"/>
      <c r="I145" s="130"/>
      <c r="J145" s="133"/>
      <c r="K145" s="130"/>
      <c r="P145" s="90"/>
      <c r="Q145" s="90"/>
      <c r="R145" s="90"/>
      <c r="S145" s="90"/>
    </row>
    <row r="146" spans="1:19" ht="30" x14ac:dyDescent="0.3">
      <c r="A146" s="101" t="s">
        <v>1250</v>
      </c>
      <c r="B146" s="37" t="s">
        <v>345</v>
      </c>
      <c r="C146" s="37" t="s">
        <v>5507</v>
      </c>
      <c r="D146" s="98">
        <v>1</v>
      </c>
      <c r="E146" s="98" t="s">
        <v>228</v>
      </c>
      <c r="F146" s="57" t="s">
        <v>5506</v>
      </c>
      <c r="G146" s="104"/>
      <c r="H146" s="130"/>
      <c r="I146" s="130"/>
      <c r="J146" s="133"/>
      <c r="K146" s="130"/>
      <c r="P146" s="90"/>
      <c r="Q146" s="90"/>
      <c r="R146" s="90"/>
      <c r="S146" s="90"/>
    </row>
    <row r="147" spans="1:19" ht="30" x14ac:dyDescent="0.3">
      <c r="A147" s="101" t="s">
        <v>1252</v>
      </c>
      <c r="B147" s="37" t="s">
        <v>349</v>
      </c>
      <c r="C147" s="37" t="s">
        <v>1253</v>
      </c>
      <c r="D147" s="98">
        <v>1</v>
      </c>
      <c r="E147" s="98" t="s">
        <v>228</v>
      </c>
      <c r="F147" s="57" t="s">
        <v>4293</v>
      </c>
      <c r="G147" s="104"/>
      <c r="H147" s="130"/>
      <c r="I147" s="130"/>
      <c r="J147" s="133"/>
      <c r="K147" s="130"/>
      <c r="P147" s="90"/>
      <c r="Q147" s="90"/>
      <c r="R147" s="90"/>
      <c r="S147" s="90"/>
    </row>
    <row r="148" spans="1:19" ht="75" x14ac:dyDescent="0.3">
      <c r="A148" s="101" t="s">
        <v>1257</v>
      </c>
      <c r="B148" s="57" t="s">
        <v>357</v>
      </c>
      <c r="C148" s="57" t="s">
        <v>1258</v>
      </c>
      <c r="D148" s="98">
        <v>1</v>
      </c>
      <c r="E148" s="98" t="s">
        <v>228</v>
      </c>
      <c r="F148" s="37" t="s">
        <v>1259</v>
      </c>
      <c r="G148" s="99"/>
      <c r="H148" s="130"/>
      <c r="I148" s="130"/>
      <c r="J148" s="133"/>
      <c r="K148" s="130"/>
      <c r="P148" s="90"/>
      <c r="Q148" s="90"/>
      <c r="R148" s="90"/>
      <c r="S148" s="90"/>
    </row>
    <row r="149" spans="1:19" ht="45" x14ac:dyDescent="0.3">
      <c r="A149" s="101"/>
      <c r="B149" s="57"/>
      <c r="C149" s="57" t="s">
        <v>1260</v>
      </c>
      <c r="D149" s="98">
        <v>1</v>
      </c>
      <c r="E149" s="98" t="s">
        <v>228</v>
      </c>
      <c r="F149" s="37" t="s">
        <v>5505</v>
      </c>
      <c r="G149" s="99"/>
      <c r="H149" s="130"/>
      <c r="I149" s="130"/>
      <c r="J149" s="133"/>
      <c r="K149" s="130"/>
      <c r="P149" s="90"/>
      <c r="Q149" s="90"/>
      <c r="R149" s="90"/>
      <c r="S149" s="90"/>
    </row>
    <row r="150" spans="1:19" x14ac:dyDescent="0.3">
      <c r="A150" s="101" t="s">
        <v>43</v>
      </c>
      <c r="B150" s="916" t="s">
        <v>4298</v>
      </c>
      <c r="C150" s="917"/>
      <c r="D150" s="917"/>
      <c r="E150" s="917"/>
      <c r="F150" s="917"/>
      <c r="G150" s="917"/>
      <c r="H150" s="130">
        <f>SUM(D151:D156)</f>
        <v>6</v>
      </c>
      <c r="I150" s="130">
        <f>COUNT(D151:D156)*2</f>
        <v>12</v>
      </c>
      <c r="J150" s="133">
        <f>H150/I150</f>
        <v>0.5</v>
      </c>
      <c r="K150" s="130"/>
      <c r="P150" s="90"/>
      <c r="Q150" s="90"/>
      <c r="R150" s="90"/>
      <c r="S150" s="90"/>
    </row>
    <row r="151" spans="1:19" ht="30" x14ac:dyDescent="0.3">
      <c r="A151" s="101" t="s">
        <v>364</v>
      </c>
      <c r="B151" s="102" t="s">
        <v>365</v>
      </c>
      <c r="C151" s="57" t="s">
        <v>5504</v>
      </c>
      <c r="D151" s="98">
        <v>1</v>
      </c>
      <c r="E151" s="98" t="s">
        <v>228</v>
      </c>
      <c r="F151" s="57" t="s">
        <v>367</v>
      </c>
      <c r="G151" s="99"/>
      <c r="H151" s="130"/>
      <c r="I151" s="130"/>
      <c r="J151" s="133"/>
      <c r="K151" s="130"/>
      <c r="P151" s="90"/>
      <c r="Q151" s="90"/>
      <c r="R151" s="90"/>
      <c r="S151" s="90"/>
    </row>
    <row r="152" spans="1:19" ht="60" x14ac:dyDescent="0.3">
      <c r="A152" s="101" t="s">
        <v>1263</v>
      </c>
      <c r="B152" s="102" t="s">
        <v>369</v>
      </c>
      <c r="C152" s="57" t="s">
        <v>1264</v>
      </c>
      <c r="D152" s="98">
        <v>1</v>
      </c>
      <c r="E152" s="98" t="s">
        <v>228</v>
      </c>
      <c r="F152" s="57" t="s">
        <v>5503</v>
      </c>
      <c r="G152" s="99"/>
      <c r="H152" s="130"/>
      <c r="I152" s="130"/>
      <c r="J152" s="133"/>
      <c r="K152" s="130"/>
      <c r="P152" s="90"/>
      <c r="Q152" s="90"/>
      <c r="R152" s="90"/>
      <c r="S152" s="90"/>
    </row>
    <row r="153" spans="1:19" ht="45" x14ac:dyDescent="0.3">
      <c r="A153" s="101"/>
      <c r="B153" s="102"/>
      <c r="C153" s="57" t="s">
        <v>1265</v>
      </c>
      <c r="D153" s="97">
        <v>1</v>
      </c>
      <c r="E153" s="97"/>
      <c r="F153" s="57"/>
      <c r="G153" s="57"/>
      <c r="H153" s="130"/>
      <c r="I153" s="130"/>
      <c r="J153" s="133"/>
      <c r="K153" s="130"/>
      <c r="P153" s="90"/>
      <c r="Q153" s="90"/>
      <c r="R153" s="90"/>
      <c r="S153" s="90"/>
    </row>
    <row r="154" spans="1:19" ht="30" x14ac:dyDescent="0.3">
      <c r="A154" s="101" t="s">
        <v>371</v>
      </c>
      <c r="B154" s="102" t="s">
        <v>372</v>
      </c>
      <c r="C154" s="57" t="s">
        <v>1266</v>
      </c>
      <c r="D154" s="98">
        <v>1</v>
      </c>
      <c r="E154" s="98" t="s">
        <v>228</v>
      </c>
      <c r="F154" s="57"/>
      <c r="G154" s="99"/>
      <c r="H154" s="130"/>
      <c r="I154" s="130"/>
      <c r="J154" s="133"/>
      <c r="K154" s="130"/>
      <c r="P154" s="90"/>
      <c r="Q154" s="90"/>
      <c r="R154" s="90"/>
      <c r="S154" s="90"/>
    </row>
    <row r="155" spans="1:19" x14ac:dyDescent="0.3">
      <c r="A155" s="101"/>
      <c r="B155" s="102"/>
      <c r="C155" s="37" t="s">
        <v>5502</v>
      </c>
      <c r="D155" s="98">
        <v>1</v>
      </c>
      <c r="E155" s="98" t="s">
        <v>228</v>
      </c>
      <c r="F155" s="57" t="s">
        <v>5501</v>
      </c>
      <c r="G155" s="99"/>
      <c r="H155" s="130"/>
      <c r="I155" s="130"/>
      <c r="J155" s="133"/>
      <c r="K155" s="130"/>
      <c r="P155" s="90"/>
      <c r="Q155" s="90"/>
      <c r="R155" s="90"/>
      <c r="S155" s="90"/>
    </row>
    <row r="156" spans="1:19" x14ac:dyDescent="0.3">
      <c r="A156" s="101"/>
      <c r="B156" s="102"/>
      <c r="C156" s="57" t="s">
        <v>1267</v>
      </c>
      <c r="D156" s="98">
        <v>1</v>
      </c>
      <c r="E156" s="98" t="s">
        <v>228</v>
      </c>
      <c r="F156" s="57"/>
      <c r="G156" s="99"/>
      <c r="H156" s="130"/>
      <c r="I156" s="130"/>
      <c r="J156" s="133"/>
      <c r="K156" s="130"/>
      <c r="P156" s="90"/>
      <c r="Q156" s="90"/>
      <c r="R156" s="90"/>
      <c r="S156" s="90"/>
    </row>
    <row r="157" spans="1:19" x14ac:dyDescent="0.3">
      <c r="A157" s="101" t="s">
        <v>44</v>
      </c>
      <c r="B157" s="920" t="s">
        <v>5620</v>
      </c>
      <c r="C157" s="920"/>
      <c r="D157" s="920"/>
      <c r="E157" s="920"/>
      <c r="F157" s="920"/>
      <c r="G157" s="920"/>
      <c r="H157" s="130">
        <f>SUM(D158:D162)</f>
        <v>5</v>
      </c>
      <c r="I157" s="130">
        <f>COUNT(D158:D162)*2</f>
        <v>10</v>
      </c>
      <c r="J157" s="133">
        <f>H157/I157</f>
        <v>0.5</v>
      </c>
      <c r="K157" s="130"/>
      <c r="P157" s="90"/>
      <c r="Q157" s="90"/>
      <c r="R157" s="90"/>
      <c r="S157" s="90"/>
    </row>
    <row r="158" spans="1:19" ht="45" x14ac:dyDescent="0.3">
      <c r="A158" s="101" t="s">
        <v>383</v>
      </c>
      <c r="B158" s="102" t="s">
        <v>375</v>
      </c>
      <c r="C158" s="57" t="s">
        <v>1268</v>
      </c>
      <c r="D158" s="98">
        <v>1</v>
      </c>
      <c r="E158" s="98" t="s">
        <v>256</v>
      </c>
      <c r="F158" s="57" t="s">
        <v>6063</v>
      </c>
      <c r="G158" s="99"/>
      <c r="H158" s="130"/>
      <c r="I158" s="130"/>
      <c r="J158" s="133"/>
      <c r="K158" s="130"/>
      <c r="P158" s="90"/>
      <c r="Q158" s="90"/>
      <c r="R158" s="90"/>
      <c r="S158" s="90"/>
    </row>
    <row r="159" spans="1:19" ht="30" x14ac:dyDescent="0.3">
      <c r="A159" s="101"/>
      <c r="B159" s="102"/>
      <c r="C159" s="57" t="s">
        <v>1269</v>
      </c>
      <c r="D159" s="97">
        <v>1</v>
      </c>
      <c r="E159" s="97" t="s">
        <v>228</v>
      </c>
      <c r="F159" s="57"/>
      <c r="G159" s="57"/>
      <c r="H159" s="130"/>
      <c r="I159" s="130"/>
      <c r="J159" s="133"/>
      <c r="K159" s="130"/>
      <c r="P159" s="90"/>
      <c r="Q159" s="90"/>
      <c r="R159" s="90"/>
      <c r="S159" s="90"/>
    </row>
    <row r="160" spans="1:19" ht="30" x14ac:dyDescent="0.3">
      <c r="A160" s="101" t="s">
        <v>2004</v>
      </c>
      <c r="B160" s="102" t="s">
        <v>377</v>
      </c>
      <c r="C160" s="57" t="s">
        <v>1270</v>
      </c>
      <c r="D160" s="98">
        <v>1</v>
      </c>
      <c r="E160" s="98" t="s">
        <v>228</v>
      </c>
      <c r="F160" s="57" t="s">
        <v>5500</v>
      </c>
      <c r="G160" s="99"/>
      <c r="H160" s="130"/>
      <c r="I160" s="130"/>
      <c r="J160" s="133"/>
      <c r="K160" s="130"/>
      <c r="P160" s="90"/>
      <c r="Q160" s="90"/>
      <c r="R160" s="90"/>
      <c r="S160" s="90"/>
    </row>
    <row r="161" spans="1:19" ht="45" x14ac:dyDescent="0.3">
      <c r="A161" s="101"/>
      <c r="B161" s="102"/>
      <c r="C161" s="57" t="s">
        <v>1271</v>
      </c>
      <c r="D161" s="97">
        <v>1</v>
      </c>
      <c r="E161" s="97" t="s">
        <v>254</v>
      </c>
      <c r="F161" s="57"/>
      <c r="G161" s="57"/>
      <c r="H161" s="130"/>
      <c r="I161" s="130"/>
      <c r="J161" s="133"/>
      <c r="K161" s="130"/>
      <c r="P161" s="90"/>
      <c r="Q161" s="90"/>
      <c r="R161" s="90"/>
      <c r="S161" s="90"/>
    </row>
    <row r="162" spans="1:19" ht="45" x14ac:dyDescent="0.3">
      <c r="A162" s="101" t="s">
        <v>390</v>
      </c>
      <c r="B162" s="102" t="s">
        <v>380</v>
      </c>
      <c r="C162" s="57" t="s">
        <v>381</v>
      </c>
      <c r="D162" s="98">
        <v>1</v>
      </c>
      <c r="E162" s="98" t="s">
        <v>228</v>
      </c>
      <c r="F162" s="57" t="s">
        <v>5499</v>
      </c>
      <c r="G162" s="99"/>
      <c r="H162" s="130"/>
      <c r="I162" s="130"/>
      <c r="J162" s="133"/>
      <c r="K162" s="130"/>
      <c r="P162" s="90"/>
      <c r="Q162" s="90"/>
      <c r="R162" s="90"/>
      <c r="S162" s="90"/>
    </row>
    <row r="163" spans="1:19" x14ac:dyDescent="0.3">
      <c r="A163" s="101" t="s">
        <v>46</v>
      </c>
      <c r="B163" s="916" t="s">
        <v>382</v>
      </c>
      <c r="C163" s="917"/>
      <c r="D163" s="917"/>
      <c r="E163" s="917"/>
      <c r="F163" s="917"/>
      <c r="G163" s="917"/>
      <c r="H163" s="130">
        <f>SUM(D164:D172)</f>
        <v>9</v>
      </c>
      <c r="I163" s="130">
        <f>COUNT(D164:D172)*2</f>
        <v>18</v>
      </c>
      <c r="J163" s="133">
        <f>H163/I163</f>
        <v>0.5</v>
      </c>
      <c r="K163" s="130"/>
      <c r="P163" s="90"/>
      <c r="Q163" s="90"/>
      <c r="R163" s="90"/>
      <c r="S163" s="90"/>
    </row>
    <row r="164" spans="1:19" ht="45" x14ac:dyDescent="0.3">
      <c r="A164" s="101" t="s">
        <v>1293</v>
      </c>
      <c r="B164" s="57" t="s">
        <v>1272</v>
      </c>
      <c r="C164" s="37" t="s">
        <v>5498</v>
      </c>
      <c r="D164" s="98">
        <v>1</v>
      </c>
      <c r="E164" s="98" t="s">
        <v>254</v>
      </c>
      <c r="F164" s="37" t="s">
        <v>5497</v>
      </c>
      <c r="G164" s="99"/>
      <c r="H164" s="130"/>
      <c r="I164" s="130"/>
      <c r="J164" s="133"/>
      <c r="K164" s="130"/>
      <c r="P164" s="90"/>
      <c r="Q164" s="90"/>
      <c r="R164" s="90"/>
      <c r="S164" s="90"/>
    </row>
    <row r="165" spans="1:19" ht="45" x14ac:dyDescent="0.3">
      <c r="A165" s="106" t="s">
        <v>1297</v>
      </c>
      <c r="B165" s="57" t="s">
        <v>4309</v>
      </c>
      <c r="C165" s="37" t="s">
        <v>5496</v>
      </c>
      <c r="D165" s="98">
        <v>1</v>
      </c>
      <c r="E165" s="105" t="s">
        <v>254</v>
      </c>
      <c r="F165" s="37" t="s">
        <v>5495</v>
      </c>
      <c r="G165" s="99"/>
      <c r="H165" s="130"/>
      <c r="I165" s="130"/>
      <c r="J165" s="133"/>
      <c r="K165" s="130"/>
      <c r="P165" s="90"/>
      <c r="Q165" s="90"/>
      <c r="R165" s="90"/>
      <c r="S165" s="90"/>
    </row>
    <row r="166" spans="1:19" ht="45" x14ac:dyDescent="0.3">
      <c r="A166" s="101" t="s">
        <v>1301</v>
      </c>
      <c r="B166" s="57" t="s">
        <v>391</v>
      </c>
      <c r="C166" s="57" t="s">
        <v>1275</v>
      </c>
      <c r="D166" s="98">
        <v>1</v>
      </c>
      <c r="E166" s="98" t="s">
        <v>393</v>
      </c>
      <c r="F166" s="37" t="s">
        <v>5494</v>
      </c>
      <c r="G166" s="99"/>
      <c r="H166" s="130"/>
      <c r="I166" s="130"/>
      <c r="J166" s="133"/>
      <c r="K166" s="130"/>
      <c r="P166" s="90"/>
      <c r="Q166" s="90"/>
      <c r="R166" s="90"/>
      <c r="S166" s="90"/>
    </row>
    <row r="167" spans="1:19" ht="75" x14ac:dyDescent="0.3">
      <c r="A167" s="101" t="s">
        <v>4179</v>
      </c>
      <c r="B167" s="57" t="s">
        <v>394</v>
      </c>
      <c r="C167" s="57" t="s">
        <v>5493</v>
      </c>
      <c r="D167" s="98">
        <v>1</v>
      </c>
      <c r="E167" s="98" t="s">
        <v>256</v>
      </c>
      <c r="F167" s="57" t="s">
        <v>5492</v>
      </c>
      <c r="G167" s="99"/>
      <c r="H167" s="130"/>
      <c r="I167" s="130"/>
      <c r="J167" s="133"/>
      <c r="K167" s="130"/>
      <c r="P167" s="90"/>
      <c r="Q167" s="90"/>
      <c r="R167" s="90"/>
      <c r="S167" s="90"/>
    </row>
    <row r="168" spans="1:19" x14ac:dyDescent="0.3">
      <c r="A168" s="101"/>
      <c r="B168" s="57"/>
      <c r="C168" s="37" t="s">
        <v>5491</v>
      </c>
      <c r="D168" s="98">
        <v>1</v>
      </c>
      <c r="E168" s="98" t="s">
        <v>400</v>
      </c>
      <c r="F168" s="57" t="s">
        <v>5490</v>
      </c>
      <c r="G168" s="99"/>
      <c r="H168" s="130"/>
      <c r="I168" s="130"/>
      <c r="J168" s="133"/>
      <c r="K168" s="130"/>
      <c r="P168" s="90"/>
      <c r="Q168" s="90"/>
      <c r="R168" s="90"/>
      <c r="S168" s="90"/>
    </row>
    <row r="169" spans="1:19" ht="45" x14ac:dyDescent="0.3">
      <c r="A169" s="101"/>
      <c r="B169" s="57"/>
      <c r="C169" s="37" t="s">
        <v>5489</v>
      </c>
      <c r="D169" s="98">
        <v>1</v>
      </c>
      <c r="E169" s="98" t="s">
        <v>400</v>
      </c>
      <c r="F169" s="57" t="s">
        <v>5488</v>
      </c>
      <c r="G169" s="99"/>
      <c r="H169" s="130"/>
      <c r="I169" s="130"/>
      <c r="J169" s="133"/>
      <c r="K169" s="130"/>
      <c r="P169" s="90"/>
      <c r="Q169" s="90"/>
      <c r="R169" s="90"/>
      <c r="S169" s="90"/>
    </row>
    <row r="170" spans="1:19" ht="75" x14ac:dyDescent="0.3">
      <c r="A170" s="101"/>
      <c r="B170" s="57"/>
      <c r="C170" s="37" t="s">
        <v>5487</v>
      </c>
      <c r="D170" s="98">
        <v>1</v>
      </c>
      <c r="E170" s="98" t="s">
        <v>400</v>
      </c>
      <c r="F170" s="57" t="s">
        <v>5486</v>
      </c>
      <c r="G170" s="99"/>
      <c r="H170" s="130"/>
      <c r="I170" s="130"/>
      <c r="J170" s="133"/>
      <c r="K170" s="130"/>
      <c r="P170" s="90"/>
      <c r="Q170" s="90"/>
      <c r="R170" s="90"/>
      <c r="S170" s="90"/>
    </row>
    <row r="171" spans="1:19" x14ac:dyDescent="0.3">
      <c r="A171" s="101" t="s">
        <v>4180</v>
      </c>
      <c r="B171" s="57" t="s">
        <v>396</v>
      </c>
      <c r="C171" s="37" t="s">
        <v>5485</v>
      </c>
      <c r="D171" s="98">
        <v>1</v>
      </c>
      <c r="E171" s="98" t="s">
        <v>400</v>
      </c>
      <c r="F171" s="57" t="s">
        <v>5484</v>
      </c>
      <c r="G171" s="99"/>
      <c r="H171" s="130"/>
      <c r="I171" s="130"/>
      <c r="J171" s="133"/>
      <c r="K171" s="130"/>
      <c r="P171" s="90"/>
      <c r="Q171" s="90"/>
      <c r="R171" s="90"/>
      <c r="S171" s="90"/>
    </row>
    <row r="172" spans="1:19" x14ac:dyDescent="0.3">
      <c r="A172" s="101"/>
      <c r="B172" s="57"/>
      <c r="C172" s="37" t="s">
        <v>5483</v>
      </c>
      <c r="D172" s="98">
        <v>1</v>
      </c>
      <c r="E172" s="98" t="s">
        <v>400</v>
      </c>
      <c r="F172" s="99"/>
      <c r="G172" s="99"/>
      <c r="H172" s="130"/>
      <c r="I172" s="130"/>
      <c r="J172" s="133"/>
      <c r="K172" s="130"/>
      <c r="P172" s="90"/>
      <c r="Q172" s="90"/>
      <c r="R172" s="90"/>
      <c r="S172" s="90"/>
    </row>
    <row r="173" spans="1:19" x14ac:dyDescent="0.3">
      <c r="A173" s="101" t="s">
        <v>48</v>
      </c>
      <c r="B173" s="916" t="s">
        <v>404</v>
      </c>
      <c r="C173" s="917"/>
      <c r="D173" s="917"/>
      <c r="E173" s="917"/>
      <c r="F173" s="917"/>
      <c r="G173" s="917"/>
      <c r="H173" s="130">
        <f>SUM(D174:D189)</f>
        <v>16</v>
      </c>
      <c r="I173" s="130">
        <f>COUNT(D174:D189)*2</f>
        <v>32</v>
      </c>
      <c r="J173" s="133">
        <f>H173/I173</f>
        <v>0.5</v>
      </c>
      <c r="K173" s="130"/>
      <c r="P173" s="90"/>
      <c r="Q173" s="90"/>
      <c r="R173" s="90"/>
      <c r="S173" s="90"/>
    </row>
    <row r="174" spans="1:19" ht="30" x14ac:dyDescent="0.3">
      <c r="A174" s="101" t="s">
        <v>1304</v>
      </c>
      <c r="B174" s="57" t="s">
        <v>406</v>
      </c>
      <c r="C174" s="57" t="s">
        <v>1294</v>
      </c>
      <c r="D174" s="98">
        <v>1</v>
      </c>
      <c r="E174" s="98" t="s">
        <v>408</v>
      </c>
      <c r="F174" s="37" t="s">
        <v>1295</v>
      </c>
      <c r="G174" s="99"/>
      <c r="H174" s="130"/>
      <c r="I174" s="130"/>
      <c r="J174" s="133"/>
      <c r="K174" s="130"/>
      <c r="P174" s="90"/>
      <c r="Q174" s="90"/>
      <c r="R174" s="90"/>
      <c r="S174" s="90"/>
    </row>
    <row r="175" spans="1:19" x14ac:dyDescent="0.3">
      <c r="A175" s="101"/>
      <c r="B175" s="57"/>
      <c r="C175" s="37" t="s">
        <v>3090</v>
      </c>
      <c r="D175" s="98">
        <v>1</v>
      </c>
      <c r="E175" s="98" t="s">
        <v>408</v>
      </c>
      <c r="F175" s="111" t="s">
        <v>3091</v>
      </c>
      <c r="G175" s="99"/>
      <c r="H175" s="130"/>
      <c r="I175" s="130"/>
      <c r="J175" s="133"/>
      <c r="K175" s="130"/>
      <c r="P175" s="90"/>
      <c r="Q175" s="90"/>
      <c r="R175" s="90"/>
      <c r="S175" s="90"/>
    </row>
    <row r="176" spans="1:19" x14ac:dyDescent="0.3">
      <c r="A176" s="101"/>
      <c r="B176" s="57"/>
      <c r="C176" s="111" t="s">
        <v>3092</v>
      </c>
      <c r="D176" s="98">
        <v>1</v>
      </c>
      <c r="E176" s="98" t="s">
        <v>408</v>
      </c>
      <c r="F176" s="111" t="s">
        <v>3091</v>
      </c>
      <c r="G176" s="99"/>
      <c r="H176" s="130"/>
      <c r="I176" s="130"/>
      <c r="J176" s="133"/>
      <c r="K176" s="130"/>
      <c r="P176" s="90"/>
      <c r="Q176" s="90"/>
      <c r="R176" s="90"/>
      <c r="S176" s="90"/>
    </row>
    <row r="177" spans="1:19" x14ac:dyDescent="0.3">
      <c r="A177" s="101"/>
      <c r="B177" s="57"/>
      <c r="C177" s="111" t="s">
        <v>3093</v>
      </c>
      <c r="D177" s="98">
        <v>1</v>
      </c>
      <c r="E177" s="98" t="s">
        <v>408</v>
      </c>
      <c r="F177" s="111" t="s">
        <v>3091</v>
      </c>
      <c r="G177" s="99"/>
      <c r="H177" s="130"/>
      <c r="I177" s="130"/>
      <c r="J177" s="133"/>
      <c r="K177" s="130"/>
      <c r="P177" s="90"/>
      <c r="Q177" s="90"/>
      <c r="R177" s="90"/>
      <c r="S177" s="90"/>
    </row>
    <row r="178" spans="1:19" x14ac:dyDescent="0.3">
      <c r="A178" s="101"/>
      <c r="B178" s="57"/>
      <c r="C178" s="111" t="s">
        <v>1763</v>
      </c>
      <c r="D178" s="98">
        <v>1</v>
      </c>
      <c r="E178" s="98" t="s">
        <v>408</v>
      </c>
      <c r="F178" s="111" t="s">
        <v>3091</v>
      </c>
      <c r="G178" s="99"/>
      <c r="H178" s="130"/>
      <c r="I178" s="130"/>
      <c r="J178" s="133"/>
      <c r="K178" s="130"/>
      <c r="P178" s="90"/>
      <c r="Q178" s="90"/>
      <c r="R178" s="90"/>
      <c r="S178" s="90"/>
    </row>
    <row r="179" spans="1:19" x14ac:dyDescent="0.3">
      <c r="A179" s="101"/>
      <c r="B179" s="57"/>
      <c r="C179" s="111" t="s">
        <v>3094</v>
      </c>
      <c r="D179" s="98">
        <v>1</v>
      </c>
      <c r="E179" s="98" t="s">
        <v>408</v>
      </c>
      <c r="F179" s="111" t="s">
        <v>3091</v>
      </c>
      <c r="G179" s="99"/>
      <c r="H179" s="130"/>
      <c r="I179" s="130"/>
      <c r="J179" s="133"/>
      <c r="K179" s="130"/>
      <c r="P179" s="90"/>
      <c r="Q179" s="90"/>
      <c r="R179" s="90"/>
      <c r="S179" s="90"/>
    </row>
    <row r="180" spans="1:19" x14ac:dyDescent="0.3">
      <c r="A180" s="101"/>
      <c r="B180" s="57"/>
      <c r="C180" s="37" t="s">
        <v>5478</v>
      </c>
      <c r="D180" s="98">
        <v>1</v>
      </c>
      <c r="E180" s="98" t="s">
        <v>408</v>
      </c>
      <c r="F180" s="111" t="s">
        <v>3091</v>
      </c>
      <c r="G180" s="99"/>
      <c r="H180" s="130"/>
      <c r="I180" s="130"/>
      <c r="J180" s="133"/>
      <c r="K180" s="130"/>
      <c r="P180" s="90"/>
      <c r="Q180" s="90"/>
      <c r="R180" s="90"/>
      <c r="S180" s="90"/>
    </row>
    <row r="181" spans="1:19" x14ac:dyDescent="0.3">
      <c r="A181" s="101"/>
      <c r="B181" s="57"/>
      <c r="C181" s="111" t="s">
        <v>3096</v>
      </c>
      <c r="D181" s="98">
        <v>1</v>
      </c>
      <c r="E181" s="98" t="s">
        <v>408</v>
      </c>
      <c r="F181" s="111" t="s">
        <v>3091</v>
      </c>
      <c r="G181" s="99"/>
      <c r="H181" s="130"/>
      <c r="I181" s="130"/>
      <c r="J181" s="133"/>
      <c r="K181" s="130"/>
      <c r="P181" s="90"/>
      <c r="Q181" s="90"/>
      <c r="R181" s="90"/>
      <c r="S181" s="90"/>
    </row>
    <row r="182" spans="1:19" x14ac:dyDescent="0.3">
      <c r="A182" s="101"/>
      <c r="B182" s="57"/>
      <c r="C182" s="111" t="s">
        <v>3097</v>
      </c>
      <c r="D182" s="98">
        <v>1</v>
      </c>
      <c r="E182" s="98" t="s">
        <v>408</v>
      </c>
      <c r="F182" s="111" t="s">
        <v>3091</v>
      </c>
      <c r="G182" s="99"/>
      <c r="H182" s="130"/>
      <c r="I182" s="130"/>
      <c r="J182" s="133"/>
      <c r="K182" s="130"/>
      <c r="P182" s="90"/>
      <c r="Q182" s="90"/>
      <c r="R182" s="90"/>
      <c r="S182" s="90"/>
    </row>
    <row r="183" spans="1:19" x14ac:dyDescent="0.3">
      <c r="A183" s="101"/>
      <c r="B183" s="57"/>
      <c r="C183" s="37" t="s">
        <v>3098</v>
      </c>
      <c r="D183" s="98">
        <v>1</v>
      </c>
      <c r="E183" s="98" t="s">
        <v>408</v>
      </c>
      <c r="F183" s="111" t="s">
        <v>3091</v>
      </c>
      <c r="G183" s="99"/>
      <c r="H183" s="130"/>
      <c r="I183" s="130"/>
      <c r="J183" s="133"/>
      <c r="K183" s="130"/>
      <c r="P183" s="90"/>
      <c r="Q183" s="90"/>
      <c r="R183" s="90"/>
      <c r="S183" s="90"/>
    </row>
    <row r="184" spans="1:19" x14ac:dyDescent="0.3">
      <c r="A184" s="101"/>
      <c r="B184" s="57"/>
      <c r="C184" s="37" t="s">
        <v>3101</v>
      </c>
      <c r="D184" s="98">
        <v>1</v>
      </c>
      <c r="E184" s="98" t="s">
        <v>408</v>
      </c>
      <c r="F184" s="111" t="s">
        <v>3091</v>
      </c>
      <c r="G184" s="99"/>
      <c r="H184" s="130"/>
      <c r="I184" s="130"/>
      <c r="J184" s="133"/>
      <c r="K184" s="130"/>
      <c r="P184" s="90"/>
      <c r="Q184" s="90"/>
      <c r="R184" s="90"/>
      <c r="S184" s="90"/>
    </row>
    <row r="185" spans="1:19" x14ac:dyDescent="0.3">
      <c r="A185" s="101"/>
      <c r="B185" s="57"/>
      <c r="C185" s="37" t="s">
        <v>3105</v>
      </c>
      <c r="D185" s="98">
        <v>1</v>
      </c>
      <c r="E185" s="98" t="s">
        <v>408</v>
      </c>
      <c r="F185" s="111" t="s">
        <v>3091</v>
      </c>
      <c r="G185" s="99"/>
      <c r="H185" s="130"/>
      <c r="I185" s="130"/>
      <c r="J185" s="133"/>
      <c r="K185" s="130"/>
      <c r="P185" s="90"/>
      <c r="Q185" s="90"/>
      <c r="R185" s="90"/>
      <c r="S185" s="90"/>
    </row>
    <row r="186" spans="1:19" ht="30" x14ac:dyDescent="0.3">
      <c r="A186" s="101"/>
      <c r="B186" s="57"/>
      <c r="C186" s="57" t="s">
        <v>1296</v>
      </c>
      <c r="D186" s="98">
        <v>1</v>
      </c>
      <c r="E186" s="98" t="s">
        <v>408</v>
      </c>
      <c r="F186" s="37" t="s">
        <v>5477</v>
      </c>
      <c r="G186" s="99"/>
      <c r="H186" s="130"/>
      <c r="I186" s="130"/>
      <c r="J186" s="133"/>
      <c r="K186" s="130"/>
      <c r="P186" s="90"/>
      <c r="Q186" s="90"/>
      <c r="R186" s="90"/>
      <c r="S186" s="90"/>
    </row>
    <row r="187" spans="1:19" ht="30" x14ac:dyDescent="0.3">
      <c r="A187" s="101" t="s">
        <v>1307</v>
      </c>
      <c r="B187" s="57" t="s">
        <v>426</v>
      </c>
      <c r="C187" s="57" t="s">
        <v>1298</v>
      </c>
      <c r="D187" s="98">
        <v>1</v>
      </c>
      <c r="E187" s="98" t="s">
        <v>408</v>
      </c>
      <c r="F187" s="37" t="s">
        <v>1299</v>
      </c>
      <c r="G187" s="99"/>
      <c r="H187" s="130"/>
      <c r="I187" s="130"/>
      <c r="J187" s="133"/>
      <c r="K187" s="130"/>
      <c r="P187" s="90"/>
      <c r="Q187" s="90"/>
      <c r="R187" s="90"/>
      <c r="S187" s="90"/>
    </row>
    <row r="188" spans="1:19" ht="90" x14ac:dyDescent="0.3">
      <c r="A188" s="101" t="s">
        <v>1772</v>
      </c>
      <c r="B188" s="102" t="s">
        <v>433</v>
      </c>
      <c r="C188" s="57" t="s">
        <v>5476</v>
      </c>
      <c r="D188" s="98">
        <v>1</v>
      </c>
      <c r="E188" s="98" t="s">
        <v>408</v>
      </c>
      <c r="F188" s="57" t="s">
        <v>5475</v>
      </c>
      <c r="G188" s="99"/>
      <c r="H188" s="130"/>
      <c r="I188" s="130"/>
      <c r="J188" s="133"/>
      <c r="K188" s="130"/>
      <c r="P188" s="90"/>
      <c r="Q188" s="90"/>
      <c r="R188" s="90"/>
      <c r="S188" s="90"/>
    </row>
    <row r="189" spans="1:19" ht="105" x14ac:dyDescent="0.3">
      <c r="A189" s="101"/>
      <c r="C189" s="57" t="s">
        <v>5474</v>
      </c>
      <c r="D189" s="105">
        <v>1</v>
      </c>
      <c r="E189" s="113" t="s">
        <v>501</v>
      </c>
      <c r="F189" s="57" t="s">
        <v>5473</v>
      </c>
      <c r="G189" s="90"/>
      <c r="H189" s="130"/>
      <c r="I189" s="130"/>
      <c r="J189" s="133"/>
      <c r="K189" s="130"/>
      <c r="P189" s="90"/>
      <c r="Q189" s="90"/>
      <c r="R189" s="90"/>
      <c r="S189" s="90"/>
    </row>
    <row r="190" spans="1:19" x14ac:dyDescent="0.3">
      <c r="A190" s="101" t="s">
        <v>4181</v>
      </c>
      <c r="B190" s="916" t="s">
        <v>49</v>
      </c>
      <c r="C190" s="917"/>
      <c r="D190" s="917"/>
      <c r="E190" s="917"/>
      <c r="F190" s="917"/>
      <c r="G190" s="917"/>
      <c r="H190" s="130">
        <f>SUM(D191:D206)</f>
        <v>16</v>
      </c>
      <c r="I190" s="130">
        <f>COUNT(D191:D206)*2</f>
        <v>32</v>
      </c>
      <c r="J190" s="133">
        <f>H190/I190</f>
        <v>0.5</v>
      </c>
      <c r="K190" s="130"/>
      <c r="P190" s="90"/>
      <c r="Q190" s="90"/>
      <c r="R190" s="90"/>
      <c r="S190" s="90"/>
    </row>
    <row r="191" spans="1:19" ht="45" x14ac:dyDescent="0.3">
      <c r="A191" s="101" t="s">
        <v>4182</v>
      </c>
      <c r="B191" s="57" t="s">
        <v>437</v>
      </c>
      <c r="C191" s="57" t="s">
        <v>1305</v>
      </c>
      <c r="D191" s="98">
        <v>1</v>
      </c>
      <c r="E191" s="98" t="s">
        <v>228</v>
      </c>
      <c r="F191" s="37" t="s">
        <v>5472</v>
      </c>
      <c r="G191" s="99"/>
      <c r="H191" s="130"/>
      <c r="I191" s="130"/>
      <c r="J191" s="133"/>
      <c r="K191" s="130"/>
      <c r="P191" s="90"/>
      <c r="Q191" s="90"/>
      <c r="R191" s="90"/>
      <c r="S191" s="90"/>
    </row>
    <row r="192" spans="1:19" ht="45" x14ac:dyDescent="0.3">
      <c r="A192" s="101" t="s">
        <v>4183</v>
      </c>
      <c r="B192" s="57" t="s">
        <v>442</v>
      </c>
      <c r="C192" s="57" t="s">
        <v>1308</v>
      </c>
      <c r="D192" s="97">
        <v>1</v>
      </c>
      <c r="E192" s="97" t="s">
        <v>228</v>
      </c>
      <c r="F192" s="37" t="s">
        <v>1309</v>
      </c>
      <c r="G192" s="57"/>
      <c r="H192" s="130"/>
      <c r="I192" s="130"/>
      <c r="J192" s="133"/>
      <c r="K192" s="130"/>
      <c r="P192" s="90"/>
      <c r="Q192" s="90"/>
      <c r="R192" s="90"/>
      <c r="S192" s="90"/>
    </row>
    <row r="193" spans="1:19" ht="195" x14ac:dyDescent="0.3">
      <c r="A193" s="101"/>
      <c r="B193" s="57"/>
      <c r="C193" s="57" t="s">
        <v>5471</v>
      </c>
      <c r="D193" s="98">
        <v>1</v>
      </c>
      <c r="E193" s="98" t="s">
        <v>228</v>
      </c>
      <c r="F193" s="57" t="s">
        <v>5470</v>
      </c>
      <c r="G193" s="99"/>
      <c r="H193" s="130"/>
      <c r="I193" s="130"/>
      <c r="J193" s="133"/>
      <c r="K193" s="130"/>
      <c r="P193" s="90"/>
      <c r="Q193" s="90"/>
      <c r="R193" s="90"/>
      <c r="S193" s="90"/>
    </row>
    <row r="194" spans="1:19" ht="60" x14ac:dyDescent="0.3">
      <c r="A194" s="101"/>
      <c r="B194" s="57"/>
      <c r="C194" s="57" t="s">
        <v>5469</v>
      </c>
      <c r="D194" s="98">
        <v>1</v>
      </c>
      <c r="E194" s="98" t="s">
        <v>228</v>
      </c>
      <c r="F194" s="57" t="s">
        <v>5468</v>
      </c>
      <c r="G194" s="99"/>
      <c r="H194" s="130"/>
      <c r="I194" s="130"/>
      <c r="J194" s="133"/>
      <c r="K194" s="130"/>
      <c r="P194" s="90"/>
      <c r="Q194" s="90"/>
      <c r="R194" s="90"/>
      <c r="S194" s="90"/>
    </row>
    <row r="195" spans="1:19" ht="120" x14ac:dyDescent="0.3">
      <c r="A195" s="101"/>
      <c r="B195" s="57"/>
      <c r="C195" s="57" t="s">
        <v>5467</v>
      </c>
      <c r="D195" s="98">
        <v>1</v>
      </c>
      <c r="E195" s="98" t="s">
        <v>228</v>
      </c>
      <c r="F195" s="37" t="s">
        <v>5466</v>
      </c>
      <c r="G195" s="99"/>
      <c r="H195" s="130"/>
      <c r="I195" s="130"/>
      <c r="J195" s="133"/>
      <c r="K195" s="130"/>
      <c r="P195" s="90"/>
      <c r="Q195" s="90"/>
      <c r="R195" s="90"/>
      <c r="S195" s="90"/>
    </row>
    <row r="196" spans="1:19" ht="30" x14ac:dyDescent="0.3">
      <c r="A196" s="101"/>
      <c r="B196" s="57"/>
      <c r="C196" s="57" t="s">
        <v>5465</v>
      </c>
      <c r="D196" s="98">
        <v>1</v>
      </c>
      <c r="E196" s="98" t="s">
        <v>228</v>
      </c>
      <c r="F196" s="37" t="s">
        <v>5464</v>
      </c>
      <c r="G196" s="99"/>
      <c r="H196" s="130"/>
      <c r="I196" s="130"/>
      <c r="J196" s="133"/>
      <c r="K196" s="130"/>
      <c r="P196" s="90"/>
      <c r="Q196" s="90"/>
      <c r="R196" s="90"/>
      <c r="S196" s="90"/>
    </row>
    <row r="197" spans="1:19" ht="30" x14ac:dyDescent="0.3">
      <c r="A197" s="101"/>
      <c r="B197" s="57"/>
      <c r="C197" s="57" t="s">
        <v>5463</v>
      </c>
      <c r="D197" s="98">
        <v>1</v>
      </c>
      <c r="E197" s="98" t="s">
        <v>228</v>
      </c>
      <c r="F197" s="37" t="s">
        <v>5462</v>
      </c>
      <c r="G197" s="99"/>
      <c r="H197" s="130"/>
      <c r="I197" s="130"/>
      <c r="J197" s="133"/>
      <c r="K197" s="130"/>
      <c r="P197" s="90"/>
      <c r="Q197" s="90"/>
      <c r="R197" s="90"/>
      <c r="S197" s="90"/>
    </row>
    <row r="198" spans="1:19" ht="30" x14ac:dyDescent="0.3">
      <c r="A198" s="101"/>
      <c r="B198" s="57"/>
      <c r="C198" s="57" t="s">
        <v>5461</v>
      </c>
      <c r="D198" s="98">
        <v>1</v>
      </c>
      <c r="E198" s="98" t="s">
        <v>228</v>
      </c>
      <c r="F198" s="37" t="s">
        <v>5460</v>
      </c>
      <c r="G198" s="99"/>
      <c r="H198" s="130"/>
      <c r="I198" s="130"/>
      <c r="J198" s="133"/>
      <c r="K198" s="130"/>
      <c r="P198" s="90"/>
      <c r="Q198" s="90"/>
      <c r="R198" s="90"/>
      <c r="S198" s="90"/>
    </row>
    <row r="199" spans="1:19" ht="30" x14ac:dyDescent="0.3">
      <c r="A199" s="101"/>
      <c r="B199" s="57"/>
      <c r="C199" s="57" t="s">
        <v>5459</v>
      </c>
      <c r="D199" s="98">
        <v>1</v>
      </c>
      <c r="E199" s="98" t="s">
        <v>228</v>
      </c>
      <c r="F199" s="37" t="s">
        <v>1313</v>
      </c>
      <c r="G199" s="99"/>
      <c r="H199" s="130"/>
      <c r="I199" s="130"/>
      <c r="J199" s="133"/>
      <c r="K199" s="130"/>
      <c r="P199" s="90"/>
      <c r="Q199" s="90"/>
      <c r="R199" s="90"/>
      <c r="S199" s="90"/>
    </row>
    <row r="200" spans="1:19" ht="30" x14ac:dyDescent="0.3">
      <c r="A200" s="101"/>
      <c r="B200" s="57"/>
      <c r="C200" s="57" t="s">
        <v>5458</v>
      </c>
      <c r="D200" s="98">
        <v>1</v>
      </c>
      <c r="E200" s="98" t="s">
        <v>228</v>
      </c>
      <c r="F200" s="37" t="s">
        <v>5457</v>
      </c>
      <c r="G200" s="99"/>
      <c r="H200" s="130"/>
      <c r="I200" s="130"/>
      <c r="J200" s="133"/>
      <c r="K200" s="130"/>
      <c r="P200" s="90"/>
      <c r="Q200" s="90"/>
      <c r="R200" s="90"/>
      <c r="S200" s="90"/>
    </row>
    <row r="201" spans="1:19" x14ac:dyDescent="0.3">
      <c r="A201" s="101" t="s">
        <v>4186</v>
      </c>
      <c r="B201" s="57" t="s">
        <v>454</v>
      </c>
      <c r="C201" s="57" t="s">
        <v>455</v>
      </c>
      <c r="D201" s="98">
        <v>1</v>
      </c>
      <c r="E201" s="98" t="s">
        <v>231</v>
      </c>
      <c r="F201" s="57" t="s">
        <v>1314</v>
      </c>
      <c r="G201" s="99"/>
      <c r="H201" s="130"/>
      <c r="I201" s="130"/>
      <c r="J201" s="133"/>
      <c r="K201" s="130"/>
      <c r="P201" s="90"/>
      <c r="Q201" s="90"/>
      <c r="R201" s="90"/>
      <c r="S201" s="90"/>
    </row>
    <row r="202" spans="1:19" x14ac:dyDescent="0.3">
      <c r="A202" s="101"/>
      <c r="B202" s="57"/>
      <c r="C202" s="57" t="s">
        <v>5456</v>
      </c>
      <c r="D202" s="98">
        <v>1</v>
      </c>
      <c r="E202" s="98" t="s">
        <v>228</v>
      </c>
      <c r="F202" s="57" t="s">
        <v>5455</v>
      </c>
      <c r="G202" s="99"/>
      <c r="H202" s="130"/>
      <c r="I202" s="130"/>
      <c r="J202" s="133"/>
      <c r="K202" s="130"/>
      <c r="P202" s="90"/>
      <c r="Q202" s="90"/>
      <c r="R202" s="90"/>
      <c r="S202" s="90"/>
    </row>
    <row r="203" spans="1:19" ht="30" x14ac:dyDescent="0.3">
      <c r="A203" s="101" t="s">
        <v>4187</v>
      </c>
      <c r="B203" s="57" t="s">
        <v>457</v>
      </c>
      <c r="C203" s="57" t="s">
        <v>5454</v>
      </c>
      <c r="D203" s="98">
        <v>1</v>
      </c>
      <c r="E203" s="98" t="s">
        <v>231</v>
      </c>
      <c r="F203" s="57" t="s">
        <v>1316</v>
      </c>
      <c r="G203" s="99"/>
      <c r="H203" s="130"/>
      <c r="I203" s="130"/>
      <c r="J203" s="133"/>
      <c r="K203" s="130"/>
      <c r="P203" s="90"/>
      <c r="Q203" s="90"/>
      <c r="R203" s="90"/>
      <c r="S203" s="90"/>
    </row>
    <row r="204" spans="1:19" x14ac:dyDescent="0.3">
      <c r="A204" s="101"/>
      <c r="B204" s="57"/>
      <c r="C204" s="57" t="s">
        <v>5453</v>
      </c>
      <c r="D204" s="98">
        <v>1</v>
      </c>
      <c r="E204" s="98" t="s">
        <v>231</v>
      </c>
      <c r="F204" s="57" t="s">
        <v>5452</v>
      </c>
      <c r="G204" s="99"/>
      <c r="H204" s="130"/>
      <c r="I204" s="130"/>
      <c r="J204" s="133"/>
      <c r="K204" s="130"/>
      <c r="P204" s="90"/>
      <c r="Q204" s="90"/>
      <c r="R204" s="90"/>
      <c r="S204" s="90"/>
    </row>
    <row r="205" spans="1:19" ht="30" x14ac:dyDescent="0.3">
      <c r="A205" s="101" t="s">
        <v>4188</v>
      </c>
      <c r="B205" s="57" t="s">
        <v>460</v>
      </c>
      <c r="C205" s="57" t="s">
        <v>1318</v>
      </c>
      <c r="D205" s="98">
        <v>1</v>
      </c>
      <c r="E205" s="98" t="s">
        <v>231</v>
      </c>
      <c r="F205" s="57" t="s">
        <v>1319</v>
      </c>
      <c r="G205" s="99"/>
      <c r="H205" s="130"/>
      <c r="I205" s="130"/>
      <c r="J205" s="133"/>
      <c r="K205" s="130"/>
      <c r="P205" s="90"/>
      <c r="Q205" s="90"/>
      <c r="R205" s="90"/>
      <c r="S205" s="90"/>
    </row>
    <row r="206" spans="1:19" ht="45" x14ac:dyDescent="0.3">
      <c r="A206" s="101"/>
      <c r="B206" s="57"/>
      <c r="C206" s="57" t="s">
        <v>1320</v>
      </c>
      <c r="D206" s="98">
        <v>1</v>
      </c>
      <c r="E206" s="98" t="s">
        <v>231</v>
      </c>
      <c r="F206" s="37" t="s">
        <v>5451</v>
      </c>
      <c r="G206" s="99"/>
      <c r="H206" s="130"/>
      <c r="I206" s="130"/>
      <c r="J206" s="133"/>
      <c r="K206" s="130"/>
      <c r="P206" s="90"/>
      <c r="Q206" s="90"/>
      <c r="R206" s="90"/>
      <c r="S206" s="90"/>
    </row>
    <row r="207" spans="1:19" x14ac:dyDescent="0.3">
      <c r="A207" s="101" t="s">
        <v>4189</v>
      </c>
      <c r="B207" s="929" t="s">
        <v>6125</v>
      </c>
      <c r="C207" s="929"/>
      <c r="D207" s="929"/>
      <c r="E207" s="929"/>
      <c r="F207" s="929"/>
      <c r="G207" s="929"/>
      <c r="H207" s="130">
        <f>SUM(D208:D219)</f>
        <v>12</v>
      </c>
      <c r="I207" s="130">
        <f>COUNT(D208:D219)*2</f>
        <v>24</v>
      </c>
      <c r="J207" s="133">
        <f>H207/I207</f>
        <v>0.5</v>
      </c>
      <c r="K207" s="130"/>
      <c r="P207" s="90"/>
      <c r="Q207" s="90"/>
      <c r="R207" s="90"/>
      <c r="S207" s="90"/>
    </row>
    <row r="208" spans="1:19" ht="45" x14ac:dyDescent="0.3">
      <c r="A208" s="56" t="s">
        <v>4190</v>
      </c>
      <c r="B208" s="57" t="s">
        <v>5621</v>
      </c>
      <c r="C208" s="29" t="s">
        <v>6075</v>
      </c>
      <c r="D208" s="98">
        <v>1</v>
      </c>
      <c r="E208" s="30" t="s">
        <v>258</v>
      </c>
      <c r="F208" s="29" t="s">
        <v>6076</v>
      </c>
      <c r="G208" s="99"/>
      <c r="H208" s="130"/>
      <c r="I208" s="130"/>
      <c r="J208" s="133"/>
      <c r="K208" s="130"/>
      <c r="P208" s="90"/>
      <c r="Q208" s="90"/>
      <c r="R208" s="90"/>
      <c r="S208" s="90"/>
    </row>
    <row r="209" spans="1:19" ht="60" x14ac:dyDescent="0.3">
      <c r="A209" s="56" t="s">
        <v>4191</v>
      </c>
      <c r="B209" s="57" t="s">
        <v>6105</v>
      </c>
      <c r="C209" s="29" t="s">
        <v>6077</v>
      </c>
      <c r="D209" s="98">
        <v>1</v>
      </c>
      <c r="E209" s="30" t="s">
        <v>258</v>
      </c>
      <c r="F209" s="29" t="s">
        <v>6078</v>
      </c>
      <c r="G209" s="99"/>
      <c r="H209" s="130"/>
      <c r="I209" s="130"/>
      <c r="J209" s="133"/>
      <c r="K209" s="130"/>
      <c r="P209" s="90"/>
      <c r="Q209" s="90"/>
      <c r="R209" s="90"/>
      <c r="S209" s="90"/>
    </row>
    <row r="210" spans="1:19" ht="30" x14ac:dyDescent="0.3">
      <c r="A210" s="56" t="s">
        <v>5791</v>
      </c>
      <c r="B210" s="57" t="s">
        <v>4350</v>
      </c>
      <c r="C210" s="57" t="s">
        <v>6126</v>
      </c>
      <c r="D210" s="98">
        <v>1</v>
      </c>
      <c r="E210" s="98" t="s">
        <v>400</v>
      </c>
      <c r="F210" s="37" t="s">
        <v>6127</v>
      </c>
      <c r="G210" s="99"/>
      <c r="H210" s="130"/>
      <c r="I210" s="130"/>
      <c r="J210" s="133"/>
      <c r="K210" s="130"/>
      <c r="P210" s="90"/>
      <c r="Q210" s="90"/>
      <c r="R210" s="90"/>
      <c r="S210" s="90"/>
    </row>
    <row r="211" spans="1:19" ht="105" x14ac:dyDescent="0.3">
      <c r="A211" s="56"/>
      <c r="B211" s="57"/>
      <c r="C211" s="57" t="s">
        <v>4788</v>
      </c>
      <c r="D211" s="98">
        <v>1</v>
      </c>
      <c r="E211" s="98" t="s">
        <v>400</v>
      </c>
      <c r="F211" s="37" t="s">
        <v>4789</v>
      </c>
      <c r="G211" s="99"/>
      <c r="H211" s="130"/>
      <c r="I211" s="130"/>
      <c r="J211" s="133"/>
      <c r="K211" s="130"/>
      <c r="P211" s="90"/>
      <c r="Q211" s="90"/>
      <c r="R211" s="90"/>
      <c r="S211" s="90"/>
    </row>
    <row r="212" spans="1:19" x14ac:dyDescent="0.3">
      <c r="A212" s="56"/>
      <c r="B212" s="57"/>
      <c r="C212" s="57" t="s">
        <v>5482</v>
      </c>
      <c r="D212" s="98">
        <v>1</v>
      </c>
      <c r="E212" s="98" t="s">
        <v>400</v>
      </c>
      <c r="F212" s="37" t="s">
        <v>5481</v>
      </c>
      <c r="G212" s="99"/>
      <c r="H212" s="130"/>
      <c r="I212" s="130"/>
      <c r="J212" s="133"/>
      <c r="K212" s="130"/>
      <c r="P212" s="90"/>
      <c r="Q212" s="90"/>
      <c r="R212" s="90"/>
      <c r="S212" s="90"/>
    </row>
    <row r="213" spans="1:19" x14ac:dyDescent="0.3">
      <c r="A213" s="56"/>
      <c r="B213" s="57"/>
      <c r="C213" s="57" t="s">
        <v>5480</v>
      </c>
      <c r="D213" s="98">
        <v>1</v>
      </c>
      <c r="E213" s="98" t="s">
        <v>400</v>
      </c>
      <c r="F213" s="37" t="s">
        <v>5479</v>
      </c>
      <c r="G213" s="99"/>
      <c r="H213" s="130"/>
      <c r="I213" s="130"/>
      <c r="J213" s="133"/>
      <c r="K213" s="130"/>
      <c r="P213" s="90"/>
      <c r="Q213" s="90"/>
      <c r="R213" s="90"/>
      <c r="S213" s="90"/>
    </row>
    <row r="214" spans="1:19" ht="30" x14ac:dyDescent="0.3">
      <c r="A214" s="56"/>
      <c r="B214" s="57"/>
      <c r="C214" s="37" t="s">
        <v>4354</v>
      </c>
      <c r="D214" s="98">
        <v>1</v>
      </c>
      <c r="E214" s="98" t="s">
        <v>400</v>
      </c>
      <c r="F214" s="37" t="s">
        <v>4791</v>
      </c>
      <c r="G214" s="99"/>
      <c r="H214" s="130"/>
      <c r="I214" s="130"/>
      <c r="J214" s="133"/>
      <c r="K214" s="130"/>
      <c r="P214" s="90"/>
      <c r="Q214" s="90"/>
      <c r="R214" s="90"/>
      <c r="S214" s="90"/>
    </row>
    <row r="215" spans="1:19" x14ac:dyDescent="0.3">
      <c r="A215" s="56"/>
      <c r="B215" s="57"/>
      <c r="C215" s="28" t="s">
        <v>402</v>
      </c>
      <c r="D215" s="98">
        <v>1</v>
      </c>
      <c r="E215" s="30" t="s">
        <v>400</v>
      </c>
      <c r="F215" s="29" t="s">
        <v>6112</v>
      </c>
      <c r="G215" s="99"/>
      <c r="H215" s="130"/>
      <c r="I215" s="130"/>
      <c r="J215" s="133"/>
      <c r="K215" s="130"/>
      <c r="P215" s="90"/>
      <c r="Q215" s="90"/>
      <c r="R215" s="90"/>
      <c r="S215" s="90"/>
    </row>
    <row r="216" spans="1:19" x14ac:dyDescent="0.3">
      <c r="A216" s="56"/>
      <c r="B216" s="57"/>
      <c r="C216" s="28" t="s">
        <v>6111</v>
      </c>
      <c r="D216" s="98">
        <v>1</v>
      </c>
      <c r="E216" s="30" t="s">
        <v>400</v>
      </c>
      <c r="F216" s="29" t="s">
        <v>6112</v>
      </c>
      <c r="G216" s="99"/>
      <c r="H216" s="130"/>
      <c r="I216" s="130"/>
      <c r="J216" s="133"/>
      <c r="K216" s="130"/>
      <c r="P216" s="90"/>
      <c r="Q216" s="90"/>
      <c r="R216" s="90"/>
      <c r="S216" s="90"/>
    </row>
    <row r="217" spans="1:19" ht="60" x14ac:dyDescent="0.3">
      <c r="A217" s="56" t="s">
        <v>5792</v>
      </c>
      <c r="B217" s="57" t="s">
        <v>5622</v>
      </c>
      <c r="C217" s="57" t="s">
        <v>1290</v>
      </c>
      <c r="D217" s="98">
        <v>1</v>
      </c>
      <c r="E217" s="98" t="s">
        <v>400</v>
      </c>
      <c r="G217" s="99"/>
      <c r="H217" s="130"/>
      <c r="I217" s="130"/>
      <c r="J217" s="133"/>
      <c r="K217" s="130"/>
      <c r="P217" s="90"/>
      <c r="Q217" s="90"/>
      <c r="R217" s="90"/>
      <c r="S217" s="90"/>
    </row>
    <row r="218" spans="1:19" x14ac:dyDescent="0.3">
      <c r="A218" s="56"/>
      <c r="B218" s="57"/>
      <c r="C218" s="57" t="s">
        <v>1291</v>
      </c>
      <c r="D218" s="98">
        <v>1</v>
      </c>
      <c r="E218" s="98" t="s">
        <v>400</v>
      </c>
      <c r="F218" s="29"/>
      <c r="G218" s="99"/>
      <c r="H218" s="130"/>
      <c r="I218" s="130"/>
      <c r="J218" s="133"/>
      <c r="K218" s="130"/>
      <c r="P218" s="90"/>
      <c r="Q218" s="90"/>
      <c r="R218" s="90"/>
      <c r="S218" s="90"/>
    </row>
    <row r="219" spans="1:19" ht="45" x14ac:dyDescent="0.3">
      <c r="A219" s="56"/>
      <c r="B219" s="57"/>
      <c r="C219" s="57" t="s">
        <v>1292</v>
      </c>
      <c r="D219" s="98">
        <v>1</v>
      </c>
      <c r="E219" s="98" t="s">
        <v>400</v>
      </c>
      <c r="F219" s="29" t="s">
        <v>6113</v>
      </c>
      <c r="G219" s="99"/>
      <c r="H219" s="130"/>
      <c r="I219" s="130"/>
      <c r="J219" s="133"/>
      <c r="K219" s="130"/>
      <c r="P219" s="90"/>
      <c r="Q219" s="90"/>
      <c r="R219" s="90"/>
      <c r="S219" s="90"/>
    </row>
    <row r="220" spans="1:19" ht="30.5" customHeight="1" x14ac:dyDescent="0.3">
      <c r="A220" s="56"/>
      <c r="B220" s="936" t="s">
        <v>468</v>
      </c>
      <c r="C220" s="937"/>
      <c r="D220" s="937"/>
      <c r="E220" s="937"/>
      <c r="F220" s="937"/>
      <c r="G220" s="938"/>
      <c r="H220" s="130">
        <f>H221+H225+H238+H246+H258+H261+H263+H266+H271+H275</f>
        <v>46</v>
      </c>
      <c r="I220" s="130">
        <f>I221+I225+I238+I246+I258+I261+I263+I266+I271+I275</f>
        <v>92</v>
      </c>
      <c r="J220" s="133">
        <f>H220/I220</f>
        <v>0.5</v>
      </c>
      <c r="K220" s="130"/>
      <c r="P220" s="90"/>
      <c r="Q220" s="90"/>
      <c r="R220" s="90"/>
      <c r="S220" s="90"/>
    </row>
    <row r="221" spans="1:19" x14ac:dyDescent="0.3">
      <c r="A221" s="101" t="s">
        <v>51</v>
      </c>
      <c r="B221" s="916" t="s">
        <v>52</v>
      </c>
      <c r="C221" s="917"/>
      <c r="D221" s="917"/>
      <c r="E221" s="917"/>
      <c r="F221" s="917"/>
      <c r="G221" s="917"/>
      <c r="H221" s="130">
        <f>SUM(D222:D224)</f>
        <v>3</v>
      </c>
      <c r="I221" s="130">
        <f>COUNT(D222:D224)*2</f>
        <v>6</v>
      </c>
      <c r="J221" s="133">
        <f>H221/I221</f>
        <v>0.5</v>
      </c>
      <c r="K221" s="130"/>
      <c r="P221" s="90"/>
      <c r="Q221" s="90"/>
      <c r="R221" s="90"/>
      <c r="S221" s="90"/>
    </row>
    <row r="222" spans="1:19" ht="45" x14ac:dyDescent="0.3">
      <c r="A222" s="101" t="s">
        <v>1322</v>
      </c>
      <c r="B222" s="57" t="s">
        <v>471</v>
      </c>
      <c r="C222" s="57" t="s">
        <v>4360</v>
      </c>
      <c r="D222" s="98">
        <v>1</v>
      </c>
      <c r="E222" s="98" t="s">
        <v>400</v>
      </c>
      <c r="F222" s="57" t="s">
        <v>5450</v>
      </c>
      <c r="G222" s="99"/>
      <c r="H222" s="130"/>
      <c r="I222" s="130"/>
      <c r="J222" s="133"/>
      <c r="K222" s="130"/>
      <c r="P222" s="90"/>
      <c r="Q222" s="90"/>
      <c r="R222" s="90"/>
      <c r="S222" s="90"/>
    </row>
    <row r="223" spans="1:19" ht="30" x14ac:dyDescent="0.3">
      <c r="A223" s="101"/>
      <c r="B223" s="57"/>
      <c r="C223" s="57" t="s">
        <v>5449</v>
      </c>
      <c r="D223" s="98">
        <v>1</v>
      </c>
      <c r="E223" s="107" t="s">
        <v>400</v>
      </c>
      <c r="F223" s="57" t="s">
        <v>5448</v>
      </c>
      <c r="G223" s="99"/>
      <c r="H223" s="130"/>
      <c r="I223" s="130"/>
      <c r="J223" s="133"/>
      <c r="K223" s="130"/>
      <c r="P223" s="90"/>
      <c r="Q223" s="90"/>
      <c r="R223" s="90"/>
      <c r="S223" s="90"/>
    </row>
    <row r="224" spans="1:19" ht="60" x14ac:dyDescent="0.3">
      <c r="A224" s="101" t="s">
        <v>1323</v>
      </c>
      <c r="B224" s="57" t="s">
        <v>476</v>
      </c>
      <c r="C224" s="57" t="s">
        <v>477</v>
      </c>
      <c r="D224" s="98">
        <v>1</v>
      </c>
      <c r="E224" s="98" t="s">
        <v>478</v>
      </c>
      <c r="F224" s="37" t="s">
        <v>5447</v>
      </c>
      <c r="G224" s="99"/>
      <c r="H224" s="130"/>
      <c r="I224" s="130"/>
      <c r="J224" s="133"/>
      <c r="K224" s="130"/>
      <c r="P224" s="90"/>
      <c r="Q224" s="90"/>
      <c r="R224" s="90"/>
      <c r="S224" s="90"/>
    </row>
    <row r="225" spans="1:19" x14ac:dyDescent="0.3">
      <c r="A225" s="101" t="s">
        <v>53</v>
      </c>
      <c r="B225" s="916" t="s">
        <v>485</v>
      </c>
      <c r="C225" s="917"/>
      <c r="D225" s="917"/>
      <c r="E225" s="917"/>
      <c r="F225" s="917"/>
      <c r="G225" s="917"/>
      <c r="H225" s="130">
        <f>SUM(D226:D237)</f>
        <v>12</v>
      </c>
      <c r="I225" s="130">
        <f>COUNT(D226:D237)*2</f>
        <v>24</v>
      </c>
      <c r="J225" s="133">
        <f>H225/I225</f>
        <v>0.5</v>
      </c>
      <c r="K225" s="130"/>
      <c r="P225" s="90"/>
      <c r="Q225" s="90"/>
      <c r="R225" s="90"/>
      <c r="S225" s="90"/>
    </row>
    <row r="226" spans="1:19" ht="75" x14ac:dyDescent="0.3">
      <c r="A226" s="101" t="s">
        <v>1325</v>
      </c>
      <c r="B226" s="57" t="s">
        <v>1326</v>
      </c>
      <c r="C226" s="57" t="s">
        <v>5446</v>
      </c>
      <c r="D226" s="98">
        <v>1</v>
      </c>
      <c r="E226" s="98" t="s">
        <v>400</v>
      </c>
      <c r="F226" s="37" t="s">
        <v>5445</v>
      </c>
      <c r="G226" s="99"/>
      <c r="H226" s="130"/>
      <c r="I226" s="130"/>
      <c r="J226" s="133"/>
      <c r="K226" s="130"/>
      <c r="P226" s="90"/>
      <c r="Q226" s="90"/>
      <c r="R226" s="90"/>
      <c r="S226" s="90"/>
    </row>
    <row r="227" spans="1:19" x14ac:dyDescent="0.3">
      <c r="A227" s="101"/>
      <c r="B227" s="57"/>
      <c r="C227" s="57" t="s">
        <v>5444</v>
      </c>
      <c r="D227" s="98">
        <v>1</v>
      </c>
      <c r="E227" s="105" t="s">
        <v>254</v>
      </c>
      <c r="F227" s="37"/>
      <c r="G227" s="99"/>
      <c r="H227" s="130"/>
      <c r="I227" s="130"/>
      <c r="J227" s="133"/>
      <c r="K227" s="130"/>
      <c r="P227" s="90"/>
      <c r="Q227" s="90"/>
      <c r="R227" s="90"/>
      <c r="S227" s="90"/>
    </row>
    <row r="228" spans="1:19" ht="75" x14ac:dyDescent="0.3">
      <c r="A228" s="101" t="s">
        <v>1329</v>
      </c>
      <c r="B228" s="37" t="s">
        <v>487</v>
      </c>
      <c r="C228" s="37" t="s">
        <v>488</v>
      </c>
      <c r="D228" s="98">
        <v>1</v>
      </c>
      <c r="E228" s="98" t="s">
        <v>228</v>
      </c>
      <c r="F228" s="57" t="s">
        <v>5443</v>
      </c>
      <c r="G228" s="104"/>
      <c r="H228" s="130"/>
      <c r="I228" s="130"/>
      <c r="J228" s="133"/>
      <c r="K228" s="130"/>
      <c r="P228" s="90"/>
      <c r="Q228" s="90"/>
      <c r="R228" s="90"/>
      <c r="S228" s="90"/>
    </row>
    <row r="229" spans="1:19" ht="30" x14ac:dyDescent="0.3">
      <c r="A229" s="101"/>
      <c r="B229" s="57"/>
      <c r="C229" s="57" t="s">
        <v>1330</v>
      </c>
      <c r="D229" s="98">
        <v>1</v>
      </c>
      <c r="E229" s="98" t="s">
        <v>228</v>
      </c>
      <c r="F229" s="57" t="s">
        <v>5442</v>
      </c>
      <c r="G229" s="99"/>
      <c r="H229" s="130"/>
      <c r="I229" s="130"/>
      <c r="J229" s="133"/>
      <c r="K229" s="130"/>
      <c r="P229" s="90"/>
      <c r="Q229" s="90"/>
      <c r="R229" s="90"/>
      <c r="S229" s="90"/>
    </row>
    <row r="230" spans="1:19" ht="30" x14ac:dyDescent="0.3">
      <c r="A230" s="101" t="s">
        <v>1331</v>
      </c>
      <c r="B230" s="57" t="s">
        <v>491</v>
      </c>
      <c r="C230" s="57" t="s">
        <v>1332</v>
      </c>
      <c r="D230" s="98">
        <v>1</v>
      </c>
      <c r="E230" s="98" t="s">
        <v>254</v>
      </c>
      <c r="F230" s="37" t="s">
        <v>5441</v>
      </c>
      <c r="G230" s="99"/>
      <c r="H230" s="130"/>
      <c r="I230" s="130"/>
      <c r="J230" s="133"/>
      <c r="K230" s="130"/>
      <c r="P230" s="90"/>
      <c r="Q230" s="90"/>
      <c r="R230" s="90"/>
      <c r="S230" s="90"/>
    </row>
    <row r="231" spans="1:19" ht="45" x14ac:dyDescent="0.3">
      <c r="A231" s="101"/>
      <c r="B231" s="57"/>
      <c r="C231" s="37" t="s">
        <v>5440</v>
      </c>
      <c r="D231" s="98">
        <v>1</v>
      </c>
      <c r="E231" s="98" t="s">
        <v>228</v>
      </c>
      <c r="F231" s="57" t="s">
        <v>5439</v>
      </c>
      <c r="G231" s="99"/>
      <c r="H231" s="130"/>
      <c r="I231" s="130"/>
      <c r="J231" s="133"/>
      <c r="K231" s="130"/>
      <c r="P231" s="90"/>
      <c r="Q231" s="90"/>
      <c r="R231" s="90"/>
      <c r="S231" s="90"/>
    </row>
    <row r="232" spans="1:19" x14ac:dyDescent="0.3">
      <c r="A232" s="101"/>
      <c r="B232" s="57"/>
      <c r="C232" s="57" t="s">
        <v>1333</v>
      </c>
      <c r="D232" s="98">
        <v>1</v>
      </c>
      <c r="E232" s="98" t="s">
        <v>254</v>
      </c>
      <c r="F232" s="57" t="s">
        <v>5438</v>
      </c>
      <c r="G232" s="99"/>
      <c r="H232" s="130"/>
      <c r="I232" s="130"/>
      <c r="J232" s="133"/>
      <c r="K232" s="130"/>
      <c r="P232" s="90"/>
      <c r="Q232" s="90"/>
      <c r="R232" s="90"/>
      <c r="S232" s="90"/>
    </row>
    <row r="233" spans="1:19" ht="30" x14ac:dyDescent="0.3">
      <c r="A233" s="101" t="s">
        <v>1334</v>
      </c>
      <c r="B233" s="57" t="s">
        <v>495</v>
      </c>
      <c r="C233" s="57" t="s">
        <v>1335</v>
      </c>
      <c r="D233" s="98">
        <v>1</v>
      </c>
      <c r="E233" s="98" t="s">
        <v>400</v>
      </c>
      <c r="F233" s="57" t="s">
        <v>5437</v>
      </c>
      <c r="G233" s="99"/>
      <c r="H233" s="130"/>
      <c r="I233" s="130"/>
      <c r="J233" s="133"/>
      <c r="K233" s="130"/>
      <c r="P233" s="90"/>
      <c r="Q233" s="90"/>
      <c r="R233" s="90"/>
      <c r="S233" s="90"/>
    </row>
    <row r="234" spans="1:19" ht="30" x14ac:dyDescent="0.3">
      <c r="A234" s="101"/>
      <c r="B234" s="57"/>
      <c r="C234" s="57" t="s">
        <v>1336</v>
      </c>
      <c r="D234" s="98">
        <v>1</v>
      </c>
      <c r="E234" s="98" t="s">
        <v>400</v>
      </c>
      <c r="F234" s="57" t="s">
        <v>4370</v>
      </c>
      <c r="G234" s="99"/>
      <c r="H234" s="130"/>
      <c r="I234" s="130"/>
      <c r="J234" s="133"/>
      <c r="K234" s="130"/>
      <c r="P234" s="90"/>
      <c r="Q234" s="90"/>
      <c r="R234" s="90"/>
      <c r="S234" s="90"/>
    </row>
    <row r="235" spans="1:19" ht="30" x14ac:dyDescent="0.3">
      <c r="A235" s="101" t="s">
        <v>1337</v>
      </c>
      <c r="B235" s="57" t="s">
        <v>498</v>
      </c>
      <c r="C235" s="57" t="s">
        <v>5436</v>
      </c>
      <c r="D235" s="98">
        <v>1</v>
      </c>
      <c r="E235" s="98" t="s">
        <v>400</v>
      </c>
      <c r="F235" s="57" t="s">
        <v>5435</v>
      </c>
      <c r="G235" s="99"/>
      <c r="H235" s="130"/>
      <c r="I235" s="130"/>
      <c r="J235" s="133"/>
      <c r="K235" s="130"/>
      <c r="P235" s="90"/>
      <c r="Q235" s="90"/>
      <c r="R235" s="90"/>
      <c r="S235" s="90"/>
    </row>
    <row r="236" spans="1:19" ht="45" x14ac:dyDescent="0.3">
      <c r="A236" s="101" t="s">
        <v>1339</v>
      </c>
      <c r="B236" s="57" t="s">
        <v>504</v>
      </c>
      <c r="C236" s="57" t="s">
        <v>1340</v>
      </c>
      <c r="D236" s="98">
        <v>1</v>
      </c>
      <c r="E236" s="98" t="s">
        <v>254</v>
      </c>
      <c r="F236" s="57" t="s">
        <v>5434</v>
      </c>
      <c r="G236" s="99"/>
      <c r="H236" s="130"/>
      <c r="I236" s="130"/>
      <c r="J236" s="133"/>
      <c r="K236" s="130"/>
      <c r="P236" s="90"/>
      <c r="Q236" s="90"/>
      <c r="R236" s="90"/>
      <c r="S236" s="90"/>
    </row>
    <row r="237" spans="1:19" ht="30" x14ac:dyDescent="0.3">
      <c r="A237" s="101"/>
      <c r="B237" s="57"/>
      <c r="C237" s="57" t="s">
        <v>1341</v>
      </c>
      <c r="D237" s="98">
        <v>1</v>
      </c>
      <c r="E237" s="98" t="s">
        <v>254</v>
      </c>
      <c r="F237" s="57" t="s">
        <v>5433</v>
      </c>
      <c r="G237" s="99"/>
      <c r="H237" s="130"/>
      <c r="I237" s="130"/>
      <c r="J237" s="133"/>
      <c r="K237" s="130"/>
      <c r="P237" s="90"/>
      <c r="Q237" s="90"/>
      <c r="R237" s="90"/>
      <c r="S237" s="90"/>
    </row>
    <row r="238" spans="1:19" ht="47" customHeight="1" x14ac:dyDescent="0.3">
      <c r="A238" s="101" t="s">
        <v>55</v>
      </c>
      <c r="B238" s="916" t="s">
        <v>5623</v>
      </c>
      <c r="C238" s="919"/>
      <c r="D238" s="919"/>
      <c r="E238" s="919"/>
      <c r="F238" s="919"/>
      <c r="G238" s="919"/>
      <c r="H238" s="130">
        <f>SUM(D239:D245)</f>
        <v>7</v>
      </c>
      <c r="I238" s="130">
        <f>COUNT(D239:D245)*2</f>
        <v>14</v>
      </c>
      <c r="J238" s="133">
        <f>H238/I238</f>
        <v>0.5</v>
      </c>
      <c r="K238" s="130"/>
      <c r="P238" s="90"/>
      <c r="Q238" s="90"/>
      <c r="R238" s="90"/>
      <c r="S238" s="90"/>
    </row>
    <row r="239" spans="1:19" ht="45" x14ac:dyDescent="0.3">
      <c r="A239" s="101" t="s">
        <v>1343</v>
      </c>
      <c r="B239" s="57" t="s">
        <v>524</v>
      </c>
      <c r="C239" s="57" t="s">
        <v>1354</v>
      </c>
      <c r="D239" s="98">
        <v>1</v>
      </c>
      <c r="E239" s="98" t="s">
        <v>228</v>
      </c>
      <c r="F239" s="57" t="s">
        <v>5423</v>
      </c>
      <c r="G239" s="99"/>
      <c r="H239" s="130"/>
      <c r="I239" s="130"/>
      <c r="J239" s="133"/>
      <c r="K239" s="130"/>
      <c r="P239" s="90"/>
      <c r="Q239" s="90"/>
      <c r="R239" s="90"/>
      <c r="S239" s="90"/>
    </row>
    <row r="240" spans="1:19" x14ac:dyDescent="0.3">
      <c r="A240" s="101"/>
      <c r="B240" s="57"/>
      <c r="C240" s="57" t="s">
        <v>1356</v>
      </c>
      <c r="D240" s="98">
        <v>1</v>
      </c>
      <c r="E240" s="98" t="s">
        <v>228</v>
      </c>
      <c r="F240" s="57" t="s">
        <v>1357</v>
      </c>
      <c r="G240" s="99"/>
      <c r="H240" s="130"/>
      <c r="I240" s="130"/>
      <c r="J240" s="133"/>
      <c r="K240" s="130"/>
      <c r="P240" s="90"/>
      <c r="Q240" s="90"/>
      <c r="R240" s="90"/>
      <c r="S240" s="90"/>
    </row>
    <row r="241" spans="1:19" ht="30" x14ac:dyDescent="0.3">
      <c r="A241" s="101" t="s">
        <v>1347</v>
      </c>
      <c r="B241" s="57" t="s">
        <v>527</v>
      </c>
      <c r="C241" s="57" t="s">
        <v>1358</v>
      </c>
      <c r="D241" s="98">
        <v>1</v>
      </c>
      <c r="E241" s="98" t="s">
        <v>256</v>
      </c>
      <c r="F241" s="57" t="s">
        <v>5422</v>
      </c>
      <c r="G241" s="99"/>
      <c r="H241" s="130"/>
      <c r="I241" s="130"/>
      <c r="J241" s="133"/>
      <c r="K241" s="130"/>
      <c r="P241" s="90"/>
      <c r="Q241" s="90"/>
      <c r="R241" s="90"/>
      <c r="S241" s="90"/>
    </row>
    <row r="242" spans="1:19" ht="30" x14ac:dyDescent="0.3">
      <c r="A242" s="101" t="s">
        <v>515</v>
      </c>
      <c r="B242" s="57" t="s">
        <v>530</v>
      </c>
      <c r="C242" s="57" t="s">
        <v>1359</v>
      </c>
      <c r="D242" s="98">
        <v>1</v>
      </c>
      <c r="E242" s="98" t="s">
        <v>532</v>
      </c>
      <c r="F242" s="57" t="s">
        <v>533</v>
      </c>
      <c r="G242" s="99"/>
      <c r="H242" s="130"/>
      <c r="I242" s="130"/>
      <c r="J242" s="133"/>
      <c r="K242" s="130"/>
      <c r="P242" s="90"/>
      <c r="Q242" s="90"/>
      <c r="R242" s="90"/>
      <c r="S242" s="90"/>
    </row>
    <row r="243" spans="1:19" ht="30" x14ac:dyDescent="0.3">
      <c r="A243" s="101"/>
      <c r="B243" s="57"/>
      <c r="C243" s="57" t="s">
        <v>1360</v>
      </c>
      <c r="D243" s="98">
        <v>1</v>
      </c>
      <c r="E243" s="98" t="s">
        <v>198</v>
      </c>
      <c r="F243" s="57" t="s">
        <v>533</v>
      </c>
      <c r="G243" s="99"/>
      <c r="H243" s="130"/>
      <c r="I243" s="130"/>
      <c r="J243" s="133"/>
      <c r="K243" s="130"/>
      <c r="P243" s="90"/>
      <c r="Q243" s="90"/>
      <c r="R243" s="90"/>
      <c r="S243" s="90"/>
    </row>
    <row r="244" spans="1:19" ht="45" x14ac:dyDescent="0.3">
      <c r="A244" s="101" t="s">
        <v>1350</v>
      </c>
      <c r="B244" s="57" t="s">
        <v>534</v>
      </c>
      <c r="C244" s="57" t="s">
        <v>1361</v>
      </c>
      <c r="D244" s="98">
        <v>1</v>
      </c>
      <c r="E244" s="98" t="s">
        <v>256</v>
      </c>
      <c r="F244" s="57" t="s">
        <v>5421</v>
      </c>
      <c r="G244" s="99"/>
      <c r="H244" s="130"/>
      <c r="I244" s="130"/>
      <c r="J244" s="133"/>
      <c r="K244" s="130"/>
      <c r="P244" s="90"/>
      <c r="Q244" s="90"/>
      <c r="R244" s="90"/>
      <c r="S244" s="90"/>
    </row>
    <row r="245" spans="1:19" ht="30" x14ac:dyDescent="0.3">
      <c r="A245" s="101" t="s">
        <v>1352</v>
      </c>
      <c r="B245" s="102" t="s">
        <v>538</v>
      </c>
      <c r="C245" s="57" t="s">
        <v>539</v>
      </c>
      <c r="D245" s="98">
        <v>1</v>
      </c>
      <c r="E245" s="98" t="s">
        <v>294</v>
      </c>
      <c r="F245" s="57"/>
      <c r="G245" s="99"/>
      <c r="H245" s="130"/>
      <c r="I245" s="130"/>
      <c r="J245" s="133"/>
      <c r="K245" s="130"/>
      <c r="P245" s="90"/>
      <c r="Q245" s="90"/>
      <c r="R245" s="90"/>
      <c r="S245" s="90"/>
    </row>
    <row r="246" spans="1:19" x14ac:dyDescent="0.3">
      <c r="A246" s="101" t="s">
        <v>56</v>
      </c>
      <c r="B246" s="920" t="s">
        <v>5624</v>
      </c>
      <c r="C246" s="920"/>
      <c r="D246" s="920"/>
      <c r="E246" s="920"/>
      <c r="F246" s="920"/>
      <c r="G246" s="920"/>
      <c r="H246" s="130">
        <f>SUM(D247:D257)</f>
        <v>11</v>
      </c>
      <c r="I246" s="130">
        <f>COUNT(D247:D257)*2</f>
        <v>22</v>
      </c>
      <c r="J246" s="133">
        <f>H246/I246</f>
        <v>0.5</v>
      </c>
      <c r="K246" s="130"/>
      <c r="P246" s="90"/>
      <c r="Q246" s="90"/>
      <c r="R246" s="90"/>
      <c r="S246" s="90"/>
    </row>
    <row r="247" spans="1:19" ht="30" x14ac:dyDescent="0.3">
      <c r="A247" s="101" t="s">
        <v>1362</v>
      </c>
      <c r="B247" s="57" t="s">
        <v>1344</v>
      </c>
      <c r="C247" s="37" t="s">
        <v>5432</v>
      </c>
      <c r="D247" s="98">
        <v>1</v>
      </c>
      <c r="E247" s="98" t="s">
        <v>228</v>
      </c>
      <c r="F247" s="57" t="s">
        <v>5431</v>
      </c>
      <c r="G247" s="99"/>
      <c r="H247" s="130"/>
      <c r="I247" s="130"/>
      <c r="J247" s="133"/>
      <c r="K247" s="130"/>
      <c r="P247" s="90"/>
      <c r="Q247" s="90"/>
      <c r="R247" s="90"/>
      <c r="S247" s="90"/>
    </row>
    <row r="248" spans="1:19" ht="30" x14ac:dyDescent="0.3">
      <c r="A248" s="101"/>
      <c r="B248" s="57"/>
      <c r="C248" s="57" t="s">
        <v>5430</v>
      </c>
      <c r="D248" s="98">
        <v>1</v>
      </c>
      <c r="E248" s="98" t="s">
        <v>228</v>
      </c>
      <c r="F248" s="37" t="s">
        <v>5429</v>
      </c>
      <c r="G248" s="99"/>
      <c r="H248" s="130"/>
      <c r="I248" s="130"/>
      <c r="J248" s="133"/>
      <c r="K248" s="130"/>
      <c r="P248" s="90"/>
      <c r="Q248" s="90"/>
      <c r="R248" s="90"/>
      <c r="S248" s="90"/>
    </row>
    <row r="249" spans="1:19" ht="60" x14ac:dyDescent="0.3">
      <c r="A249" s="101" t="s">
        <v>1363</v>
      </c>
      <c r="B249" s="57" t="s">
        <v>516</v>
      </c>
      <c r="C249" s="57" t="s">
        <v>1348</v>
      </c>
      <c r="D249" s="98">
        <v>1</v>
      </c>
      <c r="E249" s="98" t="s">
        <v>228</v>
      </c>
      <c r="F249" s="37" t="s">
        <v>5427</v>
      </c>
      <c r="G249" s="99"/>
      <c r="H249" s="130"/>
      <c r="I249" s="130"/>
      <c r="J249" s="133"/>
      <c r="K249" s="130"/>
      <c r="P249" s="90"/>
      <c r="Q249" s="90"/>
      <c r="R249" s="90"/>
      <c r="S249" s="90"/>
    </row>
    <row r="250" spans="1:19" x14ac:dyDescent="0.3">
      <c r="A250" s="101"/>
      <c r="B250" s="57"/>
      <c r="C250" s="57" t="s">
        <v>519</v>
      </c>
      <c r="D250" s="98">
        <v>1</v>
      </c>
      <c r="E250" s="98" t="s">
        <v>228</v>
      </c>
      <c r="F250" s="57"/>
      <c r="G250" s="99"/>
      <c r="H250" s="130"/>
      <c r="I250" s="130"/>
      <c r="J250" s="133"/>
      <c r="K250" s="130"/>
      <c r="P250" s="90"/>
      <c r="Q250" s="90"/>
      <c r="R250" s="90"/>
      <c r="S250" s="90"/>
    </row>
    <row r="251" spans="1:19" ht="30" x14ac:dyDescent="0.3">
      <c r="A251" s="101"/>
      <c r="B251" s="57"/>
      <c r="C251" s="57" t="s">
        <v>1349</v>
      </c>
      <c r="D251" s="98">
        <v>1</v>
      </c>
      <c r="E251" s="98" t="s">
        <v>228</v>
      </c>
      <c r="F251" s="57" t="s">
        <v>5426</v>
      </c>
      <c r="G251" s="99"/>
      <c r="H251" s="130"/>
      <c r="I251" s="130"/>
      <c r="J251" s="133"/>
      <c r="K251" s="130"/>
      <c r="P251" s="90"/>
      <c r="Q251" s="90"/>
      <c r="R251" s="90"/>
      <c r="S251" s="90"/>
    </row>
    <row r="252" spans="1:19" x14ac:dyDescent="0.3">
      <c r="A252" s="101" t="s">
        <v>548</v>
      </c>
      <c r="B252" s="57" t="s">
        <v>510</v>
      </c>
      <c r="C252" s="57" t="s">
        <v>511</v>
      </c>
      <c r="D252" s="98">
        <v>1</v>
      </c>
      <c r="E252" s="98" t="s">
        <v>228</v>
      </c>
      <c r="F252" s="37" t="s">
        <v>512</v>
      </c>
      <c r="G252" s="99"/>
      <c r="H252" s="130"/>
      <c r="I252" s="130"/>
      <c r="J252" s="133"/>
      <c r="K252" s="130"/>
      <c r="P252" s="90"/>
      <c r="Q252" s="90"/>
      <c r="R252" s="90"/>
      <c r="S252" s="90"/>
    </row>
    <row r="253" spans="1:19" x14ac:dyDescent="0.3">
      <c r="A253" s="101"/>
      <c r="B253" s="57"/>
      <c r="C253" s="57" t="s">
        <v>512</v>
      </c>
      <c r="D253" s="98">
        <v>1</v>
      </c>
      <c r="E253" s="97" t="s">
        <v>228</v>
      </c>
      <c r="F253" s="57"/>
      <c r="G253" s="57"/>
      <c r="H253" s="130"/>
      <c r="I253" s="130"/>
      <c r="J253" s="133"/>
      <c r="K253" s="130"/>
      <c r="P253" s="90"/>
      <c r="Q253" s="90"/>
      <c r="R253" s="90"/>
      <c r="S253" s="90"/>
    </row>
    <row r="254" spans="1:19" x14ac:dyDescent="0.3">
      <c r="A254" s="101"/>
      <c r="B254" s="57"/>
      <c r="C254" s="37" t="s">
        <v>5428</v>
      </c>
      <c r="D254" s="98">
        <v>1</v>
      </c>
      <c r="E254" s="98" t="s">
        <v>228</v>
      </c>
      <c r="F254" s="37" t="s">
        <v>514</v>
      </c>
      <c r="G254" s="99"/>
      <c r="H254" s="130"/>
      <c r="I254" s="130"/>
      <c r="J254" s="133"/>
      <c r="K254" s="130"/>
      <c r="P254" s="90"/>
      <c r="Q254" s="90"/>
      <c r="R254" s="90"/>
      <c r="S254" s="90"/>
    </row>
    <row r="255" spans="1:19" x14ac:dyDescent="0.3">
      <c r="A255" s="101"/>
      <c r="B255" s="57"/>
      <c r="C255" s="57" t="s">
        <v>514</v>
      </c>
      <c r="D255" s="98">
        <v>1</v>
      </c>
      <c r="E255" s="97" t="s">
        <v>228</v>
      </c>
      <c r="F255" s="57"/>
      <c r="G255" s="57"/>
      <c r="H255" s="130"/>
      <c r="I255" s="130"/>
      <c r="J255" s="133"/>
      <c r="K255" s="130"/>
      <c r="P255" s="90"/>
      <c r="Q255" s="90"/>
      <c r="R255" s="90"/>
      <c r="S255" s="90"/>
    </row>
    <row r="256" spans="1:19" ht="30" x14ac:dyDescent="0.3">
      <c r="A256" s="101" t="s">
        <v>4204</v>
      </c>
      <c r="B256" s="57" t="s">
        <v>520</v>
      </c>
      <c r="C256" s="57" t="s">
        <v>1351</v>
      </c>
      <c r="D256" s="98">
        <v>1</v>
      </c>
      <c r="E256" s="98" t="s">
        <v>228</v>
      </c>
      <c r="F256" s="57" t="s">
        <v>5425</v>
      </c>
      <c r="G256" s="99"/>
      <c r="H256" s="130"/>
      <c r="I256" s="130"/>
      <c r="J256" s="133"/>
      <c r="K256" s="130"/>
      <c r="P256" s="90"/>
      <c r="Q256" s="90"/>
      <c r="R256" s="90"/>
      <c r="S256" s="90"/>
    </row>
    <row r="257" spans="1:19" ht="30" x14ac:dyDescent="0.3">
      <c r="A257" s="101" t="s">
        <v>4205</v>
      </c>
      <c r="B257" s="57" t="s">
        <v>522</v>
      </c>
      <c r="C257" s="57" t="s">
        <v>1353</v>
      </c>
      <c r="D257" s="98">
        <v>1</v>
      </c>
      <c r="E257" s="98" t="s">
        <v>228</v>
      </c>
      <c r="F257" s="57" t="s">
        <v>5424</v>
      </c>
      <c r="G257" s="99"/>
      <c r="H257" s="130"/>
      <c r="I257" s="130"/>
      <c r="J257" s="133"/>
      <c r="K257" s="130"/>
      <c r="P257" s="90"/>
      <c r="Q257" s="90"/>
      <c r="R257" s="90"/>
      <c r="S257" s="90"/>
    </row>
    <row r="258" spans="1:19" x14ac:dyDescent="0.3">
      <c r="A258" s="101" t="s">
        <v>58</v>
      </c>
      <c r="B258" s="916" t="s">
        <v>57</v>
      </c>
      <c r="C258" s="917"/>
      <c r="D258" s="917"/>
      <c r="E258" s="917"/>
      <c r="F258" s="917"/>
      <c r="G258" s="917"/>
      <c r="H258" s="130">
        <f>SUM(D259:D260)</f>
        <v>2</v>
      </c>
      <c r="I258" s="130">
        <f>COUNT(D259:D260)*2</f>
        <v>4</v>
      </c>
      <c r="J258" s="133">
        <f>H258/I258</f>
        <v>0.5</v>
      </c>
      <c r="K258" s="130"/>
      <c r="P258" s="90"/>
      <c r="Q258" s="90"/>
      <c r="R258" s="90"/>
      <c r="S258" s="90"/>
    </row>
    <row r="259" spans="1:19" ht="45" x14ac:dyDescent="0.3">
      <c r="A259" s="101" t="s">
        <v>2047</v>
      </c>
      <c r="B259" s="57" t="s">
        <v>541</v>
      </c>
      <c r="C259" s="57" t="s">
        <v>542</v>
      </c>
      <c r="D259" s="98">
        <v>1</v>
      </c>
      <c r="E259" s="98" t="s">
        <v>256</v>
      </c>
      <c r="F259" s="37"/>
      <c r="G259" s="99"/>
      <c r="H259" s="130"/>
      <c r="I259" s="130"/>
      <c r="J259" s="133"/>
      <c r="K259" s="130"/>
      <c r="P259" s="90"/>
      <c r="Q259" s="90"/>
      <c r="R259" s="90"/>
      <c r="S259" s="90"/>
    </row>
    <row r="260" spans="1:19" ht="30" x14ac:dyDescent="0.3">
      <c r="A260" s="101" t="s">
        <v>2050</v>
      </c>
      <c r="B260" s="57" t="s">
        <v>544</v>
      </c>
      <c r="C260" s="57" t="s">
        <v>1364</v>
      </c>
      <c r="D260" s="98">
        <v>1</v>
      </c>
      <c r="E260" s="98" t="s">
        <v>256</v>
      </c>
      <c r="F260" s="37" t="s">
        <v>5420</v>
      </c>
      <c r="G260" s="99"/>
      <c r="H260" s="130"/>
      <c r="I260" s="130"/>
      <c r="J260" s="133"/>
      <c r="K260" s="130"/>
      <c r="P260" s="90"/>
      <c r="Q260" s="90"/>
      <c r="R260" s="90"/>
      <c r="S260" s="90"/>
    </row>
    <row r="261" spans="1:19" x14ac:dyDescent="0.3">
      <c r="A261" s="101" t="s">
        <v>59</v>
      </c>
      <c r="B261" s="929" t="s">
        <v>5625</v>
      </c>
      <c r="C261" s="929"/>
      <c r="D261" s="929"/>
      <c r="E261" s="929"/>
      <c r="F261" s="929"/>
      <c r="G261" s="929"/>
      <c r="H261" s="130">
        <f>SUM(D262:D262)</f>
        <v>1</v>
      </c>
      <c r="I261" s="130">
        <f>COUNT(D262:D262)*2</f>
        <v>2</v>
      </c>
      <c r="J261" s="133">
        <f>H261/I261</f>
        <v>0.5</v>
      </c>
      <c r="K261" s="130"/>
      <c r="P261" s="90"/>
      <c r="Q261" s="90"/>
      <c r="R261" s="90"/>
      <c r="S261" s="90"/>
    </row>
    <row r="262" spans="1:19" ht="45" x14ac:dyDescent="0.3">
      <c r="A262" s="101" t="s">
        <v>4395</v>
      </c>
      <c r="B262" s="57" t="s">
        <v>2048</v>
      </c>
      <c r="C262" s="57" t="s">
        <v>5419</v>
      </c>
      <c r="D262" s="105">
        <v>1</v>
      </c>
      <c r="E262" s="105" t="s">
        <v>258</v>
      </c>
      <c r="F262" s="57" t="s">
        <v>5418</v>
      </c>
      <c r="G262" s="99"/>
      <c r="H262" s="130"/>
      <c r="I262" s="130"/>
      <c r="J262" s="133"/>
      <c r="K262" s="130"/>
      <c r="P262" s="90"/>
      <c r="Q262" s="90"/>
      <c r="R262" s="90"/>
      <c r="S262" s="90"/>
    </row>
    <row r="263" spans="1:19" x14ac:dyDescent="0.3">
      <c r="A263" s="101" t="s">
        <v>61</v>
      </c>
      <c r="B263" s="916" t="s">
        <v>5626</v>
      </c>
      <c r="C263" s="917"/>
      <c r="D263" s="917"/>
      <c r="E263" s="917"/>
      <c r="F263" s="917"/>
      <c r="G263" s="917"/>
      <c r="H263" s="130">
        <f>SUM(D264:D265)</f>
        <v>2</v>
      </c>
      <c r="I263" s="130">
        <f>COUNT(D264:D265)*2</f>
        <v>4</v>
      </c>
      <c r="J263" s="133">
        <f>H263/I263</f>
        <v>0.5</v>
      </c>
      <c r="K263" s="130"/>
      <c r="P263" s="90"/>
      <c r="Q263" s="90"/>
      <c r="R263" s="90"/>
      <c r="S263" s="90"/>
    </row>
    <row r="264" spans="1:19" ht="30" x14ac:dyDescent="0.3">
      <c r="A264" s="101" t="s">
        <v>4206</v>
      </c>
      <c r="B264" s="57" t="s">
        <v>5627</v>
      </c>
      <c r="C264" s="57" t="s">
        <v>1365</v>
      </c>
      <c r="D264" s="98">
        <v>1</v>
      </c>
      <c r="E264" s="105" t="s">
        <v>408</v>
      </c>
      <c r="F264" s="57" t="s">
        <v>5417</v>
      </c>
      <c r="G264" s="99"/>
      <c r="H264" s="130"/>
      <c r="I264" s="130"/>
      <c r="J264" s="133"/>
      <c r="K264" s="130"/>
      <c r="P264" s="90"/>
      <c r="Q264" s="90"/>
      <c r="R264" s="90"/>
      <c r="S264" s="90"/>
    </row>
    <row r="265" spans="1:19" ht="30" x14ac:dyDescent="0.3">
      <c r="A265" s="101" t="s">
        <v>4207</v>
      </c>
      <c r="B265" s="57" t="s">
        <v>554</v>
      </c>
      <c r="C265" s="57" t="s">
        <v>5416</v>
      </c>
      <c r="D265" s="98">
        <v>1</v>
      </c>
      <c r="E265" s="105" t="s">
        <v>408</v>
      </c>
      <c r="F265" s="57" t="s">
        <v>5415</v>
      </c>
      <c r="G265" s="99"/>
      <c r="H265" s="130"/>
      <c r="I265" s="130"/>
      <c r="J265" s="133"/>
      <c r="K265" s="130"/>
      <c r="P265" s="90"/>
      <c r="Q265" s="90"/>
      <c r="R265" s="90"/>
      <c r="S265" s="90"/>
    </row>
    <row r="266" spans="1:19" x14ac:dyDescent="0.3">
      <c r="A266" s="101" t="s">
        <v>67</v>
      </c>
      <c r="B266" s="916" t="s">
        <v>5628</v>
      </c>
      <c r="C266" s="917"/>
      <c r="D266" s="917"/>
      <c r="E266" s="917"/>
      <c r="F266" s="917"/>
      <c r="G266" s="917"/>
      <c r="H266" s="130">
        <f>SUM(D267:D270)</f>
        <v>4</v>
      </c>
      <c r="I266" s="130">
        <f>COUNT(D267:D270)*2</f>
        <v>8</v>
      </c>
      <c r="J266" s="133">
        <f>H266/I266</f>
        <v>0.5</v>
      </c>
      <c r="K266" s="130"/>
      <c r="P266" s="90"/>
      <c r="Q266" s="90"/>
      <c r="R266" s="90"/>
      <c r="S266" s="90"/>
    </row>
    <row r="267" spans="1:19" ht="30" x14ac:dyDescent="0.3">
      <c r="A267" s="101" t="s">
        <v>4403</v>
      </c>
      <c r="B267" s="57" t="s">
        <v>3953</v>
      </c>
      <c r="C267" s="110" t="s">
        <v>5414</v>
      </c>
      <c r="D267" s="105">
        <v>1</v>
      </c>
      <c r="E267" s="105" t="s">
        <v>478</v>
      </c>
      <c r="F267" s="57" t="s">
        <v>5413</v>
      </c>
      <c r="G267" s="114"/>
      <c r="H267" s="130"/>
      <c r="I267" s="130"/>
      <c r="J267" s="133"/>
      <c r="K267" s="130"/>
      <c r="P267" s="90"/>
      <c r="Q267" s="90"/>
      <c r="R267" s="90"/>
      <c r="S267" s="90"/>
    </row>
    <row r="268" spans="1:19" ht="135" x14ac:dyDescent="0.3">
      <c r="A268" s="101"/>
      <c r="B268" s="57"/>
      <c r="C268" s="37" t="s">
        <v>5412</v>
      </c>
      <c r="D268" s="105">
        <v>1</v>
      </c>
      <c r="E268" s="105" t="s">
        <v>478</v>
      </c>
      <c r="F268" s="57" t="s">
        <v>5411</v>
      </c>
      <c r="G268" s="114"/>
      <c r="H268" s="130"/>
      <c r="I268" s="130"/>
      <c r="J268" s="133"/>
      <c r="K268" s="130"/>
      <c r="P268" s="90"/>
      <c r="Q268" s="90"/>
      <c r="R268" s="90"/>
      <c r="S268" s="90"/>
    </row>
    <row r="269" spans="1:19" x14ac:dyDescent="0.3">
      <c r="A269" s="101"/>
      <c r="B269" s="57"/>
      <c r="C269" s="110" t="s">
        <v>3960</v>
      </c>
      <c r="D269" s="105">
        <v>1</v>
      </c>
      <c r="E269" s="105" t="s">
        <v>478</v>
      </c>
      <c r="F269" s="57"/>
      <c r="G269" s="114"/>
      <c r="H269" s="130"/>
      <c r="I269" s="130"/>
      <c r="J269" s="133"/>
      <c r="K269" s="130"/>
      <c r="P269" s="90"/>
      <c r="Q269" s="90"/>
      <c r="R269" s="90"/>
      <c r="S269" s="90"/>
    </row>
    <row r="270" spans="1:19" ht="90" x14ac:dyDescent="0.3">
      <c r="A270" s="101" t="s">
        <v>5629</v>
      </c>
      <c r="B270" s="102" t="s">
        <v>558</v>
      </c>
      <c r="C270" s="102" t="s">
        <v>5410</v>
      </c>
      <c r="D270" s="105">
        <v>1</v>
      </c>
      <c r="E270" s="105" t="s">
        <v>294</v>
      </c>
      <c r="F270" s="102" t="s">
        <v>6064</v>
      </c>
      <c r="G270" s="114"/>
      <c r="H270" s="130"/>
      <c r="I270" s="130"/>
      <c r="J270" s="133"/>
      <c r="K270" s="130"/>
      <c r="P270" s="90"/>
      <c r="Q270" s="90"/>
      <c r="R270" s="90"/>
      <c r="S270" s="90"/>
    </row>
    <row r="271" spans="1:19" x14ac:dyDescent="0.3">
      <c r="A271" s="101" t="s">
        <v>4209</v>
      </c>
      <c r="B271" s="916" t="s">
        <v>560</v>
      </c>
      <c r="C271" s="917"/>
      <c r="D271" s="917"/>
      <c r="E271" s="917"/>
      <c r="F271" s="917"/>
      <c r="G271" s="917"/>
      <c r="H271" s="130">
        <f>SUM(D272:D274)</f>
        <v>3</v>
      </c>
      <c r="I271" s="130">
        <f>COUNT(D272:D274)*2</f>
        <v>6</v>
      </c>
      <c r="J271" s="133">
        <f>H271/I271</f>
        <v>0.5</v>
      </c>
      <c r="K271" s="130"/>
      <c r="P271" s="90"/>
      <c r="Q271" s="90"/>
      <c r="R271" s="90"/>
      <c r="S271" s="90"/>
    </row>
    <row r="272" spans="1:19" ht="30" x14ac:dyDescent="0.3">
      <c r="A272" s="101" t="s">
        <v>4406</v>
      </c>
      <c r="B272" s="57" t="s">
        <v>565</v>
      </c>
      <c r="C272" s="57" t="s">
        <v>566</v>
      </c>
      <c r="D272" s="98">
        <v>1</v>
      </c>
      <c r="E272" s="98" t="s">
        <v>258</v>
      </c>
      <c r="F272" s="57" t="s">
        <v>567</v>
      </c>
      <c r="G272" s="99"/>
      <c r="H272" s="130"/>
      <c r="I272" s="130"/>
      <c r="J272" s="133"/>
      <c r="K272" s="130"/>
      <c r="P272" s="90"/>
      <c r="Q272" s="90"/>
      <c r="R272" s="90"/>
      <c r="S272" s="90"/>
    </row>
    <row r="273" spans="1:19" x14ac:dyDescent="0.3">
      <c r="A273" s="101"/>
      <c r="B273" s="57"/>
      <c r="C273" s="57" t="s">
        <v>1366</v>
      </c>
      <c r="D273" s="98">
        <v>1</v>
      </c>
      <c r="E273" s="98" t="s">
        <v>294</v>
      </c>
      <c r="F273" s="57"/>
      <c r="G273" s="99"/>
      <c r="H273" s="130"/>
      <c r="I273" s="130"/>
      <c r="J273" s="133"/>
      <c r="K273" s="130"/>
      <c r="P273" s="90"/>
      <c r="Q273" s="90"/>
      <c r="R273" s="90"/>
      <c r="S273" s="90"/>
    </row>
    <row r="274" spans="1:19" ht="45" x14ac:dyDescent="0.3">
      <c r="A274" s="101" t="s">
        <v>4409</v>
      </c>
      <c r="B274" s="57" t="s">
        <v>568</v>
      </c>
      <c r="C274" s="57" t="s">
        <v>569</v>
      </c>
      <c r="D274" s="98">
        <v>1</v>
      </c>
      <c r="E274" s="98" t="s">
        <v>228</v>
      </c>
      <c r="F274" s="37" t="s">
        <v>5409</v>
      </c>
      <c r="G274" s="99"/>
      <c r="H274" s="130"/>
      <c r="I274" s="130"/>
      <c r="J274" s="133"/>
      <c r="K274" s="130"/>
      <c r="P274" s="90"/>
      <c r="Q274" s="90"/>
      <c r="R274" s="90"/>
      <c r="S274" s="90"/>
    </row>
    <row r="275" spans="1:19" x14ac:dyDescent="0.3">
      <c r="A275" s="101" t="s">
        <v>5630</v>
      </c>
      <c r="B275" s="916" t="s">
        <v>3500</v>
      </c>
      <c r="C275" s="917"/>
      <c r="D275" s="917"/>
      <c r="E275" s="917"/>
      <c r="F275" s="917"/>
      <c r="G275" s="917"/>
      <c r="H275" s="130">
        <f>SUM(D276)</f>
        <v>1</v>
      </c>
      <c r="I275" s="130">
        <f>COUNT(D276)*2</f>
        <v>2</v>
      </c>
      <c r="J275" s="133">
        <f>H275/I275</f>
        <v>0.5</v>
      </c>
      <c r="K275" s="130"/>
      <c r="P275" s="90"/>
      <c r="Q275" s="90"/>
      <c r="R275" s="90"/>
      <c r="S275" s="90"/>
    </row>
    <row r="276" spans="1:19" ht="30" x14ac:dyDescent="0.3">
      <c r="A276" s="101" t="s">
        <v>4411</v>
      </c>
      <c r="B276" s="57" t="s">
        <v>3502</v>
      </c>
      <c r="C276" s="37" t="s">
        <v>3503</v>
      </c>
      <c r="D276" s="98">
        <v>1</v>
      </c>
      <c r="E276" s="107" t="s">
        <v>400</v>
      </c>
      <c r="F276" s="57" t="s">
        <v>5408</v>
      </c>
      <c r="G276" s="99"/>
      <c r="H276" s="130"/>
      <c r="I276" s="130"/>
      <c r="J276" s="133"/>
      <c r="K276" s="130"/>
      <c r="P276" s="90"/>
      <c r="Q276" s="90"/>
      <c r="R276" s="90"/>
      <c r="S276" s="90"/>
    </row>
    <row r="277" spans="1:19" ht="16" customHeight="1" x14ac:dyDescent="0.3">
      <c r="A277" s="101"/>
      <c r="B277" s="936" t="s">
        <v>570</v>
      </c>
      <c r="C277" s="937"/>
      <c r="D277" s="937"/>
      <c r="E277" s="937"/>
      <c r="F277" s="937"/>
      <c r="G277" s="938"/>
      <c r="H277" s="130">
        <f>H278+H290+H293+H300+H303+H309+H317+H325+H337+H341</f>
        <v>104</v>
      </c>
      <c r="I277" s="130">
        <f>I278+I290+I293+I300+I303+I309+I317+I325+I337+I341</f>
        <v>208</v>
      </c>
      <c r="J277" s="133">
        <f>H277/I277</f>
        <v>0.5</v>
      </c>
      <c r="K277" s="130"/>
      <c r="P277" s="90"/>
      <c r="Q277" s="90"/>
      <c r="R277" s="90"/>
      <c r="S277" s="90"/>
    </row>
    <row r="278" spans="1:19" x14ac:dyDescent="0.3">
      <c r="A278" s="101" t="s">
        <v>70</v>
      </c>
      <c r="B278" s="916" t="s">
        <v>71</v>
      </c>
      <c r="C278" s="917"/>
      <c r="D278" s="917"/>
      <c r="E278" s="917"/>
      <c r="F278" s="917"/>
      <c r="G278" s="917"/>
      <c r="H278" s="130">
        <f>SUM(D279:D289)</f>
        <v>11</v>
      </c>
      <c r="I278" s="130">
        <f>COUNT(D279:D289)*2</f>
        <v>22</v>
      </c>
      <c r="J278" s="133">
        <f>H278/I278</f>
        <v>0.5</v>
      </c>
      <c r="K278" s="130"/>
      <c r="P278" s="90"/>
      <c r="Q278" s="90"/>
      <c r="R278" s="90"/>
      <c r="S278" s="90"/>
    </row>
    <row r="279" spans="1:19" ht="45" x14ac:dyDescent="0.3">
      <c r="A279" s="101" t="s">
        <v>1367</v>
      </c>
      <c r="B279" s="57" t="s">
        <v>574</v>
      </c>
      <c r="C279" s="57" t="s">
        <v>4412</v>
      </c>
      <c r="D279" s="98">
        <v>1</v>
      </c>
      <c r="E279" s="98" t="s">
        <v>576</v>
      </c>
      <c r="F279" s="57" t="s">
        <v>5407</v>
      </c>
      <c r="G279" s="99"/>
      <c r="H279" s="130"/>
      <c r="I279" s="130"/>
      <c r="J279" s="133"/>
      <c r="K279" s="130"/>
      <c r="P279" s="90"/>
      <c r="Q279" s="90"/>
      <c r="R279" s="90"/>
      <c r="S279" s="90"/>
    </row>
    <row r="280" spans="1:19" x14ac:dyDescent="0.3">
      <c r="A280" s="101"/>
      <c r="B280" s="57"/>
      <c r="C280" s="57" t="s">
        <v>5406</v>
      </c>
      <c r="D280" s="98">
        <v>1</v>
      </c>
      <c r="E280" s="98" t="s">
        <v>308</v>
      </c>
      <c r="F280" s="57" t="s">
        <v>5405</v>
      </c>
      <c r="G280" s="99"/>
      <c r="H280" s="130"/>
      <c r="I280" s="130"/>
      <c r="J280" s="133"/>
      <c r="K280" s="130"/>
      <c r="P280" s="90"/>
      <c r="Q280" s="90"/>
      <c r="R280" s="90"/>
      <c r="S280" s="90"/>
    </row>
    <row r="281" spans="1:19" ht="30" x14ac:dyDescent="0.3">
      <c r="A281" s="101"/>
      <c r="B281" s="57"/>
      <c r="C281" s="57" t="s">
        <v>1371</v>
      </c>
      <c r="D281" s="98">
        <v>1</v>
      </c>
      <c r="E281" s="98" t="s">
        <v>400</v>
      </c>
      <c r="F281" s="57" t="s">
        <v>5404</v>
      </c>
      <c r="G281" s="99"/>
      <c r="H281" s="130"/>
      <c r="I281" s="130"/>
      <c r="J281" s="133"/>
      <c r="K281" s="130"/>
      <c r="P281" s="90"/>
      <c r="Q281" s="90"/>
      <c r="R281" s="90"/>
      <c r="S281" s="90"/>
    </row>
    <row r="282" spans="1:19" ht="45" x14ac:dyDescent="0.3">
      <c r="A282" s="101" t="s">
        <v>1372</v>
      </c>
      <c r="B282" s="57" t="s">
        <v>1373</v>
      </c>
      <c r="C282" s="57" t="s">
        <v>1374</v>
      </c>
      <c r="D282" s="98">
        <v>1</v>
      </c>
      <c r="E282" s="98" t="s">
        <v>228</v>
      </c>
      <c r="F282" s="37" t="s">
        <v>5403</v>
      </c>
      <c r="G282" s="99"/>
      <c r="H282" s="130"/>
      <c r="I282" s="130"/>
      <c r="J282" s="133"/>
      <c r="K282" s="130"/>
      <c r="P282" s="90"/>
      <c r="Q282" s="90"/>
      <c r="R282" s="90"/>
      <c r="S282" s="90"/>
    </row>
    <row r="283" spans="1:19" x14ac:dyDescent="0.3">
      <c r="A283" s="101"/>
      <c r="B283" s="57"/>
      <c r="C283" s="57" t="s">
        <v>1376</v>
      </c>
      <c r="D283" s="98">
        <v>1</v>
      </c>
      <c r="E283" s="98" t="s">
        <v>576</v>
      </c>
      <c r="F283" s="57" t="s">
        <v>5402</v>
      </c>
      <c r="G283" s="99"/>
      <c r="H283" s="130"/>
      <c r="I283" s="130"/>
      <c r="J283" s="133"/>
      <c r="K283" s="130"/>
      <c r="P283" s="90"/>
      <c r="Q283" s="90"/>
      <c r="R283" s="90"/>
      <c r="S283" s="90"/>
    </row>
    <row r="284" spans="1:19" ht="30" x14ac:dyDescent="0.3">
      <c r="A284" s="101"/>
      <c r="B284" s="57"/>
      <c r="C284" s="57" t="s">
        <v>1377</v>
      </c>
      <c r="D284" s="98">
        <v>1</v>
      </c>
      <c r="E284" s="98" t="s">
        <v>254</v>
      </c>
      <c r="F284" s="57" t="s">
        <v>5401</v>
      </c>
      <c r="G284" s="99"/>
      <c r="H284" s="130"/>
      <c r="I284" s="130"/>
      <c r="J284" s="133"/>
      <c r="K284" s="130"/>
      <c r="P284" s="90"/>
      <c r="Q284" s="90"/>
      <c r="R284" s="90"/>
      <c r="S284" s="90"/>
    </row>
    <row r="285" spans="1:19" x14ac:dyDescent="0.3">
      <c r="A285" s="101"/>
      <c r="B285" s="57"/>
      <c r="C285" s="37" t="s">
        <v>5400</v>
      </c>
      <c r="D285" s="98">
        <v>1</v>
      </c>
      <c r="E285" s="98" t="s">
        <v>254</v>
      </c>
      <c r="F285" s="57" t="s">
        <v>5399</v>
      </c>
      <c r="G285" s="99"/>
      <c r="H285" s="130"/>
      <c r="I285" s="130"/>
      <c r="J285" s="133"/>
      <c r="K285" s="130"/>
      <c r="P285" s="90"/>
      <c r="Q285" s="90"/>
      <c r="R285" s="90"/>
      <c r="S285" s="90"/>
    </row>
    <row r="286" spans="1:19" ht="30" x14ac:dyDescent="0.3">
      <c r="A286" s="101"/>
      <c r="B286" s="57"/>
      <c r="C286" s="57" t="s">
        <v>1379</v>
      </c>
      <c r="D286" s="98">
        <v>1</v>
      </c>
      <c r="E286" s="98" t="s">
        <v>228</v>
      </c>
      <c r="F286" s="57" t="s">
        <v>5398</v>
      </c>
      <c r="G286" s="99"/>
      <c r="H286" s="130"/>
      <c r="I286" s="130"/>
      <c r="J286" s="133"/>
      <c r="K286" s="130"/>
      <c r="P286" s="90"/>
      <c r="Q286" s="90"/>
      <c r="R286" s="90"/>
      <c r="S286" s="90"/>
    </row>
    <row r="287" spans="1:19" x14ac:dyDescent="0.3">
      <c r="A287" s="101"/>
      <c r="B287" s="57"/>
      <c r="C287" s="57" t="s">
        <v>1380</v>
      </c>
      <c r="D287" s="98">
        <v>1</v>
      </c>
      <c r="E287" s="98" t="s">
        <v>501</v>
      </c>
      <c r="F287" s="57" t="s">
        <v>5397</v>
      </c>
      <c r="G287" s="99"/>
      <c r="H287" s="130"/>
      <c r="I287" s="130"/>
      <c r="J287" s="133"/>
      <c r="K287" s="130"/>
      <c r="P287" s="90"/>
      <c r="Q287" s="90"/>
      <c r="R287" s="90"/>
      <c r="S287" s="90"/>
    </row>
    <row r="288" spans="1:19" ht="30" x14ac:dyDescent="0.3">
      <c r="A288" s="101" t="s">
        <v>1381</v>
      </c>
      <c r="B288" s="37" t="s">
        <v>580</v>
      </c>
      <c r="C288" s="37" t="s">
        <v>1382</v>
      </c>
      <c r="D288" s="98">
        <v>1</v>
      </c>
      <c r="E288" s="112" t="s">
        <v>400</v>
      </c>
      <c r="F288" s="57" t="s">
        <v>5396</v>
      </c>
      <c r="G288" s="104"/>
      <c r="H288" s="130"/>
      <c r="I288" s="130"/>
      <c r="J288" s="133"/>
      <c r="K288" s="130"/>
      <c r="P288" s="90"/>
      <c r="Q288" s="90"/>
      <c r="R288" s="90"/>
      <c r="S288" s="90"/>
    </row>
    <row r="289" spans="1:19" x14ac:dyDescent="0.3">
      <c r="A289" s="101"/>
      <c r="B289" s="57"/>
      <c r="C289" s="57" t="s">
        <v>1383</v>
      </c>
      <c r="D289" s="98">
        <v>1</v>
      </c>
      <c r="E289" s="98" t="s">
        <v>400</v>
      </c>
      <c r="F289" s="57" t="s">
        <v>5395</v>
      </c>
      <c r="G289" s="99"/>
      <c r="H289" s="130"/>
      <c r="I289" s="130"/>
      <c r="J289" s="133"/>
      <c r="K289" s="130"/>
      <c r="P289" s="90"/>
      <c r="Q289" s="90"/>
      <c r="R289" s="90"/>
      <c r="S289" s="90"/>
    </row>
    <row r="290" spans="1:19" x14ac:dyDescent="0.3">
      <c r="A290" s="106" t="s">
        <v>72</v>
      </c>
      <c r="B290" s="916" t="s">
        <v>5631</v>
      </c>
      <c r="C290" s="917"/>
      <c r="D290" s="917"/>
      <c r="E290" s="917"/>
      <c r="F290" s="917"/>
      <c r="G290" s="917"/>
      <c r="H290" s="130">
        <f>SUM(D291:D292)</f>
        <v>2</v>
      </c>
      <c r="I290" s="130">
        <f>COUNT(D291:D292)*2</f>
        <v>4</v>
      </c>
      <c r="J290" s="133">
        <f>H290/I290</f>
        <v>0.5</v>
      </c>
      <c r="K290" s="130"/>
      <c r="P290" s="90"/>
      <c r="Q290" s="90"/>
      <c r="R290" s="90"/>
      <c r="S290" s="90"/>
    </row>
    <row r="291" spans="1:19" ht="60" x14ac:dyDescent="0.3">
      <c r="A291" s="106" t="s">
        <v>1794</v>
      </c>
      <c r="B291" s="57" t="s">
        <v>594</v>
      </c>
      <c r="C291" s="37" t="s">
        <v>5394</v>
      </c>
      <c r="D291" s="105">
        <v>1</v>
      </c>
      <c r="E291" s="107" t="s">
        <v>228</v>
      </c>
      <c r="F291" s="57" t="s">
        <v>5393</v>
      </c>
      <c r="G291" s="114"/>
      <c r="H291" s="130"/>
      <c r="I291" s="130"/>
      <c r="J291" s="133"/>
      <c r="K291" s="130"/>
      <c r="P291" s="90"/>
      <c r="Q291" s="90"/>
      <c r="R291" s="90"/>
      <c r="S291" s="90"/>
    </row>
    <row r="292" spans="1:19" ht="90" x14ac:dyDescent="0.3">
      <c r="A292" s="106" t="s">
        <v>1800</v>
      </c>
      <c r="B292" s="57" t="s">
        <v>600</v>
      </c>
      <c r="C292" s="37" t="s">
        <v>5392</v>
      </c>
      <c r="D292" s="105">
        <v>1</v>
      </c>
      <c r="E292" s="107" t="s">
        <v>254</v>
      </c>
      <c r="F292" s="57" t="s">
        <v>6119</v>
      </c>
      <c r="G292" s="114"/>
      <c r="H292" s="130"/>
      <c r="I292" s="130"/>
      <c r="J292" s="133"/>
      <c r="K292" s="130"/>
      <c r="P292" s="90"/>
      <c r="Q292" s="90"/>
      <c r="R292" s="90"/>
      <c r="S292" s="90"/>
    </row>
    <row r="293" spans="1:19" x14ac:dyDescent="0.3">
      <c r="A293" s="101" t="s">
        <v>74</v>
      </c>
      <c r="B293" s="916" t="s">
        <v>603</v>
      </c>
      <c r="C293" s="917"/>
      <c r="D293" s="917"/>
      <c r="E293" s="917"/>
      <c r="F293" s="917"/>
      <c r="G293" s="917"/>
      <c r="H293" s="130">
        <f>SUM(D294:D299)</f>
        <v>6</v>
      </c>
      <c r="I293" s="130">
        <f>COUNT(D294:D299)*2</f>
        <v>12</v>
      </c>
      <c r="J293" s="133">
        <f>H293/I293</f>
        <v>0.5</v>
      </c>
      <c r="K293" s="130"/>
      <c r="P293" s="90"/>
      <c r="Q293" s="90"/>
      <c r="R293" s="90"/>
      <c r="S293" s="90"/>
    </row>
    <row r="294" spans="1:19" ht="30" x14ac:dyDescent="0.3">
      <c r="A294" s="101" t="s">
        <v>1384</v>
      </c>
      <c r="B294" s="57" t="s">
        <v>605</v>
      </c>
      <c r="C294" s="57" t="s">
        <v>1385</v>
      </c>
      <c r="D294" s="98">
        <v>1</v>
      </c>
      <c r="E294" s="98" t="s">
        <v>400</v>
      </c>
      <c r="F294" s="57" t="s">
        <v>5391</v>
      </c>
      <c r="G294" s="99"/>
      <c r="H294" s="130"/>
      <c r="I294" s="130"/>
      <c r="J294" s="133"/>
      <c r="K294" s="130"/>
      <c r="P294" s="90"/>
      <c r="Q294" s="90"/>
      <c r="R294" s="90"/>
      <c r="S294" s="90"/>
    </row>
    <row r="295" spans="1:19" ht="60" x14ac:dyDescent="0.3">
      <c r="A295" s="101" t="s">
        <v>1386</v>
      </c>
      <c r="B295" s="37" t="s">
        <v>610</v>
      </c>
      <c r="C295" s="57" t="s">
        <v>5390</v>
      </c>
      <c r="D295" s="98">
        <v>1</v>
      </c>
      <c r="E295" s="112" t="s">
        <v>400</v>
      </c>
      <c r="F295" s="57" t="s">
        <v>5389</v>
      </c>
      <c r="G295" s="104"/>
      <c r="H295" s="130"/>
      <c r="I295" s="130"/>
      <c r="J295" s="133"/>
      <c r="K295" s="130"/>
      <c r="P295" s="90"/>
      <c r="Q295" s="90"/>
      <c r="R295" s="90"/>
      <c r="S295" s="90"/>
    </row>
    <row r="296" spans="1:19" ht="75" x14ac:dyDescent="0.3">
      <c r="A296" s="101"/>
      <c r="B296" s="57"/>
      <c r="C296" s="57" t="s">
        <v>1388</v>
      </c>
      <c r="D296" s="98">
        <v>1</v>
      </c>
      <c r="E296" s="98" t="s">
        <v>400</v>
      </c>
      <c r="F296" s="57" t="s">
        <v>5388</v>
      </c>
      <c r="G296" s="99"/>
      <c r="H296" s="130"/>
      <c r="I296" s="130"/>
      <c r="J296" s="133"/>
      <c r="K296" s="130"/>
      <c r="P296" s="90"/>
      <c r="Q296" s="90"/>
      <c r="R296" s="90"/>
      <c r="S296" s="90"/>
    </row>
    <row r="297" spans="1:19" ht="45" x14ac:dyDescent="0.3">
      <c r="A297" s="101"/>
      <c r="B297" s="57"/>
      <c r="C297" s="57" t="s">
        <v>1389</v>
      </c>
      <c r="D297" s="98">
        <v>1</v>
      </c>
      <c r="E297" s="98" t="s">
        <v>400</v>
      </c>
      <c r="F297" s="57" t="s">
        <v>5387</v>
      </c>
      <c r="G297" s="99"/>
      <c r="H297" s="130"/>
      <c r="I297" s="130"/>
      <c r="J297" s="133"/>
      <c r="K297" s="130"/>
      <c r="P297" s="90"/>
      <c r="Q297" s="90"/>
      <c r="R297" s="90"/>
      <c r="S297" s="90"/>
    </row>
    <row r="298" spans="1:19" ht="45" x14ac:dyDescent="0.3">
      <c r="A298" s="101"/>
      <c r="B298" s="57"/>
      <c r="C298" s="57" t="s">
        <v>1390</v>
      </c>
      <c r="D298" s="98">
        <v>1</v>
      </c>
      <c r="E298" s="98" t="s">
        <v>576</v>
      </c>
      <c r="F298" s="57" t="s">
        <v>5386</v>
      </c>
      <c r="G298" s="99"/>
      <c r="H298" s="130"/>
      <c r="I298" s="130"/>
      <c r="J298" s="133"/>
      <c r="K298" s="130"/>
      <c r="P298" s="90"/>
      <c r="Q298" s="90"/>
      <c r="R298" s="90"/>
      <c r="S298" s="90"/>
    </row>
    <row r="299" spans="1:19" ht="30" x14ac:dyDescent="0.3">
      <c r="A299" s="101"/>
      <c r="B299" s="57"/>
      <c r="C299" s="57" t="s">
        <v>5385</v>
      </c>
      <c r="D299" s="98">
        <v>1</v>
      </c>
      <c r="E299" s="105" t="s">
        <v>258</v>
      </c>
      <c r="F299" s="57"/>
      <c r="G299" s="99"/>
      <c r="H299" s="130"/>
      <c r="I299" s="130"/>
      <c r="J299" s="133"/>
      <c r="K299" s="130"/>
      <c r="P299" s="90"/>
      <c r="Q299" s="90"/>
      <c r="R299" s="90"/>
      <c r="S299" s="90"/>
    </row>
    <row r="300" spans="1:19" x14ac:dyDescent="0.3">
      <c r="A300" s="101" t="s">
        <v>78</v>
      </c>
      <c r="B300" s="916" t="s">
        <v>647</v>
      </c>
      <c r="C300" s="917"/>
      <c r="D300" s="917"/>
      <c r="E300" s="917"/>
      <c r="F300" s="917"/>
      <c r="G300" s="917"/>
      <c r="H300" s="130">
        <f>SUM(D301:D302)</f>
        <v>2</v>
      </c>
      <c r="I300" s="130">
        <f>COUNT(D301:D302)*2</f>
        <v>4</v>
      </c>
      <c r="J300" s="133">
        <f>H300/I300</f>
        <v>0.5</v>
      </c>
      <c r="K300" s="130"/>
      <c r="P300" s="90"/>
      <c r="Q300" s="90"/>
      <c r="R300" s="90"/>
      <c r="S300" s="90"/>
    </row>
    <row r="301" spans="1:19" ht="60" x14ac:dyDescent="0.3">
      <c r="A301" s="106" t="s">
        <v>1813</v>
      </c>
      <c r="B301" s="57" t="s">
        <v>649</v>
      </c>
      <c r="C301" s="57" t="s">
        <v>5384</v>
      </c>
      <c r="D301" s="105">
        <v>1</v>
      </c>
      <c r="E301" s="107" t="s">
        <v>1790</v>
      </c>
      <c r="F301" s="57" t="s">
        <v>5383</v>
      </c>
      <c r="G301" s="104"/>
      <c r="H301" s="130"/>
      <c r="I301" s="130"/>
      <c r="J301" s="133"/>
      <c r="K301" s="130"/>
      <c r="P301" s="90"/>
      <c r="Q301" s="90"/>
      <c r="R301" s="90"/>
      <c r="S301" s="90"/>
    </row>
    <row r="302" spans="1:19" ht="30" x14ac:dyDescent="0.3">
      <c r="A302" s="101" t="s">
        <v>1391</v>
      </c>
      <c r="B302" s="57" t="s">
        <v>653</v>
      </c>
      <c r="C302" s="57" t="s">
        <v>1392</v>
      </c>
      <c r="D302" s="98">
        <v>1</v>
      </c>
      <c r="E302" s="98" t="s">
        <v>256</v>
      </c>
      <c r="F302" s="57" t="s">
        <v>5382</v>
      </c>
      <c r="G302" s="99"/>
      <c r="H302" s="130"/>
      <c r="I302" s="130"/>
      <c r="J302" s="133"/>
      <c r="K302" s="130"/>
      <c r="P302" s="90"/>
      <c r="Q302" s="90"/>
      <c r="R302" s="90"/>
      <c r="S302" s="90"/>
    </row>
    <row r="303" spans="1:19" x14ac:dyDescent="0.3">
      <c r="A303" s="101" t="s">
        <v>80</v>
      </c>
      <c r="B303" s="916" t="s">
        <v>5633</v>
      </c>
      <c r="C303" s="917"/>
      <c r="D303" s="917"/>
      <c r="E303" s="917"/>
      <c r="F303" s="917"/>
      <c r="G303" s="917"/>
      <c r="H303" s="130">
        <f>SUM(D304:D308)</f>
        <v>5</v>
      </c>
      <c r="I303" s="130">
        <f>COUNT(D304:D308)*2</f>
        <v>10</v>
      </c>
      <c r="J303" s="133">
        <f>H303/I303</f>
        <v>0.5</v>
      </c>
      <c r="K303" s="130"/>
      <c r="P303" s="90"/>
      <c r="Q303" s="90"/>
      <c r="R303" s="90"/>
      <c r="S303" s="90"/>
    </row>
    <row r="304" spans="1:19" ht="30" x14ac:dyDescent="0.3">
      <c r="A304" s="101" t="s">
        <v>1393</v>
      </c>
      <c r="B304" s="37" t="s">
        <v>659</v>
      </c>
      <c r="C304" s="37" t="s">
        <v>1394</v>
      </c>
      <c r="D304" s="98">
        <v>1</v>
      </c>
      <c r="E304" s="98" t="s">
        <v>576</v>
      </c>
      <c r="F304" s="57" t="s">
        <v>5381</v>
      </c>
      <c r="G304" s="104"/>
      <c r="H304" s="130"/>
      <c r="I304" s="130"/>
      <c r="J304" s="133"/>
      <c r="K304" s="130"/>
      <c r="P304" s="90"/>
      <c r="Q304" s="90"/>
      <c r="R304" s="90"/>
      <c r="S304" s="90"/>
    </row>
    <row r="305" spans="1:19" x14ac:dyDescent="0.3">
      <c r="A305" s="101"/>
      <c r="B305" s="57"/>
      <c r="C305" s="57" t="s">
        <v>1395</v>
      </c>
      <c r="D305" s="98">
        <v>1</v>
      </c>
      <c r="E305" s="98" t="s">
        <v>576</v>
      </c>
      <c r="F305" s="57" t="s">
        <v>5380</v>
      </c>
      <c r="G305" s="99"/>
      <c r="H305" s="130"/>
      <c r="I305" s="130"/>
      <c r="J305" s="133"/>
      <c r="K305" s="130"/>
      <c r="P305" s="90"/>
      <c r="Q305" s="90"/>
      <c r="R305" s="90"/>
      <c r="S305" s="90"/>
    </row>
    <row r="306" spans="1:19" ht="30" x14ac:dyDescent="0.3">
      <c r="A306" s="101" t="s">
        <v>1396</v>
      </c>
      <c r="B306" s="57" t="s">
        <v>662</v>
      </c>
      <c r="C306" s="57" t="s">
        <v>1397</v>
      </c>
      <c r="D306" s="98">
        <v>1</v>
      </c>
      <c r="E306" s="98" t="s">
        <v>576</v>
      </c>
      <c r="F306" s="37" t="s">
        <v>5379</v>
      </c>
      <c r="G306" s="99"/>
      <c r="H306" s="130"/>
      <c r="I306" s="130"/>
      <c r="J306" s="133"/>
      <c r="K306" s="130"/>
      <c r="P306" s="90"/>
      <c r="Q306" s="90"/>
      <c r="R306" s="90"/>
      <c r="S306" s="90"/>
    </row>
    <row r="307" spans="1:19" ht="30" x14ac:dyDescent="0.3">
      <c r="A307" s="101"/>
      <c r="B307" s="57"/>
      <c r="C307" s="57" t="s">
        <v>1398</v>
      </c>
      <c r="D307" s="98">
        <v>1</v>
      </c>
      <c r="E307" s="98" t="s">
        <v>400</v>
      </c>
      <c r="F307" s="57" t="s">
        <v>5378</v>
      </c>
      <c r="G307" s="99"/>
      <c r="H307" s="130"/>
      <c r="I307" s="130"/>
      <c r="J307" s="133"/>
      <c r="K307" s="130"/>
      <c r="P307" s="90"/>
      <c r="Q307" s="90"/>
      <c r="R307" s="90"/>
      <c r="S307" s="90"/>
    </row>
    <row r="308" spans="1:19" ht="30" x14ac:dyDescent="0.3">
      <c r="A308" s="101"/>
      <c r="B308" s="57"/>
      <c r="C308" s="57" t="s">
        <v>5377</v>
      </c>
      <c r="D308" s="98">
        <v>1</v>
      </c>
      <c r="E308" s="98" t="s">
        <v>198</v>
      </c>
      <c r="F308" s="57" t="s">
        <v>5376</v>
      </c>
      <c r="G308" s="99"/>
      <c r="H308" s="130"/>
      <c r="I308" s="130"/>
      <c r="J308" s="133"/>
      <c r="K308" s="130"/>
      <c r="P308" s="90"/>
      <c r="Q308" s="90"/>
      <c r="R308" s="90"/>
      <c r="S308" s="90"/>
    </row>
    <row r="309" spans="1:19" x14ac:dyDescent="0.3">
      <c r="A309" s="101" t="s">
        <v>81</v>
      </c>
      <c r="B309" s="916" t="s">
        <v>667</v>
      </c>
      <c r="C309" s="917"/>
      <c r="D309" s="917"/>
      <c r="E309" s="917"/>
      <c r="F309" s="917"/>
      <c r="G309" s="917"/>
      <c r="H309" s="130">
        <f>SUM(D310:D316)</f>
        <v>7</v>
      </c>
      <c r="I309" s="130">
        <f>COUNT(D310:D316)*2</f>
        <v>14</v>
      </c>
      <c r="J309" s="133">
        <f>H309/I309</f>
        <v>0.5</v>
      </c>
      <c r="K309" s="130"/>
      <c r="P309" s="90"/>
      <c r="Q309" s="90"/>
      <c r="R309" s="90"/>
      <c r="S309" s="90"/>
    </row>
    <row r="310" spans="1:19" ht="30" x14ac:dyDescent="0.3">
      <c r="A310" s="101" t="s">
        <v>1400</v>
      </c>
      <c r="B310" s="57" t="s">
        <v>677</v>
      </c>
      <c r="C310" s="57" t="s">
        <v>678</v>
      </c>
      <c r="D310" s="98">
        <v>1</v>
      </c>
      <c r="E310" s="98" t="s">
        <v>576</v>
      </c>
      <c r="F310" s="57" t="s">
        <v>5375</v>
      </c>
      <c r="G310" s="99"/>
      <c r="H310" s="130"/>
      <c r="I310" s="130"/>
      <c r="J310" s="133"/>
      <c r="K310" s="130"/>
      <c r="P310" s="90"/>
      <c r="Q310" s="90"/>
      <c r="R310" s="90"/>
      <c r="S310" s="90"/>
    </row>
    <row r="311" spans="1:19" ht="30" x14ac:dyDescent="0.3">
      <c r="A311" s="101"/>
      <c r="B311" s="57"/>
      <c r="C311" s="57" t="s">
        <v>1401</v>
      </c>
      <c r="D311" s="98">
        <v>1</v>
      </c>
      <c r="E311" s="98" t="s">
        <v>258</v>
      </c>
      <c r="F311" s="57" t="s">
        <v>5375</v>
      </c>
      <c r="G311" s="99"/>
      <c r="H311" s="130"/>
      <c r="I311" s="130"/>
      <c r="J311" s="133"/>
      <c r="K311" s="130"/>
      <c r="P311" s="90"/>
      <c r="Q311" s="90"/>
      <c r="R311" s="90"/>
      <c r="S311" s="90"/>
    </row>
    <row r="312" spans="1:19" ht="30" x14ac:dyDescent="0.3">
      <c r="A312" s="101" t="s">
        <v>1402</v>
      </c>
      <c r="B312" s="37" t="s">
        <v>681</v>
      </c>
      <c r="C312" s="37" t="s">
        <v>682</v>
      </c>
      <c r="D312" s="98">
        <v>1</v>
      </c>
      <c r="E312" s="98" t="s">
        <v>256</v>
      </c>
      <c r="F312" s="57" t="s">
        <v>4451</v>
      </c>
      <c r="G312" s="104"/>
      <c r="H312" s="130"/>
      <c r="I312" s="130"/>
      <c r="J312" s="133"/>
      <c r="K312" s="130"/>
      <c r="P312" s="90"/>
      <c r="Q312" s="90"/>
      <c r="R312" s="90"/>
      <c r="S312" s="90"/>
    </row>
    <row r="313" spans="1:19" ht="45" x14ac:dyDescent="0.3">
      <c r="A313" s="101"/>
      <c r="B313" s="57"/>
      <c r="C313" s="57" t="s">
        <v>688</v>
      </c>
      <c r="D313" s="98">
        <v>1</v>
      </c>
      <c r="E313" s="98" t="s">
        <v>258</v>
      </c>
      <c r="F313" s="57" t="s">
        <v>5373</v>
      </c>
      <c r="G313" s="99"/>
      <c r="H313" s="130"/>
      <c r="I313" s="130"/>
      <c r="J313" s="133"/>
      <c r="K313" s="130"/>
      <c r="P313" s="90"/>
      <c r="Q313" s="90"/>
      <c r="R313" s="90"/>
      <c r="S313" s="90"/>
    </row>
    <row r="314" spans="1:19" ht="45" x14ac:dyDescent="0.3">
      <c r="A314" s="101"/>
      <c r="B314" s="57"/>
      <c r="C314" s="57" t="s">
        <v>5374</v>
      </c>
      <c r="D314" s="98">
        <v>1</v>
      </c>
      <c r="E314" s="98" t="s">
        <v>258</v>
      </c>
      <c r="F314" s="57" t="s">
        <v>5373</v>
      </c>
      <c r="G314" s="99"/>
      <c r="H314" s="130"/>
      <c r="I314" s="130"/>
      <c r="J314" s="133"/>
      <c r="K314" s="130"/>
      <c r="P314" s="90"/>
      <c r="Q314" s="90"/>
      <c r="R314" s="90"/>
      <c r="S314" s="90"/>
    </row>
    <row r="315" spans="1:19" ht="30" x14ac:dyDescent="0.3">
      <c r="A315" s="101" t="s">
        <v>692</v>
      </c>
      <c r="B315" s="37" t="s">
        <v>693</v>
      </c>
      <c r="C315" s="37" t="s">
        <v>5372</v>
      </c>
      <c r="D315" s="98">
        <v>1</v>
      </c>
      <c r="E315" s="105" t="s">
        <v>695</v>
      </c>
      <c r="F315" s="57" t="s">
        <v>5371</v>
      </c>
      <c r="G315" s="104"/>
      <c r="H315" s="130"/>
      <c r="I315" s="130"/>
      <c r="J315" s="133"/>
      <c r="K315" s="130"/>
      <c r="P315" s="90"/>
      <c r="Q315" s="90"/>
      <c r="R315" s="90"/>
      <c r="S315" s="90"/>
    </row>
    <row r="316" spans="1:19" ht="60" x14ac:dyDescent="0.3">
      <c r="A316" s="101"/>
      <c r="B316" s="37"/>
      <c r="C316" s="57" t="s">
        <v>5370</v>
      </c>
      <c r="D316" s="98">
        <v>1</v>
      </c>
      <c r="E316" s="107" t="s">
        <v>2138</v>
      </c>
      <c r="F316" s="57" t="s">
        <v>5369</v>
      </c>
      <c r="G316" s="104"/>
      <c r="H316" s="130"/>
      <c r="I316" s="130"/>
      <c r="J316" s="133"/>
      <c r="K316" s="130"/>
      <c r="P316" s="90"/>
      <c r="Q316" s="90"/>
      <c r="R316" s="90"/>
      <c r="S316" s="90"/>
    </row>
    <row r="317" spans="1:19" x14ac:dyDescent="0.3">
      <c r="A317" s="101" t="s">
        <v>83</v>
      </c>
      <c r="B317" s="916" t="s">
        <v>697</v>
      </c>
      <c r="C317" s="917"/>
      <c r="D317" s="917"/>
      <c r="E317" s="917"/>
      <c r="F317" s="917"/>
      <c r="G317" s="917"/>
      <c r="H317" s="130">
        <f>SUM(D318:D324)</f>
        <v>7</v>
      </c>
      <c r="I317" s="130">
        <f>COUNT(D318:D324)*2</f>
        <v>14</v>
      </c>
      <c r="J317" s="133">
        <f>H317/I317</f>
        <v>0.5</v>
      </c>
      <c r="K317" s="130"/>
      <c r="P317" s="90"/>
      <c r="Q317" s="90"/>
      <c r="R317" s="90"/>
      <c r="S317" s="90"/>
    </row>
    <row r="318" spans="1:19" ht="30" x14ac:dyDescent="0.3">
      <c r="A318" s="101" t="s">
        <v>1403</v>
      </c>
      <c r="B318" s="57" t="s">
        <v>699</v>
      </c>
      <c r="C318" s="57" t="s">
        <v>1404</v>
      </c>
      <c r="D318" s="98">
        <v>1</v>
      </c>
      <c r="E318" s="98" t="s">
        <v>576</v>
      </c>
      <c r="F318" s="57" t="s">
        <v>5368</v>
      </c>
      <c r="G318" s="99"/>
      <c r="H318" s="130"/>
      <c r="I318" s="130"/>
      <c r="J318" s="133"/>
      <c r="K318" s="130"/>
      <c r="P318" s="90"/>
      <c r="Q318" s="90"/>
      <c r="R318" s="90"/>
      <c r="S318" s="90"/>
    </row>
    <row r="319" spans="1:19" ht="45" x14ac:dyDescent="0.3">
      <c r="A319" s="101" t="s">
        <v>1405</v>
      </c>
      <c r="B319" s="57" t="s">
        <v>703</v>
      </c>
      <c r="C319" s="37" t="s">
        <v>5367</v>
      </c>
      <c r="D319" s="98">
        <v>1</v>
      </c>
      <c r="E319" s="98" t="s">
        <v>576</v>
      </c>
      <c r="F319" s="57" t="s">
        <v>5366</v>
      </c>
      <c r="G319" s="99"/>
      <c r="H319" s="130"/>
      <c r="I319" s="130"/>
      <c r="J319" s="133"/>
      <c r="K319" s="130"/>
      <c r="P319" s="90"/>
      <c r="Q319" s="90"/>
      <c r="R319" s="90"/>
      <c r="S319" s="90"/>
    </row>
    <row r="320" spans="1:19" ht="30" x14ac:dyDescent="0.3">
      <c r="A320" s="101" t="s">
        <v>1407</v>
      </c>
      <c r="B320" s="102" t="s">
        <v>711</v>
      </c>
      <c r="C320" s="57" t="s">
        <v>1408</v>
      </c>
      <c r="D320" s="98">
        <v>1</v>
      </c>
      <c r="E320" s="98" t="s">
        <v>576</v>
      </c>
      <c r="F320" s="57" t="s">
        <v>5365</v>
      </c>
      <c r="G320" s="99"/>
      <c r="H320" s="130"/>
      <c r="I320" s="130"/>
      <c r="J320" s="133"/>
      <c r="K320" s="130"/>
      <c r="P320" s="90"/>
      <c r="Q320" s="90"/>
      <c r="R320" s="90"/>
      <c r="S320" s="90"/>
    </row>
    <row r="321" spans="1:19" ht="30" x14ac:dyDescent="0.3">
      <c r="A321" s="101" t="s">
        <v>1409</v>
      </c>
      <c r="B321" s="57" t="s">
        <v>715</v>
      </c>
      <c r="C321" s="57" t="s">
        <v>1410</v>
      </c>
      <c r="D321" s="98">
        <v>1</v>
      </c>
      <c r="E321" s="98" t="s">
        <v>256</v>
      </c>
      <c r="F321" s="57" t="s">
        <v>5364</v>
      </c>
      <c r="G321" s="99"/>
      <c r="H321" s="130"/>
      <c r="I321" s="130"/>
      <c r="J321" s="133"/>
      <c r="K321" s="130"/>
      <c r="P321" s="90"/>
      <c r="Q321" s="90"/>
      <c r="R321" s="90"/>
      <c r="S321" s="90"/>
    </row>
    <row r="322" spans="1:19" ht="30" x14ac:dyDescent="0.3">
      <c r="A322" s="101" t="s">
        <v>1411</v>
      </c>
      <c r="B322" s="57" t="s">
        <v>719</v>
      </c>
      <c r="C322" s="57" t="s">
        <v>1412</v>
      </c>
      <c r="D322" s="98">
        <v>1</v>
      </c>
      <c r="E322" s="98" t="s">
        <v>254</v>
      </c>
      <c r="F322" s="57" t="s">
        <v>5363</v>
      </c>
      <c r="G322" s="99"/>
      <c r="H322" s="130"/>
      <c r="I322" s="130"/>
      <c r="J322" s="133"/>
      <c r="K322" s="130"/>
      <c r="P322" s="90"/>
      <c r="Q322" s="90"/>
      <c r="R322" s="90"/>
      <c r="S322" s="90"/>
    </row>
    <row r="323" spans="1:19" x14ac:dyDescent="0.3">
      <c r="A323" s="101"/>
      <c r="B323" s="57"/>
      <c r="C323" s="57" t="s">
        <v>722</v>
      </c>
      <c r="D323" s="98">
        <v>1</v>
      </c>
      <c r="E323" s="98" t="s">
        <v>254</v>
      </c>
      <c r="F323" s="57" t="s">
        <v>5362</v>
      </c>
      <c r="G323" s="99"/>
      <c r="H323" s="130"/>
      <c r="I323" s="130"/>
      <c r="J323" s="133"/>
      <c r="K323" s="130"/>
      <c r="P323" s="90"/>
      <c r="Q323" s="90"/>
      <c r="R323" s="90"/>
      <c r="S323" s="90"/>
    </row>
    <row r="324" spans="1:19" ht="45" x14ac:dyDescent="0.3">
      <c r="A324" s="101" t="s">
        <v>1414</v>
      </c>
      <c r="B324" s="57" t="s">
        <v>724</v>
      </c>
      <c r="C324" s="57" t="s">
        <v>1415</v>
      </c>
      <c r="D324" s="98">
        <v>1</v>
      </c>
      <c r="E324" s="98" t="s">
        <v>256</v>
      </c>
      <c r="F324" s="57" t="s">
        <v>5361</v>
      </c>
      <c r="G324" s="99"/>
      <c r="H324" s="130"/>
      <c r="I324" s="130"/>
      <c r="J324" s="133"/>
      <c r="K324" s="130"/>
      <c r="P324" s="90"/>
      <c r="Q324" s="90"/>
      <c r="R324" s="90"/>
      <c r="S324" s="90"/>
    </row>
    <row r="325" spans="1:19" x14ac:dyDescent="0.3">
      <c r="A325" s="101" t="s">
        <v>89</v>
      </c>
      <c r="B325" s="916" t="s">
        <v>88</v>
      </c>
      <c r="C325" s="917"/>
      <c r="D325" s="917"/>
      <c r="E325" s="917"/>
      <c r="F325" s="917"/>
      <c r="G325" s="917"/>
      <c r="H325" s="132">
        <f>SUM(D326:D336)</f>
        <v>11</v>
      </c>
      <c r="I325" s="132">
        <f>COUNT(D326:D336)*2</f>
        <v>22</v>
      </c>
      <c r="J325" s="133">
        <f>H325/I325</f>
        <v>0.5</v>
      </c>
      <c r="K325" s="132"/>
      <c r="P325" s="90"/>
      <c r="Q325" s="90"/>
      <c r="R325" s="90"/>
      <c r="S325" s="90"/>
    </row>
    <row r="326" spans="1:19" ht="75" x14ac:dyDescent="0.3">
      <c r="A326" s="101" t="s">
        <v>1418</v>
      </c>
      <c r="B326" s="57" t="s">
        <v>747</v>
      </c>
      <c r="C326" s="57" t="s">
        <v>6427</v>
      </c>
      <c r="D326" s="105">
        <v>1</v>
      </c>
      <c r="E326" s="105" t="s">
        <v>198</v>
      </c>
      <c r="F326" s="57" t="s">
        <v>5360</v>
      </c>
      <c r="G326" s="99"/>
      <c r="H326" s="132"/>
      <c r="I326" s="132"/>
      <c r="J326" s="133"/>
      <c r="K326" s="132"/>
      <c r="P326" s="90"/>
      <c r="Q326" s="90"/>
      <c r="R326" s="90"/>
      <c r="S326" s="90"/>
    </row>
    <row r="327" spans="1:19" ht="105" x14ac:dyDescent="0.3">
      <c r="A327" s="101"/>
      <c r="B327" s="57"/>
      <c r="C327" s="57" t="s">
        <v>5359</v>
      </c>
      <c r="D327" s="105">
        <v>1</v>
      </c>
      <c r="E327" s="105" t="s">
        <v>228</v>
      </c>
      <c r="F327" s="57" t="s">
        <v>5358</v>
      </c>
      <c r="G327" s="99"/>
      <c r="H327" s="132"/>
      <c r="I327" s="132"/>
      <c r="J327" s="133"/>
      <c r="K327" s="132"/>
      <c r="P327" s="90"/>
      <c r="Q327" s="90"/>
      <c r="R327" s="90"/>
      <c r="S327" s="90"/>
    </row>
    <row r="328" spans="1:19" ht="45" x14ac:dyDescent="0.3">
      <c r="A328" s="101"/>
      <c r="B328" s="57"/>
      <c r="C328" s="57" t="s">
        <v>5357</v>
      </c>
      <c r="D328" s="105">
        <v>1</v>
      </c>
      <c r="E328" s="105" t="s">
        <v>198</v>
      </c>
      <c r="F328" s="57" t="s">
        <v>5356</v>
      </c>
      <c r="G328" s="99"/>
      <c r="H328" s="132"/>
      <c r="I328" s="132"/>
      <c r="J328" s="133"/>
      <c r="K328" s="132"/>
      <c r="P328" s="90"/>
      <c r="Q328" s="90"/>
      <c r="R328" s="90"/>
      <c r="S328" s="90"/>
    </row>
    <row r="329" spans="1:19" ht="60" x14ac:dyDescent="0.3">
      <c r="A329" s="101"/>
      <c r="B329" s="57"/>
      <c r="C329" s="57" t="s">
        <v>5355</v>
      </c>
      <c r="D329" s="105">
        <v>1</v>
      </c>
      <c r="E329" s="105" t="s">
        <v>198</v>
      </c>
      <c r="F329" s="57" t="s">
        <v>5354</v>
      </c>
      <c r="G329" s="99"/>
      <c r="H329" s="132"/>
      <c r="I329" s="132"/>
      <c r="J329" s="133"/>
      <c r="K329" s="132"/>
      <c r="P329" s="90"/>
      <c r="Q329" s="90"/>
      <c r="R329" s="90"/>
      <c r="S329" s="90"/>
    </row>
    <row r="330" spans="1:19" ht="45" x14ac:dyDescent="0.3">
      <c r="A330" s="101" t="s">
        <v>2769</v>
      </c>
      <c r="B330" s="57" t="s">
        <v>753</v>
      </c>
      <c r="C330" s="57" t="s">
        <v>5353</v>
      </c>
      <c r="D330" s="105">
        <v>1</v>
      </c>
      <c r="E330" s="105" t="s">
        <v>400</v>
      </c>
      <c r="F330" s="57" t="s">
        <v>5352</v>
      </c>
      <c r="G330" s="99"/>
      <c r="H330" s="132"/>
      <c r="I330" s="132"/>
      <c r="J330" s="133"/>
      <c r="K330" s="132"/>
      <c r="P330" s="90"/>
      <c r="Q330" s="90"/>
      <c r="R330" s="90"/>
      <c r="S330" s="90"/>
    </row>
    <row r="331" spans="1:19" x14ac:dyDescent="0.3">
      <c r="A331" s="101"/>
      <c r="B331" s="57"/>
      <c r="C331" s="57" t="s">
        <v>5351</v>
      </c>
      <c r="D331" s="105">
        <v>1</v>
      </c>
      <c r="E331" s="105" t="s">
        <v>400</v>
      </c>
      <c r="F331" s="57" t="s">
        <v>5350</v>
      </c>
      <c r="G331" s="99"/>
      <c r="H331" s="132"/>
      <c r="I331" s="132"/>
      <c r="J331" s="133"/>
      <c r="K331" s="132"/>
      <c r="P331" s="90"/>
      <c r="Q331" s="90"/>
      <c r="R331" s="90"/>
      <c r="S331" s="90"/>
    </row>
    <row r="332" spans="1:19" ht="60" x14ac:dyDescent="0.3">
      <c r="A332" s="101"/>
      <c r="B332" s="57"/>
      <c r="C332" s="57" t="s">
        <v>5349</v>
      </c>
      <c r="D332" s="105">
        <v>1</v>
      </c>
      <c r="E332" s="105" t="s">
        <v>400</v>
      </c>
      <c r="F332" s="57" t="s">
        <v>5348</v>
      </c>
      <c r="G332" s="99"/>
      <c r="H332" s="132"/>
      <c r="I332" s="132"/>
      <c r="J332" s="133"/>
      <c r="K332" s="132"/>
      <c r="P332" s="90"/>
      <c r="Q332" s="90"/>
      <c r="R332" s="90"/>
      <c r="S332" s="90"/>
    </row>
    <row r="333" spans="1:19" ht="30" x14ac:dyDescent="0.3">
      <c r="A333" s="101"/>
      <c r="B333" s="57"/>
      <c r="C333" s="57" t="s">
        <v>5347</v>
      </c>
      <c r="D333" s="105">
        <v>1</v>
      </c>
      <c r="E333" s="105" t="s">
        <v>2138</v>
      </c>
      <c r="F333" s="57" t="s">
        <v>5346</v>
      </c>
      <c r="G333" s="99"/>
      <c r="H333" s="132"/>
      <c r="I333" s="132"/>
      <c r="J333" s="133"/>
      <c r="K333" s="132"/>
      <c r="P333" s="90"/>
      <c r="Q333" s="90"/>
      <c r="R333" s="90"/>
      <c r="S333" s="90"/>
    </row>
    <row r="334" spans="1:19" ht="225" x14ac:dyDescent="0.3">
      <c r="A334" s="101"/>
      <c r="B334" s="57"/>
      <c r="C334" s="57" t="s">
        <v>5345</v>
      </c>
      <c r="D334" s="105">
        <v>1</v>
      </c>
      <c r="E334" s="105" t="s">
        <v>400</v>
      </c>
      <c r="F334" s="57" t="s">
        <v>5344</v>
      </c>
      <c r="G334" s="99"/>
      <c r="H334" s="132"/>
      <c r="I334" s="132"/>
      <c r="J334" s="133"/>
      <c r="K334" s="132"/>
      <c r="P334" s="90"/>
      <c r="Q334" s="90"/>
      <c r="R334" s="90"/>
      <c r="S334" s="90"/>
    </row>
    <row r="335" spans="1:19" ht="60" x14ac:dyDescent="0.3">
      <c r="A335" s="101"/>
      <c r="B335" s="57"/>
      <c r="C335" s="57" t="s">
        <v>5343</v>
      </c>
      <c r="D335" s="105">
        <v>1</v>
      </c>
      <c r="E335" s="105" t="s">
        <v>400</v>
      </c>
      <c r="F335" s="57" t="s">
        <v>5342</v>
      </c>
      <c r="G335" s="99"/>
      <c r="H335" s="132"/>
      <c r="I335" s="132"/>
      <c r="J335" s="133"/>
      <c r="K335" s="132"/>
      <c r="P335" s="90"/>
      <c r="Q335" s="90"/>
      <c r="R335" s="90"/>
      <c r="S335" s="90"/>
    </row>
    <row r="336" spans="1:19" ht="45" x14ac:dyDescent="0.3">
      <c r="A336" s="101" t="s">
        <v>1420</v>
      </c>
      <c r="B336" s="57" t="s">
        <v>758</v>
      </c>
      <c r="C336" s="57" t="s">
        <v>764</v>
      </c>
      <c r="D336" s="98">
        <v>1</v>
      </c>
      <c r="E336" s="105" t="s">
        <v>400</v>
      </c>
      <c r="F336" s="57" t="s">
        <v>5341</v>
      </c>
      <c r="G336" s="99"/>
      <c r="H336" s="132"/>
      <c r="I336" s="132"/>
      <c r="J336" s="133"/>
      <c r="K336" s="132"/>
      <c r="P336" s="90"/>
      <c r="Q336" s="90"/>
      <c r="R336" s="90"/>
      <c r="S336" s="90"/>
    </row>
    <row r="337" spans="1:19" x14ac:dyDescent="0.3">
      <c r="A337" s="101" t="s">
        <v>91</v>
      </c>
      <c r="B337" s="916" t="s">
        <v>90</v>
      </c>
      <c r="C337" s="917"/>
      <c r="D337" s="917"/>
      <c r="E337" s="917"/>
      <c r="F337" s="917"/>
      <c r="G337" s="917"/>
      <c r="H337" s="130">
        <f>SUM(D338:D339)</f>
        <v>2</v>
      </c>
      <c r="I337" s="130">
        <f>COUNT(D338:D339)*2</f>
        <v>4</v>
      </c>
      <c r="J337" s="133">
        <f>H337/I337</f>
        <v>0.5</v>
      </c>
      <c r="K337" s="130"/>
      <c r="P337" s="90"/>
      <c r="Q337" s="90"/>
      <c r="R337" s="90"/>
      <c r="S337" s="90"/>
    </row>
    <row r="338" spans="1:19" ht="60" x14ac:dyDescent="0.3">
      <c r="A338" s="101" t="s">
        <v>4464</v>
      </c>
      <c r="B338" s="57" t="s">
        <v>784</v>
      </c>
      <c r="C338" s="57" t="s">
        <v>785</v>
      </c>
      <c r="D338" s="98">
        <v>1</v>
      </c>
      <c r="E338" s="98" t="s">
        <v>228</v>
      </c>
      <c r="F338" s="57" t="s">
        <v>5340</v>
      </c>
      <c r="G338" s="99"/>
      <c r="H338" s="130"/>
      <c r="I338" s="130"/>
      <c r="J338" s="133"/>
      <c r="K338" s="130"/>
      <c r="P338" s="90"/>
      <c r="Q338" s="90"/>
      <c r="R338" s="90"/>
      <c r="S338" s="90"/>
    </row>
    <row r="339" spans="1:19" ht="75" x14ac:dyDescent="0.3">
      <c r="A339" s="101" t="s">
        <v>4466</v>
      </c>
      <c r="B339" s="37" t="s">
        <v>787</v>
      </c>
      <c r="C339" s="57" t="s">
        <v>5339</v>
      </c>
      <c r="D339" s="98">
        <v>1</v>
      </c>
      <c r="E339" s="98" t="s">
        <v>400</v>
      </c>
      <c r="F339" s="57" t="s">
        <v>5338</v>
      </c>
      <c r="G339" s="104"/>
      <c r="H339" s="130"/>
      <c r="I339" s="130"/>
      <c r="J339" s="133"/>
      <c r="K339" s="130"/>
      <c r="P339" s="90"/>
      <c r="Q339" s="90"/>
      <c r="R339" s="90"/>
      <c r="S339" s="90"/>
    </row>
    <row r="340" spans="1:19" x14ac:dyDescent="0.3">
      <c r="A340" s="101"/>
      <c r="B340" s="939" t="s">
        <v>98</v>
      </c>
      <c r="C340" s="917"/>
      <c r="D340" s="917"/>
      <c r="E340" s="917"/>
      <c r="F340" s="917"/>
      <c r="G340" s="917"/>
      <c r="H340" s="130"/>
      <c r="I340" s="130"/>
      <c r="J340" s="133"/>
      <c r="K340" s="130"/>
      <c r="P340" s="90"/>
      <c r="Q340" s="90"/>
      <c r="R340" s="90"/>
      <c r="S340" s="90"/>
    </row>
    <row r="341" spans="1:19" x14ac:dyDescent="0.3">
      <c r="A341" s="101" t="s">
        <v>107</v>
      </c>
      <c r="B341" s="916" t="s">
        <v>106</v>
      </c>
      <c r="C341" s="917"/>
      <c r="D341" s="917"/>
      <c r="E341" s="917"/>
      <c r="F341" s="917"/>
      <c r="G341" s="917"/>
      <c r="H341" s="130">
        <f>SUM(D342:D392)</f>
        <v>51</v>
      </c>
      <c r="I341" s="130">
        <f>COUNT(D342:D392)*2</f>
        <v>102</v>
      </c>
      <c r="J341" s="133">
        <f t="shared" ref="J341" si="1">H341/I341</f>
        <v>0.5</v>
      </c>
      <c r="K341" s="130"/>
      <c r="P341" s="90"/>
      <c r="Q341" s="90"/>
      <c r="R341" s="90"/>
      <c r="S341" s="90"/>
    </row>
    <row r="342" spans="1:19" ht="30" x14ac:dyDescent="0.3">
      <c r="A342" s="101" t="s">
        <v>1489</v>
      </c>
      <c r="B342" s="37" t="s">
        <v>1466</v>
      </c>
      <c r="C342" s="37" t="s">
        <v>1467</v>
      </c>
      <c r="D342" s="98">
        <v>1</v>
      </c>
      <c r="E342" s="98" t="s">
        <v>258</v>
      </c>
      <c r="F342" s="57" t="s">
        <v>5337</v>
      </c>
      <c r="G342" s="104"/>
      <c r="H342" s="130"/>
      <c r="I342" s="130"/>
      <c r="J342" s="133"/>
      <c r="K342" s="130"/>
      <c r="P342" s="90"/>
      <c r="Q342" s="90"/>
      <c r="R342" s="90"/>
      <c r="S342" s="90"/>
    </row>
    <row r="343" spans="1:19" ht="45" x14ac:dyDescent="0.3">
      <c r="A343" s="101"/>
      <c r="B343" s="57"/>
      <c r="C343" s="57" t="s">
        <v>1468</v>
      </c>
      <c r="D343" s="98">
        <v>1</v>
      </c>
      <c r="E343" s="98" t="s">
        <v>258</v>
      </c>
      <c r="F343" s="57" t="s">
        <v>5336</v>
      </c>
      <c r="G343" s="99"/>
      <c r="H343" s="130"/>
      <c r="I343" s="130"/>
      <c r="J343" s="133"/>
      <c r="K343" s="130"/>
      <c r="P343" s="90"/>
      <c r="Q343" s="90"/>
      <c r="R343" s="90"/>
      <c r="S343" s="90"/>
    </row>
    <row r="344" spans="1:19" ht="45" x14ac:dyDescent="0.3">
      <c r="A344" s="101"/>
      <c r="B344" s="57"/>
      <c r="C344" s="57" t="s">
        <v>1469</v>
      </c>
      <c r="D344" s="98">
        <v>1</v>
      </c>
      <c r="E344" s="98" t="s">
        <v>258</v>
      </c>
      <c r="F344" s="57" t="s">
        <v>5335</v>
      </c>
      <c r="G344" s="99"/>
      <c r="H344" s="130"/>
      <c r="I344" s="130"/>
      <c r="J344" s="133"/>
      <c r="K344" s="130"/>
      <c r="P344" s="90"/>
      <c r="Q344" s="90"/>
      <c r="R344" s="90"/>
      <c r="S344" s="90"/>
    </row>
    <row r="345" spans="1:19" ht="30" x14ac:dyDescent="0.3">
      <c r="A345" s="101"/>
      <c r="B345" s="57"/>
      <c r="C345" s="57" t="s">
        <v>1470</v>
      </c>
      <c r="D345" s="98">
        <v>1</v>
      </c>
      <c r="E345" s="98" t="s">
        <v>576</v>
      </c>
      <c r="F345" s="57" t="s">
        <v>1471</v>
      </c>
      <c r="G345" s="99"/>
      <c r="H345" s="130"/>
      <c r="I345" s="130"/>
      <c r="J345" s="133"/>
      <c r="K345" s="130"/>
      <c r="P345" s="90"/>
      <c r="Q345" s="90"/>
      <c r="R345" s="90"/>
      <c r="S345" s="90"/>
    </row>
    <row r="346" spans="1:19" x14ac:dyDescent="0.3">
      <c r="A346" s="101"/>
      <c r="B346" s="57"/>
      <c r="C346" s="57" t="s">
        <v>1472</v>
      </c>
      <c r="D346" s="98">
        <v>1</v>
      </c>
      <c r="E346" s="98" t="s">
        <v>294</v>
      </c>
      <c r="F346" s="57" t="s">
        <v>5334</v>
      </c>
      <c r="G346" s="99"/>
      <c r="H346" s="130"/>
      <c r="I346" s="130"/>
      <c r="J346" s="133"/>
      <c r="K346" s="130"/>
      <c r="P346" s="90"/>
      <c r="Q346" s="90"/>
      <c r="R346" s="90"/>
      <c r="S346" s="90"/>
    </row>
    <row r="347" spans="1:19" ht="45" x14ac:dyDescent="0.3">
      <c r="A347" s="101"/>
      <c r="B347" s="57"/>
      <c r="C347" s="57" t="s">
        <v>1473</v>
      </c>
      <c r="D347" s="98">
        <v>1</v>
      </c>
      <c r="E347" s="98" t="s">
        <v>294</v>
      </c>
      <c r="F347" s="57" t="s">
        <v>5333</v>
      </c>
      <c r="G347" s="99"/>
      <c r="H347" s="130"/>
      <c r="I347" s="130"/>
      <c r="J347" s="133"/>
      <c r="K347" s="130"/>
      <c r="P347" s="90"/>
      <c r="Q347" s="90"/>
      <c r="R347" s="90"/>
      <c r="S347" s="90"/>
    </row>
    <row r="348" spans="1:19" ht="30" x14ac:dyDescent="0.3">
      <c r="A348" s="101"/>
      <c r="B348" s="57"/>
      <c r="C348" s="57" t="s">
        <v>5332</v>
      </c>
      <c r="D348" s="105">
        <v>1</v>
      </c>
      <c r="E348" s="105" t="s">
        <v>294</v>
      </c>
      <c r="F348" s="57" t="s">
        <v>5331</v>
      </c>
      <c r="G348" s="99"/>
      <c r="H348" s="130"/>
      <c r="I348" s="130"/>
      <c r="J348" s="133"/>
      <c r="K348" s="130"/>
      <c r="P348" s="90"/>
      <c r="Q348" s="90"/>
      <c r="R348" s="90"/>
      <c r="S348" s="90"/>
    </row>
    <row r="349" spans="1:19" ht="30" x14ac:dyDescent="0.3">
      <c r="A349" s="101"/>
      <c r="B349" s="57"/>
      <c r="C349" s="57" t="s">
        <v>1474</v>
      </c>
      <c r="D349" s="98">
        <v>1</v>
      </c>
      <c r="E349" s="98" t="s">
        <v>198</v>
      </c>
      <c r="F349" s="57" t="s">
        <v>5330</v>
      </c>
      <c r="G349" s="99"/>
      <c r="H349" s="130"/>
      <c r="I349" s="130"/>
      <c r="J349" s="133"/>
      <c r="K349" s="130"/>
      <c r="P349" s="90"/>
      <c r="Q349" s="90"/>
      <c r="R349" s="90"/>
      <c r="S349" s="90"/>
    </row>
    <row r="350" spans="1:19" ht="30" x14ac:dyDescent="0.3">
      <c r="A350" s="101"/>
      <c r="B350" s="57"/>
      <c r="C350" s="57" t="s">
        <v>1475</v>
      </c>
      <c r="D350" s="98">
        <v>1</v>
      </c>
      <c r="E350" s="98" t="s">
        <v>198</v>
      </c>
      <c r="F350" s="57"/>
      <c r="G350" s="99"/>
      <c r="H350" s="130"/>
      <c r="I350" s="130"/>
      <c r="J350" s="133"/>
      <c r="K350" s="130"/>
      <c r="P350" s="90"/>
      <c r="Q350" s="90"/>
      <c r="R350" s="90"/>
      <c r="S350" s="90"/>
    </row>
    <row r="351" spans="1:19" x14ac:dyDescent="0.3">
      <c r="A351" s="101"/>
      <c r="B351" s="57"/>
      <c r="C351" s="57" t="s">
        <v>1476</v>
      </c>
      <c r="D351" s="98">
        <v>1</v>
      </c>
      <c r="E351" s="98" t="s">
        <v>198</v>
      </c>
      <c r="F351" s="57" t="s">
        <v>1477</v>
      </c>
      <c r="G351" s="99"/>
      <c r="H351" s="130"/>
      <c r="I351" s="130"/>
      <c r="J351" s="133"/>
      <c r="K351" s="130"/>
      <c r="P351" s="90"/>
      <c r="Q351" s="90"/>
      <c r="R351" s="90"/>
      <c r="S351" s="90"/>
    </row>
    <row r="352" spans="1:19" x14ac:dyDescent="0.3">
      <c r="A352" s="101"/>
      <c r="B352" s="57"/>
      <c r="C352" s="57" t="s">
        <v>5329</v>
      </c>
      <c r="D352" s="98">
        <v>1</v>
      </c>
      <c r="E352" s="105" t="s">
        <v>294</v>
      </c>
      <c r="F352" s="57" t="s">
        <v>5328</v>
      </c>
      <c r="G352" s="99"/>
      <c r="H352" s="130"/>
      <c r="I352" s="130"/>
      <c r="J352" s="133"/>
      <c r="K352" s="130"/>
      <c r="P352" s="90"/>
      <c r="Q352" s="90"/>
      <c r="R352" s="90"/>
      <c r="S352" s="90"/>
    </row>
    <row r="353" spans="1:19" x14ac:dyDescent="0.3">
      <c r="A353" s="101"/>
      <c r="B353" s="57"/>
      <c r="C353" s="57" t="s">
        <v>5327</v>
      </c>
      <c r="D353" s="98">
        <v>1</v>
      </c>
      <c r="E353" s="105" t="s">
        <v>228</v>
      </c>
      <c r="F353" s="57"/>
      <c r="G353" s="99"/>
      <c r="H353" s="130"/>
      <c r="I353" s="130"/>
      <c r="J353" s="133"/>
      <c r="K353" s="130"/>
      <c r="P353" s="90"/>
      <c r="Q353" s="90"/>
      <c r="R353" s="90"/>
      <c r="S353" s="90"/>
    </row>
    <row r="354" spans="1:19" ht="30" x14ac:dyDescent="0.3">
      <c r="A354" s="101"/>
      <c r="B354" s="57"/>
      <c r="C354" s="57" t="s">
        <v>5326</v>
      </c>
      <c r="D354" s="98">
        <v>1</v>
      </c>
      <c r="E354" s="105" t="s">
        <v>5157</v>
      </c>
      <c r="F354" s="57" t="s">
        <v>5325</v>
      </c>
      <c r="G354" s="99"/>
      <c r="H354" s="130"/>
      <c r="I354" s="130"/>
      <c r="J354" s="133"/>
      <c r="K354" s="130"/>
      <c r="P354" s="90"/>
      <c r="Q354" s="90"/>
      <c r="R354" s="90"/>
      <c r="S354" s="90"/>
    </row>
    <row r="355" spans="1:19" ht="30" x14ac:dyDescent="0.3">
      <c r="A355" s="101"/>
      <c r="B355" s="57"/>
      <c r="C355" s="57" t="s">
        <v>5324</v>
      </c>
      <c r="D355" s="98">
        <v>1</v>
      </c>
      <c r="E355" s="98" t="s">
        <v>400</v>
      </c>
      <c r="F355" s="57" t="s">
        <v>5323</v>
      </c>
      <c r="G355" s="99"/>
      <c r="H355" s="130"/>
      <c r="I355" s="130"/>
      <c r="J355" s="133"/>
      <c r="K355" s="130"/>
      <c r="P355" s="90"/>
      <c r="Q355" s="90"/>
      <c r="R355" s="90"/>
      <c r="S355" s="90"/>
    </row>
    <row r="356" spans="1:19" ht="60" x14ac:dyDescent="0.3">
      <c r="A356" s="101"/>
      <c r="B356" s="57"/>
      <c r="C356" s="57" t="s">
        <v>5322</v>
      </c>
      <c r="D356" s="98">
        <v>1</v>
      </c>
      <c r="E356" s="98" t="s">
        <v>228</v>
      </c>
      <c r="F356" s="57" t="s">
        <v>5321</v>
      </c>
      <c r="G356" s="99"/>
      <c r="H356" s="130"/>
      <c r="I356" s="130"/>
      <c r="J356" s="133"/>
      <c r="K356" s="130"/>
      <c r="P356" s="90"/>
      <c r="Q356" s="90"/>
      <c r="R356" s="90"/>
      <c r="S356" s="90"/>
    </row>
    <row r="357" spans="1:19" x14ac:dyDescent="0.3">
      <c r="A357" s="101"/>
      <c r="B357" s="57"/>
      <c r="C357" s="57" t="s">
        <v>5320</v>
      </c>
      <c r="D357" s="98">
        <v>1</v>
      </c>
      <c r="E357" s="98" t="s">
        <v>228</v>
      </c>
      <c r="F357" s="57" t="s">
        <v>5319</v>
      </c>
      <c r="G357" s="99"/>
      <c r="H357" s="130"/>
      <c r="I357" s="130"/>
      <c r="J357" s="133"/>
      <c r="K357" s="130"/>
      <c r="P357" s="90"/>
      <c r="Q357" s="90"/>
      <c r="R357" s="90"/>
      <c r="S357" s="90"/>
    </row>
    <row r="358" spans="1:19" ht="30" x14ac:dyDescent="0.3">
      <c r="A358" s="101"/>
      <c r="B358" s="57"/>
      <c r="C358" s="57" t="s">
        <v>5318</v>
      </c>
      <c r="D358" s="98">
        <v>1</v>
      </c>
      <c r="E358" s="98" t="s">
        <v>228</v>
      </c>
      <c r="F358" s="57" t="s">
        <v>5317</v>
      </c>
      <c r="G358" s="99"/>
      <c r="H358" s="130"/>
      <c r="I358" s="130"/>
      <c r="J358" s="133"/>
      <c r="K358" s="130"/>
      <c r="P358" s="90"/>
      <c r="Q358" s="90"/>
      <c r="R358" s="90"/>
      <c r="S358" s="90"/>
    </row>
    <row r="359" spans="1:19" ht="30" x14ac:dyDescent="0.3">
      <c r="A359" s="101"/>
      <c r="B359" s="57"/>
      <c r="C359" s="57" t="s">
        <v>5316</v>
      </c>
      <c r="D359" s="98">
        <v>1</v>
      </c>
      <c r="E359" s="98" t="s">
        <v>228</v>
      </c>
      <c r="F359" s="57" t="s">
        <v>5315</v>
      </c>
      <c r="G359" s="99"/>
      <c r="H359" s="130"/>
      <c r="I359" s="130"/>
      <c r="J359" s="133"/>
      <c r="K359" s="130"/>
      <c r="P359" s="90"/>
      <c r="Q359" s="90"/>
      <c r="R359" s="90"/>
      <c r="S359" s="90"/>
    </row>
    <row r="360" spans="1:19" ht="45" x14ac:dyDescent="0.3">
      <c r="A360" s="101"/>
      <c r="B360" s="57"/>
      <c r="C360" s="57" t="s">
        <v>5314</v>
      </c>
      <c r="D360" s="98">
        <v>1</v>
      </c>
      <c r="E360" s="98" t="s">
        <v>400</v>
      </c>
      <c r="F360" s="57" t="s">
        <v>5313</v>
      </c>
      <c r="G360" s="99"/>
      <c r="H360" s="130"/>
      <c r="I360" s="130"/>
      <c r="J360" s="133"/>
      <c r="K360" s="130"/>
      <c r="P360" s="90"/>
      <c r="Q360" s="90"/>
      <c r="R360" s="90"/>
      <c r="S360" s="90"/>
    </row>
    <row r="361" spans="1:19" x14ac:dyDescent="0.3">
      <c r="A361" s="101"/>
      <c r="B361" s="57"/>
      <c r="C361" s="57" t="s">
        <v>1478</v>
      </c>
      <c r="D361" s="98">
        <v>1</v>
      </c>
      <c r="E361" s="98" t="s">
        <v>400</v>
      </c>
      <c r="F361" s="57" t="s">
        <v>5312</v>
      </c>
      <c r="G361" s="99"/>
      <c r="H361" s="130"/>
      <c r="I361" s="130"/>
      <c r="J361" s="133"/>
      <c r="K361" s="130"/>
      <c r="P361" s="90"/>
      <c r="Q361" s="90"/>
      <c r="R361" s="90"/>
      <c r="S361" s="90"/>
    </row>
    <row r="362" spans="1:19" x14ac:dyDescent="0.3">
      <c r="A362" s="101"/>
      <c r="B362" s="57"/>
      <c r="C362" s="57" t="s">
        <v>1479</v>
      </c>
      <c r="D362" s="98">
        <v>1</v>
      </c>
      <c r="E362" s="98" t="s">
        <v>400</v>
      </c>
      <c r="F362" s="57" t="s">
        <v>5311</v>
      </c>
      <c r="G362" s="99"/>
      <c r="H362" s="130"/>
      <c r="I362" s="130"/>
      <c r="J362" s="133"/>
      <c r="K362" s="130"/>
      <c r="P362" s="90"/>
      <c r="Q362" s="90"/>
      <c r="R362" s="90"/>
      <c r="S362" s="90"/>
    </row>
    <row r="363" spans="1:19" x14ac:dyDescent="0.3">
      <c r="A363" s="101"/>
      <c r="B363" s="57"/>
      <c r="C363" s="57" t="s">
        <v>5310</v>
      </c>
      <c r="D363" s="98">
        <v>1</v>
      </c>
      <c r="E363" s="98" t="s">
        <v>400</v>
      </c>
      <c r="F363" s="57"/>
      <c r="G363" s="99"/>
      <c r="H363" s="130"/>
      <c r="I363" s="130"/>
      <c r="J363" s="133"/>
      <c r="K363" s="130"/>
      <c r="P363" s="90"/>
      <c r="Q363" s="90"/>
      <c r="R363" s="90"/>
      <c r="S363" s="90"/>
    </row>
    <row r="364" spans="1:19" ht="30" x14ac:dyDescent="0.3">
      <c r="A364" s="101"/>
      <c r="B364" s="57"/>
      <c r="C364" s="57" t="s">
        <v>1480</v>
      </c>
      <c r="D364" s="98">
        <v>1</v>
      </c>
      <c r="E364" s="98" t="s">
        <v>294</v>
      </c>
      <c r="F364" s="57"/>
      <c r="G364" s="99"/>
      <c r="H364" s="130"/>
      <c r="I364" s="130"/>
      <c r="J364" s="133"/>
      <c r="K364" s="130"/>
      <c r="P364" s="90"/>
      <c r="Q364" s="90"/>
      <c r="R364" s="90"/>
      <c r="S364" s="90"/>
    </row>
    <row r="365" spans="1:19" x14ac:dyDescent="0.3">
      <c r="A365" s="101"/>
      <c r="B365" s="57"/>
      <c r="C365" s="57" t="s">
        <v>1481</v>
      </c>
      <c r="D365" s="98">
        <v>1</v>
      </c>
      <c r="E365" s="98" t="s">
        <v>294</v>
      </c>
      <c r="F365" s="57"/>
      <c r="G365" s="99"/>
      <c r="H365" s="130"/>
      <c r="I365" s="130"/>
      <c r="J365" s="133"/>
      <c r="K365" s="130"/>
      <c r="P365" s="90"/>
      <c r="Q365" s="90"/>
      <c r="R365" s="90"/>
      <c r="S365" s="90"/>
    </row>
    <row r="366" spans="1:19" ht="45" x14ac:dyDescent="0.3">
      <c r="A366" s="101" t="s">
        <v>1495</v>
      </c>
      <c r="B366" s="57" t="s">
        <v>1483</v>
      </c>
      <c r="C366" s="57" t="s">
        <v>5309</v>
      </c>
      <c r="D366" s="98">
        <v>1</v>
      </c>
      <c r="E366" s="105" t="s">
        <v>400</v>
      </c>
      <c r="F366" s="37" t="s">
        <v>5308</v>
      </c>
      <c r="G366" s="99"/>
      <c r="H366" s="130"/>
      <c r="I366" s="130"/>
      <c r="J366" s="133"/>
      <c r="K366" s="130"/>
      <c r="P366" s="90"/>
      <c r="Q366" s="90"/>
      <c r="R366" s="90"/>
      <c r="S366" s="90"/>
    </row>
    <row r="367" spans="1:19" ht="60" x14ac:dyDescent="0.3">
      <c r="A367" s="101" t="s">
        <v>1858</v>
      </c>
      <c r="B367" s="57" t="s">
        <v>1486</v>
      </c>
      <c r="C367" s="37" t="s">
        <v>5307</v>
      </c>
      <c r="D367" s="98">
        <v>1</v>
      </c>
      <c r="E367" s="105" t="s">
        <v>400</v>
      </c>
      <c r="F367" s="57" t="s">
        <v>5306</v>
      </c>
      <c r="G367" s="99"/>
      <c r="H367" s="130"/>
      <c r="I367" s="130"/>
      <c r="J367" s="133"/>
      <c r="K367" s="130"/>
      <c r="P367" s="90"/>
      <c r="Q367" s="90"/>
      <c r="R367" s="90"/>
      <c r="S367" s="90"/>
    </row>
    <row r="368" spans="1:19" ht="90" x14ac:dyDescent="0.3">
      <c r="A368" s="101"/>
      <c r="B368" s="57"/>
      <c r="C368" s="37" t="s">
        <v>5305</v>
      </c>
      <c r="D368" s="98">
        <v>1</v>
      </c>
      <c r="E368" s="105" t="s">
        <v>400</v>
      </c>
      <c r="F368" s="57" t="s">
        <v>5304</v>
      </c>
      <c r="G368" s="99"/>
      <c r="H368" s="130"/>
      <c r="I368" s="130"/>
      <c r="J368" s="133"/>
      <c r="K368" s="130"/>
      <c r="P368" s="90"/>
      <c r="Q368" s="90"/>
      <c r="R368" s="90"/>
      <c r="S368" s="90"/>
    </row>
    <row r="369" spans="1:19" ht="105" x14ac:dyDescent="0.3">
      <c r="A369" s="101"/>
      <c r="B369" s="57"/>
      <c r="C369" s="37" t="s">
        <v>5303</v>
      </c>
      <c r="D369" s="98">
        <v>1</v>
      </c>
      <c r="E369" s="105" t="s">
        <v>400</v>
      </c>
      <c r="F369" s="37" t="s">
        <v>5302</v>
      </c>
      <c r="G369" s="99"/>
      <c r="H369" s="130"/>
      <c r="I369" s="130"/>
      <c r="J369" s="133"/>
      <c r="K369" s="130"/>
      <c r="P369" s="90"/>
      <c r="Q369" s="90"/>
      <c r="R369" s="90"/>
      <c r="S369" s="90"/>
    </row>
    <row r="370" spans="1:19" ht="98" x14ac:dyDescent="0.3">
      <c r="A370" s="101"/>
      <c r="B370" s="57"/>
      <c r="C370" s="37" t="s">
        <v>4993</v>
      </c>
      <c r="D370" s="98">
        <v>1</v>
      </c>
      <c r="E370" s="105" t="s">
        <v>400</v>
      </c>
      <c r="F370" s="37" t="s">
        <v>6120</v>
      </c>
      <c r="G370" s="99"/>
      <c r="H370" s="130"/>
      <c r="I370" s="130"/>
      <c r="J370" s="133"/>
      <c r="K370" s="130"/>
      <c r="P370" s="90"/>
      <c r="Q370" s="90"/>
      <c r="R370" s="90"/>
      <c r="S370" s="90"/>
    </row>
    <row r="371" spans="1:19" ht="45" x14ac:dyDescent="0.3">
      <c r="A371" s="101"/>
      <c r="B371" s="57"/>
      <c r="C371" s="37" t="s">
        <v>4994</v>
      </c>
      <c r="D371" s="98">
        <v>1</v>
      </c>
      <c r="E371" s="105" t="s">
        <v>400</v>
      </c>
      <c r="F371" s="37" t="s">
        <v>5301</v>
      </c>
      <c r="G371" s="99"/>
      <c r="H371" s="130"/>
      <c r="I371" s="130"/>
      <c r="J371" s="133"/>
      <c r="K371" s="130"/>
      <c r="P371" s="90"/>
      <c r="Q371" s="90"/>
      <c r="R371" s="90"/>
      <c r="S371" s="90"/>
    </row>
    <row r="372" spans="1:19" ht="90" x14ac:dyDescent="0.3">
      <c r="A372" s="101"/>
      <c r="B372" s="57"/>
      <c r="C372" s="37" t="s">
        <v>5300</v>
      </c>
      <c r="D372" s="98">
        <v>1</v>
      </c>
      <c r="E372" s="105" t="s">
        <v>294</v>
      </c>
      <c r="F372" s="37" t="s">
        <v>5299</v>
      </c>
      <c r="G372" s="99"/>
      <c r="H372" s="130"/>
      <c r="I372" s="130"/>
      <c r="J372" s="133"/>
      <c r="K372" s="130"/>
      <c r="P372" s="90"/>
      <c r="Q372" s="90"/>
      <c r="R372" s="90"/>
      <c r="S372" s="90"/>
    </row>
    <row r="373" spans="1:19" ht="171" x14ac:dyDescent="0.3">
      <c r="A373" s="101"/>
      <c r="B373" s="57"/>
      <c r="C373" s="37" t="s">
        <v>5298</v>
      </c>
      <c r="D373" s="98">
        <v>1</v>
      </c>
      <c r="E373" s="105" t="s">
        <v>400</v>
      </c>
      <c r="F373" s="37" t="s">
        <v>6121</v>
      </c>
      <c r="G373" s="99"/>
      <c r="H373" s="130"/>
      <c r="I373" s="130"/>
      <c r="J373" s="133"/>
      <c r="K373" s="130"/>
      <c r="P373" s="90"/>
      <c r="Q373" s="90"/>
      <c r="R373" s="90"/>
      <c r="S373" s="90"/>
    </row>
    <row r="374" spans="1:19" ht="120" x14ac:dyDescent="0.3">
      <c r="A374" s="101"/>
      <c r="B374" s="57"/>
      <c r="C374" s="102" t="s">
        <v>5297</v>
      </c>
      <c r="D374" s="98">
        <v>1</v>
      </c>
      <c r="E374" s="105" t="s">
        <v>400</v>
      </c>
      <c r="F374" s="102" t="s">
        <v>5296</v>
      </c>
      <c r="G374" s="99"/>
      <c r="H374" s="130"/>
      <c r="I374" s="130"/>
      <c r="J374" s="133"/>
      <c r="K374" s="130"/>
      <c r="P374" s="90"/>
      <c r="Q374" s="90"/>
      <c r="R374" s="90"/>
      <c r="S374" s="90"/>
    </row>
    <row r="375" spans="1:19" ht="30" x14ac:dyDescent="0.3">
      <c r="A375" s="101" t="s">
        <v>1859</v>
      </c>
      <c r="B375" s="37" t="s">
        <v>1487</v>
      </c>
      <c r="C375" s="57" t="s">
        <v>5295</v>
      </c>
      <c r="D375" s="98">
        <v>1</v>
      </c>
      <c r="E375" s="105" t="s">
        <v>400</v>
      </c>
      <c r="F375" s="57" t="s">
        <v>5294</v>
      </c>
      <c r="G375" s="99"/>
      <c r="H375" s="130"/>
      <c r="I375" s="130"/>
      <c r="J375" s="133"/>
      <c r="K375" s="130"/>
      <c r="P375" s="90"/>
      <c r="Q375" s="90"/>
      <c r="R375" s="90"/>
      <c r="S375" s="90"/>
    </row>
    <row r="376" spans="1:19" ht="60" x14ac:dyDescent="0.3">
      <c r="A376" s="101"/>
      <c r="B376" s="57"/>
      <c r="C376" s="37" t="s">
        <v>5293</v>
      </c>
      <c r="D376" s="98">
        <v>1</v>
      </c>
      <c r="E376" s="105" t="s">
        <v>400</v>
      </c>
      <c r="F376" s="37" t="s">
        <v>5292</v>
      </c>
      <c r="G376" s="99"/>
      <c r="H376" s="130"/>
      <c r="I376" s="130"/>
      <c r="J376" s="133"/>
      <c r="K376" s="130"/>
      <c r="P376" s="90"/>
      <c r="Q376" s="90"/>
      <c r="R376" s="90"/>
      <c r="S376" s="90"/>
    </row>
    <row r="377" spans="1:19" ht="135" x14ac:dyDescent="0.3">
      <c r="A377" s="101"/>
      <c r="B377" s="57"/>
      <c r="C377" s="37" t="s">
        <v>5291</v>
      </c>
      <c r="D377" s="98">
        <v>1</v>
      </c>
      <c r="E377" s="105" t="s">
        <v>400</v>
      </c>
      <c r="F377" s="37" t="s">
        <v>6122</v>
      </c>
      <c r="G377" s="99"/>
      <c r="H377" s="130"/>
      <c r="I377" s="130"/>
      <c r="J377" s="133"/>
      <c r="K377" s="130"/>
      <c r="P377" s="90"/>
      <c r="Q377" s="90"/>
      <c r="R377" s="90"/>
      <c r="S377" s="90"/>
    </row>
    <row r="378" spans="1:19" ht="90" x14ac:dyDescent="0.3">
      <c r="A378" s="101"/>
      <c r="B378" s="57"/>
      <c r="C378" s="37" t="s">
        <v>5290</v>
      </c>
      <c r="D378" s="98">
        <v>1</v>
      </c>
      <c r="E378" s="105" t="s">
        <v>400</v>
      </c>
      <c r="F378" s="37" t="s">
        <v>5289</v>
      </c>
      <c r="G378" s="99"/>
      <c r="H378" s="130"/>
      <c r="I378" s="130"/>
      <c r="J378" s="133"/>
      <c r="K378" s="130"/>
      <c r="P378" s="90"/>
      <c r="Q378" s="90"/>
      <c r="R378" s="90"/>
      <c r="S378" s="90"/>
    </row>
    <row r="379" spans="1:19" ht="45" x14ac:dyDescent="0.3">
      <c r="A379" s="101"/>
      <c r="B379" s="57"/>
      <c r="C379" s="37" t="s">
        <v>5288</v>
      </c>
      <c r="D379" s="98">
        <v>1</v>
      </c>
      <c r="E379" s="105" t="s">
        <v>400</v>
      </c>
      <c r="F379" s="37" t="s">
        <v>5287</v>
      </c>
      <c r="G379" s="99"/>
      <c r="H379" s="130"/>
      <c r="I379" s="130"/>
      <c r="J379" s="133"/>
      <c r="K379" s="130"/>
      <c r="P379" s="90"/>
      <c r="Q379" s="90"/>
      <c r="R379" s="90"/>
      <c r="S379" s="90"/>
    </row>
    <row r="380" spans="1:19" ht="210" x14ac:dyDescent="0.3">
      <c r="A380" s="101"/>
      <c r="B380" s="57"/>
      <c r="C380" s="37" t="s">
        <v>5286</v>
      </c>
      <c r="D380" s="98">
        <v>1</v>
      </c>
      <c r="E380" s="105" t="s">
        <v>400</v>
      </c>
      <c r="F380" s="37" t="s">
        <v>6123</v>
      </c>
      <c r="G380" s="99"/>
      <c r="H380" s="130"/>
      <c r="I380" s="130"/>
      <c r="J380" s="133"/>
      <c r="K380" s="130"/>
      <c r="P380" s="90"/>
      <c r="Q380" s="90"/>
      <c r="R380" s="90"/>
      <c r="S380" s="90"/>
    </row>
    <row r="381" spans="1:19" ht="150" x14ac:dyDescent="0.3">
      <c r="A381" s="101"/>
      <c r="B381" s="57"/>
      <c r="C381" s="37" t="s">
        <v>5285</v>
      </c>
      <c r="D381" s="98">
        <v>1</v>
      </c>
      <c r="E381" s="105" t="s">
        <v>400</v>
      </c>
      <c r="F381" s="37" t="s">
        <v>5284</v>
      </c>
      <c r="G381" s="99"/>
      <c r="H381" s="130"/>
      <c r="I381" s="130"/>
      <c r="J381" s="133"/>
      <c r="K381" s="130"/>
      <c r="P381" s="90"/>
      <c r="Q381" s="90"/>
      <c r="R381" s="90"/>
      <c r="S381" s="90"/>
    </row>
    <row r="382" spans="1:19" ht="60" x14ac:dyDescent="0.3">
      <c r="A382" s="106" t="s">
        <v>4563</v>
      </c>
      <c r="B382" s="57" t="s">
        <v>2160</v>
      </c>
      <c r="C382" s="57" t="s">
        <v>1484</v>
      </c>
      <c r="D382" s="98">
        <v>1</v>
      </c>
      <c r="E382" s="105" t="s">
        <v>400</v>
      </c>
      <c r="F382" s="57" t="s">
        <v>5283</v>
      </c>
      <c r="G382" s="99"/>
      <c r="H382" s="130"/>
      <c r="I382" s="130"/>
      <c r="J382" s="133"/>
      <c r="K382" s="130"/>
      <c r="P382" s="90"/>
      <c r="Q382" s="90"/>
      <c r="R382" s="90"/>
      <c r="S382" s="90"/>
    </row>
    <row r="383" spans="1:19" ht="60" x14ac:dyDescent="0.3">
      <c r="A383" s="101"/>
      <c r="B383" s="57"/>
      <c r="C383" s="57" t="s">
        <v>5282</v>
      </c>
      <c r="D383" s="98">
        <v>1</v>
      </c>
      <c r="E383" s="105" t="s">
        <v>400</v>
      </c>
      <c r="F383" s="57" t="s">
        <v>5281</v>
      </c>
      <c r="G383" s="99"/>
      <c r="H383" s="130"/>
      <c r="I383" s="130"/>
      <c r="J383" s="133"/>
      <c r="K383" s="130"/>
      <c r="P383" s="90"/>
      <c r="Q383" s="90"/>
      <c r="R383" s="90"/>
      <c r="S383" s="90"/>
    </row>
    <row r="384" spans="1:19" x14ac:dyDescent="0.3">
      <c r="A384" s="101"/>
      <c r="B384" s="57"/>
      <c r="C384" s="57" t="s">
        <v>1488</v>
      </c>
      <c r="D384" s="98">
        <v>1</v>
      </c>
      <c r="E384" s="105" t="s">
        <v>400</v>
      </c>
      <c r="F384" s="57" t="s">
        <v>5280</v>
      </c>
      <c r="G384" s="99"/>
      <c r="H384" s="130"/>
      <c r="I384" s="130"/>
      <c r="J384" s="133"/>
      <c r="K384" s="130"/>
      <c r="P384" s="90"/>
      <c r="Q384" s="90"/>
      <c r="R384" s="90"/>
      <c r="S384" s="90"/>
    </row>
    <row r="385" spans="1:19" ht="30" x14ac:dyDescent="0.3">
      <c r="A385" s="106" t="s">
        <v>5636</v>
      </c>
      <c r="B385" s="37" t="s">
        <v>5279</v>
      </c>
      <c r="C385" s="57" t="s">
        <v>5278</v>
      </c>
      <c r="D385" s="98">
        <v>1</v>
      </c>
      <c r="E385" s="105" t="s">
        <v>400</v>
      </c>
      <c r="F385" s="57" t="s">
        <v>5277</v>
      </c>
      <c r="G385" s="99"/>
      <c r="H385" s="130"/>
      <c r="I385" s="130"/>
      <c r="J385" s="133"/>
      <c r="K385" s="130"/>
      <c r="P385" s="90"/>
      <c r="Q385" s="90"/>
      <c r="R385" s="90"/>
      <c r="S385" s="90"/>
    </row>
    <row r="386" spans="1:19" ht="75" x14ac:dyDescent="0.3">
      <c r="A386" s="101"/>
      <c r="B386" s="57"/>
      <c r="C386" s="57" t="s">
        <v>5276</v>
      </c>
      <c r="D386" s="98">
        <v>1</v>
      </c>
      <c r="E386" s="105" t="s">
        <v>400</v>
      </c>
      <c r="F386" s="57" t="s">
        <v>5275</v>
      </c>
      <c r="G386" s="99"/>
      <c r="H386" s="130"/>
      <c r="I386" s="130"/>
      <c r="J386" s="133"/>
      <c r="K386" s="130"/>
      <c r="P386" s="90"/>
      <c r="Q386" s="90"/>
      <c r="R386" s="90"/>
      <c r="S386" s="90"/>
    </row>
    <row r="387" spans="1:19" ht="90" x14ac:dyDescent="0.3">
      <c r="A387" s="101"/>
      <c r="B387" s="57"/>
      <c r="C387" s="57" t="s">
        <v>5274</v>
      </c>
      <c r="D387" s="98">
        <v>1</v>
      </c>
      <c r="E387" s="105" t="s">
        <v>400</v>
      </c>
      <c r="F387" s="57" t="s">
        <v>5273</v>
      </c>
      <c r="G387" s="99"/>
      <c r="H387" s="130"/>
      <c r="I387" s="130"/>
      <c r="J387" s="133"/>
      <c r="K387" s="130"/>
      <c r="P387" s="90"/>
      <c r="Q387" s="90"/>
      <c r="R387" s="90"/>
      <c r="S387" s="90"/>
    </row>
    <row r="388" spans="1:19" ht="60" x14ac:dyDescent="0.3">
      <c r="A388" s="101"/>
      <c r="B388" s="57"/>
      <c r="C388" s="57" t="s">
        <v>5272</v>
      </c>
      <c r="D388" s="98">
        <v>1</v>
      </c>
      <c r="E388" s="105" t="s">
        <v>400</v>
      </c>
      <c r="F388" s="57" t="s">
        <v>5271</v>
      </c>
      <c r="G388" s="99"/>
      <c r="H388" s="130"/>
      <c r="I388" s="130"/>
      <c r="J388" s="133"/>
      <c r="K388" s="130"/>
      <c r="P388" s="90"/>
      <c r="Q388" s="90"/>
      <c r="R388" s="90"/>
      <c r="S388" s="90"/>
    </row>
    <row r="389" spans="1:19" ht="60" x14ac:dyDescent="0.3">
      <c r="A389" s="101"/>
      <c r="B389" s="57"/>
      <c r="C389" s="57" t="s">
        <v>5270</v>
      </c>
      <c r="D389" s="98">
        <v>1</v>
      </c>
      <c r="E389" s="105" t="s">
        <v>400</v>
      </c>
      <c r="F389" s="57" t="s">
        <v>5269</v>
      </c>
      <c r="G389" s="99"/>
      <c r="H389" s="130"/>
      <c r="I389" s="130"/>
      <c r="J389" s="133"/>
      <c r="K389" s="130"/>
      <c r="P389" s="90"/>
      <c r="Q389" s="90"/>
      <c r="R389" s="90"/>
      <c r="S389" s="90"/>
    </row>
    <row r="390" spans="1:19" ht="45" x14ac:dyDescent="0.3">
      <c r="A390" s="101"/>
      <c r="B390" s="57"/>
      <c r="C390" s="57" t="s">
        <v>5268</v>
      </c>
      <c r="D390" s="98">
        <v>1</v>
      </c>
      <c r="E390" s="105" t="s">
        <v>400</v>
      </c>
      <c r="F390" s="57" t="s">
        <v>5267</v>
      </c>
      <c r="G390" s="99"/>
      <c r="H390" s="130"/>
      <c r="I390" s="130"/>
      <c r="J390" s="133"/>
      <c r="K390" s="130"/>
      <c r="P390" s="90"/>
      <c r="Q390" s="90"/>
      <c r="R390" s="90"/>
      <c r="S390" s="90"/>
    </row>
    <row r="391" spans="1:19" ht="30" x14ac:dyDescent="0.3">
      <c r="A391" s="101"/>
      <c r="B391" s="57"/>
      <c r="C391" s="57" t="s">
        <v>5266</v>
      </c>
      <c r="D391" s="98">
        <v>1</v>
      </c>
      <c r="E391" s="105" t="s">
        <v>400</v>
      </c>
      <c r="F391" s="57" t="s">
        <v>5265</v>
      </c>
      <c r="G391" s="99"/>
      <c r="H391" s="130"/>
      <c r="I391" s="130"/>
      <c r="J391" s="133"/>
      <c r="K391" s="130"/>
      <c r="P391" s="90"/>
      <c r="Q391" s="90"/>
      <c r="R391" s="90"/>
      <c r="S391" s="90"/>
    </row>
    <row r="392" spans="1:19" ht="30" x14ac:dyDescent="0.3">
      <c r="A392" s="101"/>
      <c r="B392" s="57"/>
      <c r="C392" s="37" t="s">
        <v>5264</v>
      </c>
      <c r="D392" s="98">
        <v>1</v>
      </c>
      <c r="E392" s="105" t="s">
        <v>400</v>
      </c>
      <c r="F392" s="57"/>
      <c r="G392" s="99"/>
      <c r="H392" s="130"/>
      <c r="I392" s="130"/>
      <c r="J392" s="133"/>
      <c r="K392" s="130"/>
      <c r="P392" s="90"/>
      <c r="Q392" s="90"/>
      <c r="R392" s="90"/>
      <c r="S392" s="90"/>
    </row>
    <row r="393" spans="1:19" ht="15" customHeight="1" x14ac:dyDescent="0.3">
      <c r="A393" s="101"/>
      <c r="B393" s="936" t="s">
        <v>813</v>
      </c>
      <c r="C393" s="937"/>
      <c r="D393" s="937"/>
      <c r="E393" s="937"/>
      <c r="F393" s="937"/>
      <c r="G393" s="938"/>
      <c r="H393" s="130">
        <f>H394+H398+H405+H409+H417+H425</f>
        <v>38</v>
      </c>
      <c r="I393" s="130">
        <f>I394+I398+I405+I409+I417+I425</f>
        <v>76</v>
      </c>
      <c r="J393" s="133">
        <f t="shared" ref="J393:J398" si="2">H393/I393</f>
        <v>0.5</v>
      </c>
      <c r="K393" s="130"/>
      <c r="P393" s="90"/>
      <c r="Q393" s="90"/>
      <c r="R393" s="90"/>
      <c r="S393" s="90"/>
    </row>
    <row r="394" spans="1:19" x14ac:dyDescent="0.3">
      <c r="A394" s="101" t="s">
        <v>114</v>
      </c>
      <c r="B394" s="916" t="s">
        <v>815</v>
      </c>
      <c r="C394" s="917"/>
      <c r="D394" s="917"/>
      <c r="E394" s="917"/>
      <c r="F394" s="917"/>
      <c r="G394" s="917"/>
      <c r="H394" s="130">
        <f>SUM(D395:D397)</f>
        <v>3</v>
      </c>
      <c r="I394" s="130">
        <f>COUNT(D395:D397)*2</f>
        <v>6</v>
      </c>
      <c r="J394" s="133">
        <f t="shared" si="2"/>
        <v>0.5</v>
      </c>
      <c r="K394" s="130"/>
      <c r="P394" s="90"/>
      <c r="Q394" s="90"/>
      <c r="R394" s="90"/>
      <c r="S394" s="90"/>
    </row>
    <row r="395" spans="1:19" ht="30" x14ac:dyDescent="0.3">
      <c r="A395" s="116" t="s">
        <v>1598</v>
      </c>
      <c r="B395" s="57" t="s">
        <v>817</v>
      </c>
      <c r="C395" s="57" t="s">
        <v>5263</v>
      </c>
      <c r="D395" s="98">
        <v>1</v>
      </c>
      <c r="E395" s="98" t="s">
        <v>400</v>
      </c>
      <c r="F395" s="37" t="s">
        <v>1599</v>
      </c>
      <c r="G395" s="104"/>
      <c r="H395" s="130"/>
      <c r="I395" s="130"/>
      <c r="J395" s="133"/>
      <c r="K395" s="130"/>
      <c r="P395" s="90"/>
      <c r="Q395" s="90"/>
      <c r="R395" s="90"/>
      <c r="S395" s="90"/>
    </row>
    <row r="396" spans="1:19" ht="30" x14ac:dyDescent="0.3">
      <c r="A396" s="116" t="s">
        <v>1601</v>
      </c>
      <c r="B396" s="57" t="s">
        <v>822</v>
      </c>
      <c r="C396" s="57" t="s">
        <v>823</v>
      </c>
      <c r="D396" s="98">
        <v>1</v>
      </c>
      <c r="E396" s="98" t="s">
        <v>400</v>
      </c>
      <c r="F396" s="57" t="s">
        <v>1602</v>
      </c>
      <c r="G396" s="104"/>
      <c r="H396" s="130"/>
      <c r="I396" s="130"/>
      <c r="J396" s="133"/>
      <c r="K396" s="130"/>
      <c r="P396" s="90"/>
      <c r="Q396" s="90"/>
      <c r="R396" s="90"/>
      <c r="S396" s="90"/>
    </row>
    <row r="397" spans="1:19" ht="30" x14ac:dyDescent="0.3">
      <c r="A397" s="116" t="s">
        <v>825</v>
      </c>
      <c r="B397" s="57" t="s">
        <v>826</v>
      </c>
      <c r="C397" s="57" t="s">
        <v>827</v>
      </c>
      <c r="D397" s="98">
        <v>1</v>
      </c>
      <c r="E397" s="98" t="s">
        <v>400</v>
      </c>
      <c r="F397" s="37"/>
      <c r="G397" s="104"/>
      <c r="H397" s="130"/>
      <c r="I397" s="130"/>
      <c r="J397" s="133"/>
      <c r="K397" s="130"/>
      <c r="P397" s="90"/>
      <c r="Q397" s="90"/>
      <c r="R397" s="90"/>
      <c r="S397" s="90"/>
    </row>
    <row r="398" spans="1:19" x14ac:dyDescent="0.3">
      <c r="A398" s="101" t="s">
        <v>116</v>
      </c>
      <c r="B398" s="916" t="s">
        <v>829</v>
      </c>
      <c r="C398" s="917"/>
      <c r="D398" s="917"/>
      <c r="E398" s="917"/>
      <c r="F398" s="917"/>
      <c r="G398" s="917"/>
      <c r="H398" s="130">
        <f>SUM(D399:D404)</f>
        <v>6</v>
      </c>
      <c r="I398" s="130">
        <f>COUNT(D399:D404)*2</f>
        <v>12</v>
      </c>
      <c r="J398" s="133">
        <f t="shared" si="2"/>
        <v>0.5</v>
      </c>
      <c r="K398" s="130"/>
      <c r="P398" s="90"/>
      <c r="Q398" s="90"/>
      <c r="R398" s="90"/>
      <c r="S398" s="90"/>
    </row>
    <row r="399" spans="1:19" ht="45" x14ac:dyDescent="0.3">
      <c r="A399" s="116" t="s">
        <v>1603</v>
      </c>
      <c r="B399" s="57" t="s">
        <v>831</v>
      </c>
      <c r="C399" s="57" t="s">
        <v>5262</v>
      </c>
      <c r="D399" s="98">
        <v>1</v>
      </c>
      <c r="E399" s="98" t="s">
        <v>256</v>
      </c>
      <c r="F399" s="37" t="s">
        <v>5261</v>
      </c>
      <c r="G399" s="104"/>
      <c r="H399" s="130"/>
      <c r="I399" s="130"/>
      <c r="J399" s="133"/>
      <c r="K399" s="130"/>
      <c r="P399" s="90"/>
      <c r="Q399" s="90"/>
      <c r="R399" s="90"/>
      <c r="S399" s="90"/>
    </row>
    <row r="400" spans="1:19" ht="30" x14ac:dyDescent="0.3">
      <c r="A400" s="117"/>
      <c r="B400" s="57"/>
      <c r="C400" s="57" t="s">
        <v>835</v>
      </c>
      <c r="D400" s="98">
        <v>1</v>
      </c>
      <c r="E400" s="105" t="s">
        <v>256</v>
      </c>
      <c r="F400" s="37" t="s">
        <v>4570</v>
      </c>
      <c r="G400" s="104"/>
      <c r="H400" s="130"/>
      <c r="I400" s="130"/>
      <c r="J400" s="133"/>
      <c r="K400" s="130"/>
      <c r="P400" s="90"/>
      <c r="Q400" s="90"/>
      <c r="R400" s="90"/>
      <c r="S400" s="90"/>
    </row>
    <row r="401" spans="1:19" ht="30" x14ac:dyDescent="0.3">
      <c r="A401" s="116"/>
      <c r="B401" s="57"/>
      <c r="C401" s="57" t="s">
        <v>839</v>
      </c>
      <c r="D401" s="98">
        <v>1</v>
      </c>
      <c r="E401" s="98" t="s">
        <v>228</v>
      </c>
      <c r="F401" s="37" t="s">
        <v>840</v>
      </c>
      <c r="G401" s="104"/>
      <c r="H401" s="130"/>
      <c r="I401" s="130"/>
      <c r="J401" s="133"/>
      <c r="K401" s="130"/>
      <c r="P401" s="90"/>
      <c r="Q401" s="90"/>
      <c r="R401" s="90"/>
      <c r="S401" s="90"/>
    </row>
    <row r="402" spans="1:19" ht="30" x14ac:dyDescent="0.3">
      <c r="A402" s="116"/>
      <c r="B402" s="57"/>
      <c r="C402" s="57" t="s">
        <v>5260</v>
      </c>
      <c r="D402" s="98">
        <v>1</v>
      </c>
      <c r="E402" s="105" t="s">
        <v>228</v>
      </c>
      <c r="F402" s="57" t="s">
        <v>5259</v>
      </c>
      <c r="G402" s="104"/>
      <c r="H402" s="130"/>
      <c r="I402" s="130"/>
      <c r="J402" s="133"/>
      <c r="K402" s="130"/>
      <c r="P402" s="90"/>
      <c r="Q402" s="90"/>
      <c r="R402" s="90"/>
      <c r="S402" s="90"/>
    </row>
    <row r="403" spans="1:19" ht="30" x14ac:dyDescent="0.3">
      <c r="A403" s="116" t="s">
        <v>1607</v>
      </c>
      <c r="B403" s="57" t="s">
        <v>842</v>
      </c>
      <c r="C403" s="57" t="s">
        <v>5258</v>
      </c>
      <c r="D403" s="98">
        <v>1</v>
      </c>
      <c r="E403" s="98" t="s">
        <v>198</v>
      </c>
      <c r="F403" s="57" t="s">
        <v>5257</v>
      </c>
      <c r="G403" s="104"/>
      <c r="H403" s="130"/>
      <c r="I403" s="130"/>
      <c r="J403" s="133"/>
      <c r="K403" s="130"/>
      <c r="P403" s="90"/>
      <c r="Q403" s="90"/>
      <c r="R403" s="90"/>
      <c r="S403" s="90"/>
    </row>
    <row r="404" spans="1:19" ht="30" x14ac:dyDescent="0.3">
      <c r="A404" s="116" t="s">
        <v>1609</v>
      </c>
      <c r="B404" s="57" t="s">
        <v>847</v>
      </c>
      <c r="C404" s="57" t="s">
        <v>5256</v>
      </c>
      <c r="D404" s="98">
        <v>1</v>
      </c>
      <c r="E404" s="98" t="s">
        <v>228</v>
      </c>
      <c r="F404" s="37"/>
      <c r="G404" s="104"/>
      <c r="H404" s="130"/>
      <c r="I404" s="130"/>
      <c r="J404" s="133"/>
      <c r="K404" s="130"/>
      <c r="P404" s="90"/>
      <c r="Q404" s="90"/>
      <c r="R404" s="90"/>
      <c r="S404" s="90"/>
    </row>
    <row r="405" spans="1:19" x14ac:dyDescent="0.3">
      <c r="A405" s="101" t="s">
        <v>118</v>
      </c>
      <c r="B405" s="916" t="s">
        <v>852</v>
      </c>
      <c r="C405" s="917"/>
      <c r="D405" s="917"/>
      <c r="E405" s="917"/>
      <c r="F405" s="917"/>
      <c r="G405" s="917"/>
      <c r="H405" s="130">
        <f>SUM(D406:D408)</f>
        <v>3</v>
      </c>
      <c r="I405" s="130">
        <f>COUNT(D406:D408)*2</f>
        <v>6</v>
      </c>
      <c r="J405" s="133">
        <f t="shared" ref="J405:J446" si="3">H405/I405</f>
        <v>0.5</v>
      </c>
      <c r="K405" s="130"/>
      <c r="P405" s="90"/>
      <c r="Q405" s="90"/>
      <c r="R405" s="90"/>
      <c r="S405" s="90"/>
    </row>
    <row r="406" spans="1:19" ht="45" x14ac:dyDescent="0.3">
      <c r="A406" s="116" t="s">
        <v>1610</v>
      </c>
      <c r="B406" s="37" t="s">
        <v>854</v>
      </c>
      <c r="C406" s="57" t="s">
        <v>5255</v>
      </c>
      <c r="D406" s="98">
        <v>1</v>
      </c>
      <c r="E406" s="98" t="s">
        <v>5254</v>
      </c>
      <c r="F406" s="57" t="s">
        <v>5253</v>
      </c>
      <c r="G406" s="104"/>
      <c r="H406" s="130"/>
      <c r="I406" s="130"/>
      <c r="J406" s="133"/>
      <c r="K406" s="130"/>
      <c r="P406" s="90"/>
      <c r="Q406" s="90"/>
      <c r="R406" s="90"/>
      <c r="S406" s="90"/>
    </row>
    <row r="407" spans="1:19" ht="30" x14ac:dyDescent="0.3">
      <c r="A407" s="116" t="s">
        <v>1611</v>
      </c>
      <c r="B407" s="57" t="s">
        <v>859</v>
      </c>
      <c r="C407" s="57" t="s">
        <v>860</v>
      </c>
      <c r="D407" s="98">
        <v>1</v>
      </c>
      <c r="E407" s="98" t="s">
        <v>256</v>
      </c>
      <c r="F407" s="37"/>
      <c r="G407" s="104"/>
      <c r="H407" s="130"/>
      <c r="I407" s="130"/>
      <c r="J407" s="133"/>
      <c r="K407" s="130"/>
      <c r="P407" s="90"/>
      <c r="Q407" s="90"/>
      <c r="R407" s="90"/>
      <c r="S407" s="90"/>
    </row>
    <row r="408" spans="1:19" ht="30" x14ac:dyDescent="0.3">
      <c r="A408" s="116"/>
      <c r="B408" s="57"/>
      <c r="C408" s="37" t="s">
        <v>5252</v>
      </c>
      <c r="D408" s="98">
        <v>1</v>
      </c>
      <c r="E408" s="98" t="s">
        <v>256</v>
      </c>
      <c r="F408" s="37"/>
      <c r="G408" s="104"/>
      <c r="H408" s="130"/>
      <c r="I408" s="130"/>
      <c r="J408" s="133"/>
      <c r="K408" s="130"/>
      <c r="P408" s="90"/>
      <c r="Q408" s="90"/>
      <c r="R408" s="90"/>
      <c r="S408" s="90"/>
    </row>
    <row r="409" spans="1:19" x14ac:dyDescent="0.3">
      <c r="A409" s="101" t="s">
        <v>119</v>
      </c>
      <c r="B409" s="916" t="s">
        <v>863</v>
      </c>
      <c r="C409" s="917"/>
      <c r="D409" s="917"/>
      <c r="E409" s="917"/>
      <c r="F409" s="917"/>
      <c r="G409" s="917"/>
      <c r="H409" s="130">
        <f>SUM(D410:D416)</f>
        <v>7</v>
      </c>
      <c r="I409" s="130">
        <f>COUNT(D410:D416)*2</f>
        <v>14</v>
      </c>
      <c r="J409" s="133">
        <f t="shared" si="3"/>
        <v>0.5</v>
      </c>
      <c r="K409" s="130"/>
      <c r="P409" s="90"/>
      <c r="Q409" s="90"/>
      <c r="R409" s="90"/>
      <c r="S409" s="90"/>
    </row>
    <row r="410" spans="1:19" ht="45" x14ac:dyDescent="0.3">
      <c r="A410" s="116" t="s">
        <v>1612</v>
      </c>
      <c r="B410" s="37" t="s">
        <v>865</v>
      </c>
      <c r="C410" s="57" t="s">
        <v>5251</v>
      </c>
      <c r="D410" s="98">
        <v>1</v>
      </c>
      <c r="E410" s="98" t="s">
        <v>198</v>
      </c>
      <c r="F410" s="57" t="s">
        <v>5250</v>
      </c>
      <c r="G410" s="104"/>
      <c r="H410" s="130"/>
      <c r="I410" s="130"/>
      <c r="J410" s="133"/>
      <c r="K410" s="130"/>
      <c r="P410" s="90"/>
      <c r="Q410" s="90"/>
      <c r="R410" s="90"/>
      <c r="S410" s="90"/>
    </row>
    <row r="411" spans="1:19" x14ac:dyDescent="0.3">
      <c r="A411" s="116"/>
      <c r="B411" s="37"/>
      <c r="C411" s="57" t="s">
        <v>4590</v>
      </c>
      <c r="D411" s="98">
        <v>1</v>
      </c>
      <c r="E411" s="98" t="s">
        <v>198</v>
      </c>
      <c r="F411" s="57" t="s">
        <v>873</v>
      </c>
      <c r="G411" s="104"/>
      <c r="H411" s="130"/>
      <c r="I411" s="130"/>
      <c r="J411" s="133"/>
      <c r="K411" s="130"/>
      <c r="P411" s="90"/>
      <c r="Q411" s="90"/>
      <c r="R411" s="90"/>
      <c r="S411" s="90"/>
    </row>
    <row r="412" spans="1:19" x14ac:dyDescent="0.3">
      <c r="A412" s="116"/>
      <c r="B412" s="37"/>
      <c r="C412" s="37" t="s">
        <v>874</v>
      </c>
      <c r="D412" s="98">
        <v>1</v>
      </c>
      <c r="E412" s="98" t="s">
        <v>198</v>
      </c>
      <c r="F412" s="37" t="s">
        <v>875</v>
      </c>
      <c r="G412" s="104"/>
      <c r="H412" s="130"/>
      <c r="I412" s="130"/>
      <c r="J412" s="133"/>
      <c r="K412" s="130"/>
      <c r="P412" s="90"/>
      <c r="Q412" s="90"/>
      <c r="R412" s="90"/>
      <c r="S412" s="90"/>
    </row>
    <row r="413" spans="1:19" x14ac:dyDescent="0.3">
      <c r="A413" s="117"/>
      <c r="B413" s="37"/>
      <c r="C413" s="57" t="s">
        <v>5249</v>
      </c>
      <c r="D413" s="98">
        <v>1</v>
      </c>
      <c r="E413" s="98" t="s">
        <v>198</v>
      </c>
      <c r="F413" s="37"/>
      <c r="G413" s="104"/>
      <c r="H413" s="130"/>
      <c r="I413" s="130"/>
      <c r="J413" s="133"/>
      <c r="K413" s="130"/>
      <c r="P413" s="90"/>
      <c r="Q413" s="90"/>
      <c r="R413" s="90"/>
      <c r="S413" s="90"/>
    </row>
    <row r="414" spans="1:19" ht="60" x14ac:dyDescent="0.3">
      <c r="A414" s="116" t="s">
        <v>1618</v>
      </c>
      <c r="B414" s="37" t="s">
        <v>878</v>
      </c>
      <c r="C414" s="57" t="s">
        <v>879</v>
      </c>
      <c r="D414" s="98">
        <v>1</v>
      </c>
      <c r="E414" s="98" t="s">
        <v>256</v>
      </c>
      <c r="F414" s="57" t="s">
        <v>5248</v>
      </c>
      <c r="G414" s="104"/>
      <c r="H414" s="130"/>
      <c r="I414" s="130"/>
      <c r="J414" s="133"/>
      <c r="K414" s="130"/>
      <c r="P414" s="90"/>
      <c r="Q414" s="90"/>
      <c r="R414" s="90"/>
      <c r="S414" s="90"/>
    </row>
    <row r="415" spans="1:19" ht="45" x14ac:dyDescent="0.3">
      <c r="A415" s="117"/>
      <c r="B415" s="37"/>
      <c r="C415" s="57" t="s">
        <v>4595</v>
      </c>
      <c r="D415" s="98">
        <v>1</v>
      </c>
      <c r="E415" s="98" t="s">
        <v>256</v>
      </c>
      <c r="F415" s="57" t="s">
        <v>5247</v>
      </c>
      <c r="G415" s="104"/>
      <c r="H415" s="130"/>
      <c r="I415" s="130"/>
      <c r="J415" s="133"/>
      <c r="K415" s="130"/>
      <c r="P415" s="90"/>
      <c r="Q415" s="90"/>
      <c r="R415" s="90"/>
      <c r="S415" s="90"/>
    </row>
    <row r="416" spans="1:19" x14ac:dyDescent="0.3">
      <c r="A416" s="117"/>
      <c r="B416" s="37"/>
      <c r="C416" s="57" t="s">
        <v>885</v>
      </c>
      <c r="D416" s="98">
        <v>1</v>
      </c>
      <c r="E416" s="98" t="s">
        <v>256</v>
      </c>
      <c r="F416" s="37"/>
      <c r="G416" s="104"/>
      <c r="H416" s="130"/>
      <c r="I416" s="130"/>
      <c r="J416" s="133"/>
      <c r="K416" s="130"/>
      <c r="P416" s="90"/>
      <c r="Q416" s="90"/>
      <c r="R416" s="90"/>
      <c r="S416" s="90"/>
    </row>
    <row r="417" spans="1:19" x14ac:dyDescent="0.3">
      <c r="A417" s="101" t="s">
        <v>121</v>
      </c>
      <c r="B417" s="916" t="s">
        <v>887</v>
      </c>
      <c r="C417" s="917"/>
      <c r="D417" s="917"/>
      <c r="E417" s="917"/>
      <c r="F417" s="917"/>
      <c r="G417" s="917"/>
      <c r="H417" s="130">
        <f>SUM(D418:D424)</f>
        <v>7</v>
      </c>
      <c r="I417" s="130">
        <f>COUNT(D418:D424)*2</f>
        <v>14</v>
      </c>
      <c r="J417" s="133">
        <f t="shared" si="3"/>
        <v>0.5</v>
      </c>
      <c r="K417" s="130"/>
      <c r="P417" s="90"/>
      <c r="Q417" s="90"/>
      <c r="R417" s="90"/>
      <c r="S417" s="90"/>
    </row>
    <row r="418" spans="1:19" ht="30" x14ac:dyDescent="0.3">
      <c r="A418" s="116" t="s">
        <v>1619</v>
      </c>
      <c r="B418" s="57" t="s">
        <v>889</v>
      </c>
      <c r="C418" s="57" t="s">
        <v>890</v>
      </c>
      <c r="D418" s="98">
        <v>1</v>
      </c>
      <c r="E418" s="98" t="s">
        <v>228</v>
      </c>
      <c r="F418" s="57" t="s">
        <v>5246</v>
      </c>
      <c r="G418" s="104"/>
      <c r="H418" s="130"/>
      <c r="I418" s="130"/>
      <c r="J418" s="133"/>
      <c r="K418" s="130"/>
      <c r="P418" s="90"/>
      <c r="Q418" s="90"/>
      <c r="R418" s="90"/>
      <c r="S418" s="90"/>
    </row>
    <row r="419" spans="1:19" ht="30" x14ac:dyDescent="0.3">
      <c r="A419" s="116"/>
      <c r="B419" s="57"/>
      <c r="C419" s="57" t="s">
        <v>1620</v>
      </c>
      <c r="D419" s="98">
        <v>1</v>
      </c>
      <c r="E419" s="98" t="s">
        <v>228</v>
      </c>
      <c r="F419" s="57" t="s">
        <v>5245</v>
      </c>
      <c r="G419" s="104"/>
      <c r="H419" s="130"/>
      <c r="I419" s="130"/>
      <c r="J419" s="133"/>
      <c r="K419" s="130"/>
      <c r="P419" s="90"/>
      <c r="Q419" s="90"/>
      <c r="R419" s="90"/>
      <c r="S419" s="90"/>
    </row>
    <row r="420" spans="1:19" ht="45" x14ac:dyDescent="0.3">
      <c r="A420" s="116" t="s">
        <v>1623</v>
      </c>
      <c r="B420" s="37" t="s">
        <v>892</v>
      </c>
      <c r="C420" s="57" t="s">
        <v>893</v>
      </c>
      <c r="D420" s="98">
        <v>1</v>
      </c>
      <c r="E420" s="98" t="s">
        <v>256</v>
      </c>
      <c r="F420" s="37" t="s">
        <v>1624</v>
      </c>
      <c r="G420" s="104"/>
      <c r="H420" s="130"/>
      <c r="I420" s="130"/>
      <c r="J420" s="133"/>
      <c r="K420" s="130"/>
      <c r="P420" s="90"/>
      <c r="Q420" s="90"/>
      <c r="R420" s="90"/>
      <c r="S420" s="90"/>
    </row>
    <row r="421" spans="1:19" x14ac:dyDescent="0.3">
      <c r="A421" s="116"/>
      <c r="B421" s="37"/>
      <c r="C421" s="57" t="s">
        <v>895</v>
      </c>
      <c r="D421" s="98">
        <v>1</v>
      </c>
      <c r="E421" s="98" t="s">
        <v>256</v>
      </c>
      <c r="F421" s="37" t="s">
        <v>896</v>
      </c>
      <c r="G421" s="104"/>
      <c r="H421" s="130"/>
      <c r="I421" s="130"/>
      <c r="J421" s="133"/>
      <c r="K421" s="130"/>
      <c r="P421" s="90"/>
      <c r="Q421" s="90"/>
      <c r="R421" s="90"/>
      <c r="S421" s="90"/>
    </row>
    <row r="422" spans="1:19" ht="30" x14ac:dyDescent="0.3">
      <c r="A422" s="116" t="s">
        <v>1625</v>
      </c>
      <c r="B422" s="37" t="s">
        <v>898</v>
      </c>
      <c r="C422" s="57" t="s">
        <v>1626</v>
      </c>
      <c r="D422" s="98">
        <v>1</v>
      </c>
      <c r="E422" s="98" t="s">
        <v>400</v>
      </c>
      <c r="F422" s="37" t="s">
        <v>1627</v>
      </c>
      <c r="G422" s="104"/>
      <c r="H422" s="130"/>
      <c r="I422" s="130"/>
      <c r="J422" s="133"/>
      <c r="K422" s="130"/>
      <c r="P422" s="90"/>
      <c r="Q422" s="90"/>
      <c r="R422" s="90"/>
      <c r="S422" s="90"/>
    </row>
    <row r="423" spans="1:19" x14ac:dyDescent="0.3">
      <c r="A423" s="116"/>
      <c r="B423" s="37"/>
      <c r="C423" s="57" t="s">
        <v>1628</v>
      </c>
      <c r="D423" s="98">
        <v>1</v>
      </c>
      <c r="E423" s="98" t="s">
        <v>400</v>
      </c>
      <c r="F423" s="57" t="s">
        <v>5244</v>
      </c>
      <c r="G423" s="104"/>
      <c r="H423" s="130"/>
      <c r="I423" s="130"/>
      <c r="J423" s="133"/>
      <c r="K423" s="130"/>
      <c r="P423" s="90"/>
      <c r="Q423" s="90"/>
      <c r="R423" s="90"/>
      <c r="S423" s="90"/>
    </row>
    <row r="424" spans="1:19" ht="45" x14ac:dyDescent="0.3">
      <c r="A424" s="116"/>
      <c r="B424" s="37"/>
      <c r="C424" s="57" t="s">
        <v>902</v>
      </c>
      <c r="D424" s="98">
        <v>1</v>
      </c>
      <c r="E424" s="98" t="s">
        <v>256</v>
      </c>
      <c r="F424" s="57" t="s">
        <v>5243</v>
      </c>
      <c r="G424" s="104"/>
      <c r="H424" s="130"/>
      <c r="I424" s="130"/>
      <c r="J424" s="133"/>
      <c r="K424" s="130"/>
      <c r="P424" s="90"/>
      <c r="Q424" s="90"/>
      <c r="R424" s="90"/>
      <c r="S424" s="90"/>
    </row>
    <row r="425" spans="1:19" x14ac:dyDescent="0.3">
      <c r="A425" s="101" t="s">
        <v>123</v>
      </c>
      <c r="B425" s="916" t="s">
        <v>911</v>
      </c>
      <c r="C425" s="917"/>
      <c r="D425" s="917"/>
      <c r="E425" s="917"/>
      <c r="F425" s="917"/>
      <c r="G425" s="917"/>
      <c r="H425" s="130">
        <f>SUM(D426:D437)</f>
        <v>12</v>
      </c>
      <c r="I425" s="130">
        <f>COUNT(D426:D437)*2</f>
        <v>24</v>
      </c>
      <c r="J425" s="133">
        <f t="shared" si="3"/>
        <v>0.5</v>
      </c>
      <c r="K425" s="130"/>
      <c r="P425" s="90"/>
      <c r="Q425" s="90"/>
      <c r="R425" s="90"/>
      <c r="S425" s="90"/>
    </row>
    <row r="426" spans="1:19" ht="60" x14ac:dyDescent="0.3">
      <c r="A426" s="116" t="s">
        <v>1630</v>
      </c>
      <c r="B426" s="70" t="s">
        <v>1894</v>
      </c>
      <c r="C426" s="57" t="s">
        <v>913</v>
      </c>
      <c r="D426" s="98">
        <v>1</v>
      </c>
      <c r="E426" s="98" t="s">
        <v>228</v>
      </c>
      <c r="F426" s="37"/>
      <c r="G426" s="104"/>
      <c r="H426" s="130"/>
      <c r="I426" s="130"/>
      <c r="J426" s="133"/>
      <c r="K426" s="130"/>
      <c r="P426" s="90"/>
      <c r="Q426" s="90"/>
      <c r="R426" s="90"/>
      <c r="S426" s="90"/>
    </row>
    <row r="427" spans="1:19" ht="30" x14ac:dyDescent="0.3">
      <c r="A427" s="116"/>
      <c r="B427" s="37"/>
      <c r="C427" s="37" t="s">
        <v>5242</v>
      </c>
      <c r="D427" s="98">
        <v>1</v>
      </c>
      <c r="E427" s="98" t="s">
        <v>228</v>
      </c>
      <c r="F427" s="37"/>
      <c r="G427" s="104"/>
      <c r="H427" s="130"/>
      <c r="I427" s="130"/>
      <c r="J427" s="133"/>
      <c r="K427" s="130"/>
      <c r="P427" s="90"/>
      <c r="Q427" s="90"/>
      <c r="R427" s="90"/>
      <c r="S427" s="90"/>
    </row>
    <row r="428" spans="1:19" x14ac:dyDescent="0.3">
      <c r="A428" s="116"/>
      <c r="B428" s="37"/>
      <c r="C428" s="37" t="s">
        <v>5241</v>
      </c>
      <c r="D428" s="98">
        <v>1</v>
      </c>
      <c r="E428" s="98" t="s">
        <v>256</v>
      </c>
      <c r="F428" s="37"/>
      <c r="G428" s="104"/>
      <c r="H428" s="130"/>
      <c r="I428" s="130"/>
      <c r="J428" s="133"/>
      <c r="K428" s="130"/>
      <c r="P428" s="90"/>
      <c r="Q428" s="90"/>
      <c r="R428" s="90"/>
      <c r="S428" s="90"/>
    </row>
    <row r="429" spans="1:19" x14ac:dyDescent="0.3">
      <c r="A429" s="116"/>
      <c r="B429" s="37"/>
      <c r="C429" s="37" t="s">
        <v>4604</v>
      </c>
      <c r="D429" s="98">
        <v>1</v>
      </c>
      <c r="E429" s="98" t="s">
        <v>501</v>
      </c>
      <c r="F429" s="37"/>
      <c r="G429" s="104"/>
      <c r="H429" s="130"/>
      <c r="I429" s="130"/>
      <c r="J429" s="133"/>
      <c r="K429" s="130"/>
      <c r="P429" s="90"/>
      <c r="Q429" s="90"/>
      <c r="R429" s="90"/>
      <c r="S429" s="90"/>
    </row>
    <row r="430" spans="1:19" ht="30" x14ac:dyDescent="0.3">
      <c r="A430" s="116"/>
      <c r="B430" s="37"/>
      <c r="C430" s="57" t="s">
        <v>916</v>
      </c>
      <c r="D430" s="98">
        <v>1</v>
      </c>
      <c r="E430" s="98" t="s">
        <v>228</v>
      </c>
      <c r="F430" s="37"/>
      <c r="G430" s="104"/>
      <c r="H430" s="130"/>
      <c r="I430" s="130"/>
      <c r="J430" s="133"/>
      <c r="K430" s="130"/>
      <c r="P430" s="90"/>
      <c r="Q430" s="90"/>
      <c r="R430" s="90"/>
      <c r="S430" s="90"/>
    </row>
    <row r="431" spans="1:19" x14ac:dyDescent="0.3">
      <c r="A431" s="116"/>
      <c r="B431" s="37"/>
      <c r="C431" s="57" t="s">
        <v>917</v>
      </c>
      <c r="D431" s="98">
        <v>1</v>
      </c>
      <c r="E431" s="98" t="s">
        <v>228</v>
      </c>
      <c r="F431" s="37"/>
      <c r="G431" s="104"/>
      <c r="H431" s="130"/>
      <c r="I431" s="130"/>
      <c r="J431" s="133"/>
      <c r="K431" s="130"/>
      <c r="P431" s="90"/>
      <c r="Q431" s="90"/>
      <c r="R431" s="90"/>
      <c r="S431" s="90"/>
    </row>
    <row r="432" spans="1:19" ht="30" x14ac:dyDescent="0.3">
      <c r="A432" s="116" t="s">
        <v>1631</v>
      </c>
      <c r="B432" s="37" t="s">
        <v>919</v>
      </c>
      <c r="C432" s="57" t="s">
        <v>920</v>
      </c>
      <c r="D432" s="98">
        <v>1</v>
      </c>
      <c r="E432" s="98" t="s">
        <v>228</v>
      </c>
      <c r="F432" s="37" t="s">
        <v>5240</v>
      </c>
      <c r="G432" s="104"/>
      <c r="H432" s="130"/>
      <c r="I432" s="130"/>
      <c r="J432" s="133"/>
      <c r="K432" s="130"/>
      <c r="P432" s="90"/>
      <c r="Q432" s="90"/>
      <c r="R432" s="90"/>
      <c r="S432" s="90"/>
    </row>
    <row r="433" spans="1:19" ht="75" x14ac:dyDescent="0.3">
      <c r="A433" s="116"/>
      <c r="B433" s="37"/>
      <c r="C433" s="57" t="s">
        <v>927</v>
      </c>
      <c r="D433" s="98">
        <v>1</v>
      </c>
      <c r="E433" s="98" t="s">
        <v>256</v>
      </c>
      <c r="F433" s="37" t="s">
        <v>5239</v>
      </c>
      <c r="G433" s="104"/>
      <c r="H433" s="130"/>
      <c r="I433" s="130"/>
      <c r="J433" s="133"/>
      <c r="K433" s="130"/>
      <c r="P433" s="90"/>
      <c r="Q433" s="90"/>
      <c r="R433" s="90"/>
      <c r="S433" s="90"/>
    </row>
    <row r="434" spans="1:19" ht="30" x14ac:dyDescent="0.3">
      <c r="A434" s="116"/>
      <c r="B434" s="37"/>
      <c r="C434" s="57" t="s">
        <v>5238</v>
      </c>
      <c r="D434" s="105">
        <v>1</v>
      </c>
      <c r="E434" s="105" t="s">
        <v>228</v>
      </c>
      <c r="F434" s="37" t="s">
        <v>4606</v>
      </c>
      <c r="G434" s="104"/>
      <c r="H434" s="130"/>
      <c r="I434" s="130"/>
      <c r="J434" s="133"/>
      <c r="K434" s="130"/>
      <c r="P434" s="90"/>
      <c r="Q434" s="90"/>
      <c r="R434" s="90"/>
      <c r="S434" s="90"/>
    </row>
    <row r="435" spans="1:19" ht="30" x14ac:dyDescent="0.3">
      <c r="A435" s="116" t="s">
        <v>1635</v>
      </c>
      <c r="B435" s="37" t="s">
        <v>932</v>
      </c>
      <c r="C435" s="57" t="s">
        <v>933</v>
      </c>
      <c r="D435" s="98">
        <v>1</v>
      </c>
      <c r="E435" s="98" t="s">
        <v>198</v>
      </c>
      <c r="F435" s="102" t="s">
        <v>4607</v>
      </c>
      <c r="G435" s="104"/>
      <c r="H435" s="130"/>
      <c r="I435" s="130"/>
      <c r="J435" s="133"/>
      <c r="K435" s="130"/>
      <c r="P435" s="90"/>
      <c r="Q435" s="90"/>
      <c r="R435" s="90"/>
      <c r="S435" s="90"/>
    </row>
    <row r="436" spans="1:19" ht="30" x14ac:dyDescent="0.3">
      <c r="A436" s="116"/>
      <c r="B436" s="57"/>
      <c r="C436" s="57" t="s">
        <v>935</v>
      </c>
      <c r="D436" s="98">
        <v>1</v>
      </c>
      <c r="E436" s="98" t="s">
        <v>198</v>
      </c>
      <c r="F436" s="37"/>
      <c r="G436" s="104"/>
      <c r="H436" s="130"/>
      <c r="I436" s="130"/>
      <c r="J436" s="133"/>
      <c r="K436" s="130"/>
      <c r="P436" s="90"/>
      <c r="Q436" s="90"/>
      <c r="R436" s="90"/>
      <c r="S436" s="90"/>
    </row>
    <row r="437" spans="1:19" ht="30" x14ac:dyDescent="0.3">
      <c r="A437" s="116"/>
      <c r="B437" s="37"/>
      <c r="C437" s="57" t="s">
        <v>1636</v>
      </c>
      <c r="D437" s="98">
        <v>1</v>
      </c>
      <c r="E437" s="98" t="s">
        <v>400</v>
      </c>
      <c r="F437" s="102" t="s">
        <v>5237</v>
      </c>
      <c r="G437" s="104"/>
      <c r="H437" s="130"/>
      <c r="I437" s="130"/>
      <c r="J437" s="133"/>
      <c r="K437" s="130"/>
      <c r="P437" s="90"/>
      <c r="Q437" s="90"/>
      <c r="R437" s="90"/>
      <c r="S437" s="90"/>
    </row>
    <row r="438" spans="1:19" x14ac:dyDescent="0.3">
      <c r="A438" s="116"/>
      <c r="B438" s="918" t="s">
        <v>1637</v>
      </c>
      <c r="C438" s="917"/>
      <c r="D438" s="917"/>
      <c r="E438" s="917"/>
      <c r="F438" s="917"/>
      <c r="G438" s="917"/>
      <c r="H438" s="130">
        <f>H439+H442+H446+H453+H469+H479+H483+H487+H473</f>
        <v>41</v>
      </c>
      <c r="I438" s="130">
        <f>I439+I442+I446+I453+I469+I479+I483+I487+I473</f>
        <v>82</v>
      </c>
      <c r="J438" s="133">
        <f t="shared" si="3"/>
        <v>0.5</v>
      </c>
      <c r="K438" s="130"/>
      <c r="P438" s="90"/>
      <c r="Q438" s="90"/>
      <c r="R438" s="90"/>
      <c r="S438" s="90"/>
    </row>
    <row r="439" spans="1:19" x14ac:dyDescent="0.3">
      <c r="A439" s="101" t="s">
        <v>126</v>
      </c>
      <c r="B439" s="916" t="s">
        <v>127</v>
      </c>
      <c r="C439" s="917"/>
      <c r="D439" s="917"/>
      <c r="E439" s="917"/>
      <c r="F439" s="917"/>
      <c r="G439" s="917"/>
      <c r="H439" s="130">
        <f>SUM(D440:D441)</f>
        <v>2</v>
      </c>
      <c r="I439" s="130">
        <f>COUNT(D440:D441)*2</f>
        <v>4</v>
      </c>
      <c r="J439" s="133">
        <f t="shared" si="3"/>
        <v>0.5</v>
      </c>
      <c r="K439" s="130"/>
      <c r="P439" s="90"/>
      <c r="Q439" s="90"/>
      <c r="R439" s="90"/>
      <c r="S439" s="90"/>
    </row>
    <row r="440" spans="1:19" ht="30" x14ac:dyDescent="0.3">
      <c r="A440" s="101" t="s">
        <v>1638</v>
      </c>
      <c r="B440" s="57" t="s">
        <v>1639</v>
      </c>
      <c r="C440" s="37" t="s">
        <v>5129</v>
      </c>
      <c r="D440" s="98">
        <v>1</v>
      </c>
      <c r="E440" s="98" t="s">
        <v>400</v>
      </c>
      <c r="F440" s="57" t="s">
        <v>5130</v>
      </c>
      <c r="G440" s="99"/>
      <c r="H440" s="130"/>
      <c r="I440" s="130"/>
      <c r="J440" s="133"/>
      <c r="K440" s="130"/>
      <c r="P440" s="90"/>
      <c r="Q440" s="90"/>
      <c r="R440" s="90"/>
      <c r="S440" s="90"/>
    </row>
    <row r="441" spans="1:19" ht="30" x14ac:dyDescent="0.3">
      <c r="A441" s="106" t="s">
        <v>4610</v>
      </c>
      <c r="B441" s="57" t="s">
        <v>4105</v>
      </c>
      <c r="C441" s="57" t="s">
        <v>5131</v>
      </c>
      <c r="D441" s="105">
        <v>1</v>
      </c>
      <c r="E441" s="105" t="s">
        <v>400</v>
      </c>
      <c r="F441" s="57" t="s">
        <v>5236</v>
      </c>
      <c r="G441" s="99"/>
      <c r="H441" s="130"/>
      <c r="I441" s="130"/>
      <c r="J441" s="133"/>
      <c r="K441" s="130"/>
      <c r="P441" s="90"/>
      <c r="Q441" s="90"/>
      <c r="R441" s="90"/>
      <c r="S441" s="90"/>
    </row>
    <row r="442" spans="1:19" x14ac:dyDescent="0.3">
      <c r="A442" s="101" t="s">
        <v>128</v>
      </c>
      <c r="B442" s="916" t="s">
        <v>1642</v>
      </c>
      <c r="C442" s="917"/>
      <c r="D442" s="917"/>
      <c r="E442" s="917"/>
      <c r="F442" s="917"/>
      <c r="G442" s="917"/>
      <c r="H442" s="130">
        <f>SUM(D443:D445)</f>
        <v>3</v>
      </c>
      <c r="I442" s="130">
        <f>COUNT(D443:D445)*2</f>
        <v>6</v>
      </c>
      <c r="J442" s="133">
        <f t="shared" si="3"/>
        <v>0.5</v>
      </c>
      <c r="K442" s="130"/>
      <c r="P442" s="90"/>
      <c r="Q442" s="90"/>
      <c r="R442" s="90"/>
      <c r="S442" s="90"/>
    </row>
    <row r="443" spans="1:19" ht="30" x14ac:dyDescent="0.3">
      <c r="A443" s="101" t="s">
        <v>1643</v>
      </c>
      <c r="B443" s="37" t="s">
        <v>1644</v>
      </c>
      <c r="C443" s="57" t="s">
        <v>5235</v>
      </c>
      <c r="D443" s="98">
        <v>1</v>
      </c>
      <c r="E443" s="105" t="s">
        <v>400</v>
      </c>
      <c r="F443" s="57" t="s">
        <v>5234</v>
      </c>
      <c r="G443" s="99"/>
      <c r="H443" s="130"/>
      <c r="I443" s="130"/>
      <c r="J443" s="133"/>
      <c r="K443" s="130"/>
      <c r="P443" s="90"/>
      <c r="Q443" s="90"/>
      <c r="R443" s="90"/>
      <c r="S443" s="90"/>
    </row>
    <row r="444" spans="1:19" ht="30" x14ac:dyDescent="0.3">
      <c r="A444" s="106" t="s">
        <v>4612</v>
      </c>
      <c r="B444" s="37" t="s">
        <v>4127</v>
      </c>
      <c r="C444" s="57" t="s">
        <v>5134</v>
      </c>
      <c r="D444" s="105">
        <v>1</v>
      </c>
      <c r="E444" s="105" t="s">
        <v>400</v>
      </c>
      <c r="F444" s="57"/>
      <c r="G444" s="99"/>
      <c r="H444" s="130"/>
      <c r="I444" s="130"/>
      <c r="J444" s="133"/>
      <c r="K444" s="130"/>
      <c r="P444" s="90"/>
      <c r="Q444" s="90"/>
      <c r="R444" s="90"/>
      <c r="S444" s="90"/>
    </row>
    <row r="445" spans="1:19" ht="30" x14ac:dyDescent="0.3">
      <c r="A445" s="106" t="s">
        <v>4615</v>
      </c>
      <c r="B445" s="37" t="s">
        <v>5233</v>
      </c>
      <c r="C445" s="57" t="s">
        <v>5135</v>
      </c>
      <c r="D445" s="105">
        <v>1</v>
      </c>
      <c r="E445" s="105" t="s">
        <v>400</v>
      </c>
      <c r="F445" s="57"/>
      <c r="G445" s="99"/>
      <c r="H445" s="130"/>
      <c r="I445" s="130"/>
      <c r="J445" s="133"/>
      <c r="K445" s="130"/>
      <c r="P445" s="90"/>
      <c r="Q445" s="90"/>
      <c r="R445" s="90"/>
      <c r="S445" s="90"/>
    </row>
    <row r="446" spans="1:19" x14ac:dyDescent="0.3">
      <c r="A446" s="485" t="s">
        <v>130</v>
      </c>
      <c r="B446" s="859" t="s">
        <v>938</v>
      </c>
      <c r="C446" s="860"/>
      <c r="D446" s="860"/>
      <c r="E446" s="860"/>
      <c r="F446" s="860"/>
      <c r="G446" s="861"/>
      <c r="H446" s="130">
        <f>SUM(D447:D452)</f>
        <v>6</v>
      </c>
      <c r="I446" s="130">
        <f>COUNT(D447:D452)*2</f>
        <v>12</v>
      </c>
      <c r="J446" s="133">
        <f t="shared" si="3"/>
        <v>0.5</v>
      </c>
      <c r="K446" s="130"/>
      <c r="P446" s="90"/>
      <c r="Q446" s="90"/>
      <c r="R446" s="90"/>
      <c r="S446" s="90"/>
    </row>
    <row r="447" spans="1:19" ht="30" x14ac:dyDescent="0.3">
      <c r="A447" s="485" t="s">
        <v>1646</v>
      </c>
      <c r="B447" s="146" t="s">
        <v>940</v>
      </c>
      <c r="C447" s="146" t="s">
        <v>6384</v>
      </c>
      <c r="D447" s="105">
        <v>1</v>
      </c>
      <c r="E447" s="157" t="s">
        <v>400</v>
      </c>
      <c r="F447" s="137" t="s">
        <v>6385</v>
      </c>
      <c r="G447" s="486"/>
      <c r="H447" s="130"/>
      <c r="I447" s="130"/>
      <c r="J447" s="133"/>
      <c r="K447" s="130"/>
      <c r="P447" s="90"/>
      <c r="Q447" s="90"/>
      <c r="R447" s="90"/>
      <c r="S447" s="90"/>
    </row>
    <row r="448" spans="1:19" ht="30" x14ac:dyDescent="0.3">
      <c r="A448" s="487" t="s">
        <v>1649</v>
      </c>
      <c r="B448" s="137" t="s">
        <v>947</v>
      </c>
      <c r="C448" s="137" t="s">
        <v>6132</v>
      </c>
      <c r="D448" s="105">
        <v>1</v>
      </c>
      <c r="E448" s="158" t="s">
        <v>258</v>
      </c>
      <c r="F448" s="137" t="s">
        <v>6239</v>
      </c>
      <c r="G448" s="486"/>
      <c r="H448" s="130"/>
      <c r="I448" s="130"/>
      <c r="J448" s="133"/>
      <c r="K448" s="130"/>
      <c r="P448" s="90"/>
      <c r="Q448" s="90"/>
      <c r="R448" s="90"/>
      <c r="S448" s="90"/>
    </row>
    <row r="449" spans="1:19" ht="30" x14ac:dyDescent="0.3">
      <c r="A449" s="487"/>
      <c r="B449" s="137"/>
      <c r="C449" s="146" t="s">
        <v>948</v>
      </c>
      <c r="D449" s="105">
        <v>1</v>
      </c>
      <c r="E449" s="158" t="s">
        <v>400</v>
      </c>
      <c r="F449" s="146" t="s">
        <v>949</v>
      </c>
      <c r="G449" s="486"/>
      <c r="H449" s="130"/>
      <c r="I449" s="130"/>
      <c r="J449" s="133"/>
      <c r="K449" s="130"/>
      <c r="P449" s="90"/>
      <c r="Q449" s="90"/>
      <c r="R449" s="90"/>
      <c r="S449" s="90"/>
    </row>
    <row r="450" spans="1:19" ht="45" x14ac:dyDescent="0.3">
      <c r="A450" s="487"/>
      <c r="B450" s="137"/>
      <c r="C450" s="146" t="s">
        <v>6184</v>
      </c>
      <c r="D450" s="105">
        <v>1</v>
      </c>
      <c r="E450" s="157" t="s">
        <v>576</v>
      </c>
      <c r="F450" s="148" t="s">
        <v>6185</v>
      </c>
      <c r="G450" s="486"/>
      <c r="H450" s="130"/>
      <c r="I450" s="130"/>
      <c r="J450" s="133"/>
      <c r="K450" s="130"/>
      <c r="P450" s="90"/>
      <c r="Q450" s="90"/>
      <c r="R450" s="90"/>
      <c r="S450" s="90"/>
    </row>
    <row r="451" spans="1:19" ht="30" x14ac:dyDescent="0.3">
      <c r="A451" s="487" t="s">
        <v>6135</v>
      </c>
      <c r="B451" s="137" t="s">
        <v>6186</v>
      </c>
      <c r="C451" s="148" t="s">
        <v>6187</v>
      </c>
      <c r="D451" s="105">
        <v>1</v>
      </c>
      <c r="E451" s="430" t="s">
        <v>576</v>
      </c>
      <c r="F451" s="148" t="s">
        <v>6139</v>
      </c>
      <c r="G451" s="486"/>
      <c r="H451" s="130"/>
      <c r="I451" s="130"/>
      <c r="J451" s="133"/>
      <c r="K451" s="130"/>
      <c r="P451" s="90"/>
      <c r="Q451" s="90"/>
      <c r="R451" s="90"/>
      <c r="S451" s="90"/>
    </row>
    <row r="452" spans="1:19" ht="30" x14ac:dyDescent="0.3">
      <c r="A452" s="487" t="s">
        <v>6136</v>
      </c>
      <c r="B452" s="137" t="s">
        <v>6140</v>
      </c>
      <c r="C452" s="148" t="s">
        <v>6188</v>
      </c>
      <c r="D452" s="105">
        <v>1</v>
      </c>
      <c r="E452" s="430" t="s">
        <v>400</v>
      </c>
      <c r="F452" s="148" t="s">
        <v>6189</v>
      </c>
      <c r="G452" s="486"/>
      <c r="H452" s="130"/>
      <c r="I452" s="130"/>
      <c r="J452" s="133"/>
      <c r="K452" s="130"/>
      <c r="P452" s="90"/>
      <c r="Q452" s="90"/>
      <c r="R452" s="90"/>
      <c r="S452" s="90"/>
    </row>
    <row r="453" spans="1:19" x14ac:dyDescent="0.3">
      <c r="A453" s="101" t="s">
        <v>132</v>
      </c>
      <c r="B453" s="916" t="s">
        <v>951</v>
      </c>
      <c r="C453" s="917"/>
      <c r="D453" s="917"/>
      <c r="E453" s="917"/>
      <c r="F453" s="917"/>
      <c r="G453" s="917"/>
      <c r="H453" s="130">
        <f>SUM(D454:D468)</f>
        <v>15</v>
      </c>
      <c r="I453" s="130">
        <f>COUNT(D454:D468)*2</f>
        <v>30</v>
      </c>
      <c r="J453" s="133">
        <f t="shared" ref="J453:J500" si="4">H453/I453</f>
        <v>0.5</v>
      </c>
      <c r="K453" s="130"/>
      <c r="P453" s="90"/>
      <c r="Q453" s="90"/>
      <c r="R453" s="90"/>
      <c r="S453" s="90"/>
    </row>
    <row r="454" spans="1:19" ht="30" x14ac:dyDescent="0.3">
      <c r="A454" s="101" t="s">
        <v>1650</v>
      </c>
      <c r="B454" s="37" t="s">
        <v>953</v>
      </c>
      <c r="C454" s="57" t="s">
        <v>954</v>
      </c>
      <c r="D454" s="98">
        <v>1</v>
      </c>
      <c r="E454" s="98" t="s">
        <v>576</v>
      </c>
      <c r="F454" s="57" t="s">
        <v>5232</v>
      </c>
      <c r="G454" s="99"/>
      <c r="H454" s="130"/>
      <c r="I454" s="130"/>
      <c r="J454" s="133"/>
      <c r="K454" s="130"/>
      <c r="P454" s="90"/>
      <c r="Q454" s="90"/>
      <c r="R454" s="90"/>
      <c r="S454" s="90"/>
    </row>
    <row r="455" spans="1:19" x14ac:dyDescent="0.3">
      <c r="A455" s="101"/>
      <c r="B455" s="37"/>
      <c r="C455" s="57" t="s">
        <v>955</v>
      </c>
      <c r="D455" s="98">
        <v>1</v>
      </c>
      <c r="E455" s="98" t="s">
        <v>254</v>
      </c>
      <c r="F455" s="57" t="s">
        <v>5231</v>
      </c>
      <c r="G455" s="99"/>
      <c r="H455" s="130"/>
      <c r="I455" s="130"/>
      <c r="J455" s="133"/>
      <c r="K455" s="130"/>
      <c r="P455" s="90"/>
      <c r="Q455" s="90"/>
      <c r="R455" s="90"/>
      <c r="S455" s="90"/>
    </row>
    <row r="456" spans="1:19" ht="45" x14ac:dyDescent="0.3">
      <c r="A456" s="101" t="s">
        <v>1651</v>
      </c>
      <c r="B456" s="37" t="s">
        <v>957</v>
      </c>
      <c r="C456" s="57" t="s">
        <v>5230</v>
      </c>
      <c r="D456" s="98">
        <v>1</v>
      </c>
      <c r="E456" s="98" t="s">
        <v>576</v>
      </c>
      <c r="F456" s="57" t="s">
        <v>5229</v>
      </c>
      <c r="G456" s="99"/>
      <c r="H456" s="130"/>
      <c r="I456" s="130"/>
      <c r="J456" s="133"/>
      <c r="K456" s="130"/>
      <c r="P456" s="90"/>
      <c r="Q456" s="90"/>
      <c r="R456" s="90"/>
      <c r="S456" s="90"/>
    </row>
    <row r="457" spans="1:19" ht="45" x14ac:dyDescent="0.3">
      <c r="A457" s="101"/>
      <c r="B457" s="37"/>
      <c r="C457" s="57" t="s">
        <v>5228</v>
      </c>
      <c r="D457" s="98">
        <v>1</v>
      </c>
      <c r="E457" s="98" t="s">
        <v>576</v>
      </c>
      <c r="F457" s="57" t="s">
        <v>5227</v>
      </c>
      <c r="G457" s="99"/>
      <c r="H457" s="130"/>
      <c r="I457" s="130"/>
      <c r="J457" s="133"/>
      <c r="K457" s="130"/>
      <c r="P457" s="90"/>
      <c r="Q457" s="90"/>
      <c r="R457" s="90"/>
      <c r="S457" s="90"/>
    </row>
    <row r="458" spans="1:19" x14ac:dyDescent="0.3">
      <c r="A458" s="101"/>
      <c r="B458" s="37"/>
      <c r="C458" s="57" t="s">
        <v>5226</v>
      </c>
      <c r="D458" s="98">
        <v>1</v>
      </c>
      <c r="E458" s="98" t="s">
        <v>576</v>
      </c>
      <c r="F458" s="57" t="s">
        <v>5225</v>
      </c>
      <c r="G458" s="99"/>
      <c r="H458" s="130"/>
      <c r="I458" s="130"/>
      <c r="J458" s="133"/>
      <c r="K458" s="130"/>
      <c r="P458" s="90"/>
      <c r="Q458" s="90"/>
      <c r="R458" s="90"/>
      <c r="S458" s="90"/>
    </row>
    <row r="459" spans="1:19" ht="45" x14ac:dyDescent="0.3">
      <c r="A459" s="101"/>
      <c r="B459" s="37"/>
      <c r="C459" s="57" t="s">
        <v>5224</v>
      </c>
      <c r="D459" s="105">
        <v>1</v>
      </c>
      <c r="E459" s="105" t="s">
        <v>736</v>
      </c>
      <c r="F459" s="57" t="s">
        <v>5223</v>
      </c>
      <c r="G459" s="99"/>
      <c r="H459" s="130"/>
      <c r="I459" s="130"/>
      <c r="J459" s="133"/>
      <c r="K459" s="130"/>
      <c r="P459" s="90"/>
      <c r="Q459" s="90"/>
      <c r="R459" s="90"/>
      <c r="S459" s="90"/>
    </row>
    <row r="460" spans="1:19" ht="75" x14ac:dyDescent="0.3">
      <c r="A460" s="101"/>
      <c r="B460" s="37"/>
      <c r="C460" s="57" t="s">
        <v>5222</v>
      </c>
      <c r="D460" s="105">
        <v>1</v>
      </c>
      <c r="E460" s="105" t="s">
        <v>5221</v>
      </c>
      <c r="F460" s="57" t="s">
        <v>5220</v>
      </c>
      <c r="G460" s="99"/>
      <c r="H460" s="130"/>
      <c r="I460" s="130"/>
      <c r="J460" s="133"/>
      <c r="K460" s="130"/>
      <c r="P460" s="90"/>
      <c r="Q460" s="90"/>
      <c r="R460" s="90"/>
      <c r="S460" s="90"/>
    </row>
    <row r="461" spans="1:19" ht="60" x14ac:dyDescent="0.3">
      <c r="A461" s="101"/>
      <c r="B461" s="37"/>
      <c r="C461" s="57" t="s">
        <v>5219</v>
      </c>
      <c r="D461" s="105">
        <v>1</v>
      </c>
      <c r="E461" s="105" t="s">
        <v>576</v>
      </c>
      <c r="F461" s="57" t="s">
        <v>5218</v>
      </c>
      <c r="G461" s="99"/>
      <c r="H461" s="130"/>
      <c r="I461" s="130"/>
      <c r="J461" s="133"/>
      <c r="K461" s="130"/>
      <c r="P461" s="90"/>
      <c r="Q461" s="90"/>
      <c r="R461" s="90"/>
      <c r="S461" s="90"/>
    </row>
    <row r="462" spans="1:19" ht="30" x14ac:dyDescent="0.3">
      <c r="A462" s="101"/>
      <c r="B462" s="37"/>
      <c r="C462" s="57" t="s">
        <v>5217</v>
      </c>
      <c r="D462" s="105">
        <v>1</v>
      </c>
      <c r="E462" s="105" t="s">
        <v>576</v>
      </c>
      <c r="F462" s="57" t="s">
        <v>5216</v>
      </c>
      <c r="G462" s="99"/>
      <c r="H462" s="130"/>
      <c r="I462" s="130"/>
      <c r="J462" s="133"/>
      <c r="K462" s="130"/>
      <c r="P462" s="90"/>
      <c r="Q462" s="90"/>
      <c r="R462" s="90"/>
      <c r="S462" s="90"/>
    </row>
    <row r="463" spans="1:19" ht="60" x14ac:dyDescent="0.3">
      <c r="A463" s="101"/>
      <c r="B463" s="37"/>
      <c r="C463" s="57" t="s">
        <v>5215</v>
      </c>
      <c r="D463" s="105">
        <v>1</v>
      </c>
      <c r="E463" s="105" t="s">
        <v>576</v>
      </c>
      <c r="F463" s="57" t="s">
        <v>5214</v>
      </c>
      <c r="G463" s="99"/>
      <c r="H463" s="130"/>
      <c r="I463" s="130"/>
      <c r="J463" s="133"/>
      <c r="K463" s="130"/>
      <c r="P463" s="90"/>
      <c r="Q463" s="90"/>
      <c r="R463" s="90"/>
      <c r="S463" s="90"/>
    </row>
    <row r="464" spans="1:19" ht="45" x14ac:dyDescent="0.3">
      <c r="A464" s="101"/>
      <c r="B464" s="37"/>
      <c r="C464" s="57" t="s">
        <v>5213</v>
      </c>
      <c r="D464" s="105">
        <v>1</v>
      </c>
      <c r="E464" s="105" t="s">
        <v>576</v>
      </c>
      <c r="F464" s="57" t="s">
        <v>5212</v>
      </c>
      <c r="G464" s="99"/>
      <c r="H464" s="130"/>
      <c r="I464" s="130"/>
      <c r="J464" s="133"/>
      <c r="K464" s="130"/>
      <c r="P464" s="90"/>
      <c r="Q464" s="90"/>
      <c r="R464" s="90"/>
      <c r="S464" s="90"/>
    </row>
    <row r="465" spans="1:19" ht="60" x14ac:dyDescent="0.3">
      <c r="A465" s="101"/>
      <c r="B465" s="37"/>
      <c r="C465" s="57" t="s">
        <v>5211</v>
      </c>
      <c r="D465" s="105">
        <v>1</v>
      </c>
      <c r="E465" s="105" t="s">
        <v>576</v>
      </c>
      <c r="F465" s="57" t="s">
        <v>5210</v>
      </c>
      <c r="G465" s="99"/>
      <c r="H465" s="130"/>
      <c r="I465" s="130"/>
      <c r="J465" s="133"/>
      <c r="K465" s="130"/>
      <c r="P465" s="90"/>
      <c r="Q465" s="90"/>
      <c r="R465" s="90"/>
      <c r="S465" s="90"/>
    </row>
    <row r="466" spans="1:19" ht="30" x14ac:dyDescent="0.3">
      <c r="A466" s="101"/>
      <c r="B466" s="37"/>
      <c r="C466" s="57" t="s">
        <v>5209</v>
      </c>
      <c r="D466" s="105">
        <v>1</v>
      </c>
      <c r="E466" s="105" t="s">
        <v>576</v>
      </c>
      <c r="F466" s="57" t="s">
        <v>5208</v>
      </c>
      <c r="G466" s="99"/>
      <c r="H466" s="130"/>
      <c r="I466" s="130"/>
      <c r="J466" s="133"/>
      <c r="K466" s="130"/>
      <c r="P466" s="90"/>
      <c r="Q466" s="90"/>
      <c r="R466" s="90"/>
      <c r="S466" s="90"/>
    </row>
    <row r="467" spans="1:19" ht="30" x14ac:dyDescent="0.3">
      <c r="A467" s="101" t="s">
        <v>1663</v>
      </c>
      <c r="B467" s="37" t="s">
        <v>971</v>
      </c>
      <c r="C467" s="37" t="s">
        <v>1664</v>
      </c>
      <c r="D467" s="98">
        <v>1</v>
      </c>
      <c r="E467" s="98" t="s">
        <v>400</v>
      </c>
      <c r="F467" s="57"/>
      <c r="G467" s="99"/>
      <c r="H467" s="130"/>
      <c r="I467" s="130"/>
      <c r="J467" s="133"/>
      <c r="K467" s="130"/>
      <c r="P467" s="90"/>
      <c r="Q467" s="90"/>
      <c r="R467" s="90"/>
      <c r="S467" s="90"/>
    </row>
    <row r="468" spans="1:19" ht="45" x14ac:dyDescent="0.3">
      <c r="A468" s="101" t="s">
        <v>1665</v>
      </c>
      <c r="B468" s="37" t="s">
        <v>974</v>
      </c>
      <c r="C468" s="57" t="s">
        <v>975</v>
      </c>
      <c r="D468" s="98">
        <v>1</v>
      </c>
      <c r="E468" s="98" t="s">
        <v>228</v>
      </c>
      <c r="F468" s="57" t="s">
        <v>5207</v>
      </c>
      <c r="G468" s="99"/>
      <c r="H468" s="130"/>
      <c r="I468" s="130"/>
      <c r="J468" s="133"/>
      <c r="K468" s="130"/>
      <c r="P468" s="90"/>
      <c r="Q468" s="90"/>
      <c r="R468" s="90"/>
      <c r="S468" s="90"/>
    </row>
    <row r="469" spans="1:19" x14ac:dyDescent="0.3">
      <c r="A469" s="101" t="s">
        <v>134</v>
      </c>
      <c r="B469" s="929" t="s">
        <v>5638</v>
      </c>
      <c r="C469" s="929"/>
      <c r="D469" s="929"/>
      <c r="E469" s="929"/>
      <c r="F469" s="929"/>
      <c r="G469" s="929"/>
      <c r="H469" s="130">
        <f>SUM(D470:D472)</f>
        <v>3</v>
      </c>
      <c r="I469" s="130">
        <f>COUNT(D470:D472)*2</f>
        <v>6</v>
      </c>
      <c r="J469" s="133">
        <f>H469/I469</f>
        <v>0.5</v>
      </c>
      <c r="K469" s="130"/>
      <c r="P469" s="90"/>
      <c r="Q469" s="90"/>
      <c r="R469" s="90"/>
      <c r="S469" s="90"/>
    </row>
    <row r="470" spans="1:19" x14ac:dyDescent="0.3">
      <c r="A470" s="101" t="s">
        <v>1667</v>
      </c>
      <c r="B470" s="37" t="s">
        <v>5600</v>
      </c>
      <c r="C470" s="36" t="s">
        <v>4648</v>
      </c>
      <c r="D470" s="84">
        <v>1</v>
      </c>
      <c r="E470" s="84" t="s">
        <v>400</v>
      </c>
      <c r="F470" s="57"/>
      <c r="G470" s="99"/>
      <c r="H470" s="130"/>
      <c r="I470" s="130"/>
      <c r="J470" s="133"/>
      <c r="K470" s="130"/>
      <c r="P470" s="90"/>
      <c r="Q470" s="90"/>
      <c r="R470" s="90"/>
      <c r="S470" s="90"/>
    </row>
    <row r="471" spans="1:19" ht="30" x14ac:dyDescent="0.3">
      <c r="A471" s="101" t="s">
        <v>1670</v>
      </c>
      <c r="B471" s="37" t="s">
        <v>5639</v>
      </c>
      <c r="C471" s="36" t="s">
        <v>4651</v>
      </c>
      <c r="D471" s="84">
        <v>1</v>
      </c>
      <c r="E471" s="84" t="s">
        <v>400</v>
      </c>
      <c r="F471" s="57"/>
      <c r="G471" s="99"/>
      <c r="H471" s="130"/>
      <c r="I471" s="130"/>
      <c r="J471" s="133"/>
      <c r="K471" s="130"/>
      <c r="P471" s="90"/>
      <c r="Q471" s="90"/>
      <c r="R471" s="90"/>
      <c r="S471" s="90"/>
    </row>
    <row r="472" spans="1:19" ht="30" x14ac:dyDescent="0.3">
      <c r="A472" s="101" t="s">
        <v>1673</v>
      </c>
      <c r="B472" s="37" t="s">
        <v>5602</v>
      </c>
      <c r="C472" s="33" t="s">
        <v>6054</v>
      </c>
      <c r="D472" s="84">
        <v>1</v>
      </c>
      <c r="E472" s="84" t="s">
        <v>400</v>
      </c>
      <c r="F472" s="57"/>
      <c r="G472" s="99"/>
      <c r="H472" s="130"/>
      <c r="I472" s="130"/>
      <c r="J472" s="133"/>
      <c r="K472" s="130"/>
      <c r="P472" s="90"/>
      <c r="Q472" s="90"/>
      <c r="R472" s="90"/>
      <c r="S472" s="90"/>
    </row>
    <row r="473" spans="1:19" ht="18.5" x14ac:dyDescent="0.3">
      <c r="A473" s="636" t="s">
        <v>136</v>
      </c>
      <c r="B473" s="940" t="s">
        <v>135</v>
      </c>
      <c r="C473" s="941"/>
      <c r="D473" s="942"/>
      <c r="E473" s="942"/>
      <c r="F473" s="941"/>
      <c r="G473" s="943"/>
      <c r="H473" s="130">
        <f>SUM(D474:D478)</f>
        <v>5</v>
      </c>
      <c r="I473" s="130">
        <f>COUNT(D474:D478)*2</f>
        <v>10</v>
      </c>
      <c r="J473" s="133"/>
      <c r="K473" s="130"/>
      <c r="P473" s="90"/>
      <c r="Q473" s="90"/>
      <c r="R473" s="90"/>
      <c r="S473" s="90"/>
    </row>
    <row r="474" spans="1:19" ht="29" x14ac:dyDescent="0.3">
      <c r="A474" s="636" t="s">
        <v>4656</v>
      </c>
      <c r="B474" s="596" t="s">
        <v>1668</v>
      </c>
      <c r="C474" s="597" t="s">
        <v>1669</v>
      </c>
      <c r="D474" s="598">
        <v>1</v>
      </c>
      <c r="E474" s="598" t="s">
        <v>258</v>
      </c>
      <c r="F474" s="597" t="s">
        <v>6457</v>
      </c>
      <c r="G474" s="659"/>
      <c r="H474" s="130"/>
      <c r="I474" s="130"/>
      <c r="J474" s="133"/>
      <c r="K474" s="130"/>
      <c r="P474" s="90"/>
      <c r="Q474" s="90"/>
      <c r="R474" s="90"/>
      <c r="S474" s="90"/>
    </row>
    <row r="475" spans="1:19" ht="31" x14ac:dyDescent="0.3">
      <c r="A475" s="636" t="s">
        <v>1679</v>
      </c>
      <c r="B475" s="596" t="s">
        <v>1671</v>
      </c>
      <c r="C475" s="603" t="s">
        <v>1672</v>
      </c>
      <c r="D475" s="598">
        <v>1</v>
      </c>
      <c r="E475" s="598" t="s">
        <v>258</v>
      </c>
      <c r="F475" s="597" t="s">
        <v>6458</v>
      </c>
      <c r="G475" s="659"/>
      <c r="H475" s="130"/>
      <c r="I475" s="130"/>
      <c r="J475" s="133"/>
      <c r="K475" s="130"/>
      <c r="P475" s="90"/>
      <c r="Q475" s="90"/>
      <c r="R475" s="90"/>
      <c r="S475" s="90"/>
    </row>
    <row r="476" spans="1:19" ht="31" x14ac:dyDescent="0.3">
      <c r="A476" s="636" t="s">
        <v>1680</v>
      </c>
      <c r="B476" s="602" t="s">
        <v>1674</v>
      </c>
      <c r="C476" s="603" t="s">
        <v>1675</v>
      </c>
      <c r="D476" s="598">
        <v>1</v>
      </c>
      <c r="E476" s="598" t="s">
        <v>258</v>
      </c>
      <c r="F476" s="597" t="s">
        <v>6459</v>
      </c>
      <c r="G476" s="659"/>
      <c r="H476" s="130"/>
      <c r="I476" s="130"/>
      <c r="J476" s="133"/>
      <c r="K476" s="130"/>
      <c r="P476" s="90"/>
      <c r="Q476" s="90"/>
      <c r="R476" s="90"/>
      <c r="S476" s="90"/>
    </row>
    <row r="477" spans="1:19" ht="31" x14ac:dyDescent="0.3">
      <c r="A477" s="636" t="s">
        <v>6482</v>
      </c>
      <c r="B477" s="596" t="s">
        <v>1676</v>
      </c>
      <c r="C477" s="597" t="s">
        <v>1677</v>
      </c>
      <c r="D477" s="598">
        <v>1</v>
      </c>
      <c r="E477" s="598" t="s">
        <v>258</v>
      </c>
      <c r="F477" s="597" t="s">
        <v>6460</v>
      </c>
      <c r="G477" s="659"/>
      <c r="H477" s="130"/>
      <c r="I477" s="130"/>
      <c r="J477" s="133"/>
      <c r="K477" s="130"/>
      <c r="P477" s="90"/>
      <c r="Q477" s="90"/>
      <c r="R477" s="90"/>
      <c r="S477" s="90"/>
    </row>
    <row r="478" spans="1:19" ht="31" x14ac:dyDescent="0.3">
      <c r="A478" s="636" t="s">
        <v>4657</v>
      </c>
      <c r="B478" s="596" t="s">
        <v>6469</v>
      </c>
      <c r="C478" s="597" t="s">
        <v>1678</v>
      </c>
      <c r="D478" s="598">
        <v>1</v>
      </c>
      <c r="E478" s="598" t="s">
        <v>258</v>
      </c>
      <c r="F478" s="597" t="s">
        <v>6461</v>
      </c>
      <c r="G478" s="659"/>
      <c r="H478" s="130"/>
      <c r="I478" s="130"/>
      <c r="J478" s="133"/>
      <c r="K478" s="130"/>
      <c r="P478" s="90"/>
      <c r="Q478" s="90"/>
      <c r="R478" s="90"/>
      <c r="S478" s="90"/>
    </row>
    <row r="479" spans="1:19" ht="15" customHeight="1" x14ac:dyDescent="0.3">
      <c r="A479" s="658" t="s">
        <v>1681</v>
      </c>
      <c r="B479" s="901" t="s">
        <v>5649</v>
      </c>
      <c r="C479" s="902"/>
      <c r="D479" s="902"/>
      <c r="E479" s="902"/>
      <c r="F479" s="902"/>
      <c r="G479" s="902"/>
      <c r="H479" s="130">
        <f>SUM(D480:D482)</f>
        <v>3</v>
      </c>
      <c r="I479" s="130">
        <f>COUNT(D480:D482)*2</f>
        <v>6</v>
      </c>
      <c r="J479" s="133">
        <f t="shared" si="4"/>
        <v>0.5</v>
      </c>
      <c r="K479" s="130"/>
      <c r="P479" s="90"/>
      <c r="Q479" s="90"/>
      <c r="R479" s="90"/>
      <c r="S479" s="90"/>
    </row>
    <row r="480" spans="1:19" ht="45" x14ac:dyDescent="0.3">
      <c r="A480" s="660" t="s">
        <v>6470</v>
      </c>
      <c r="B480" s="28" t="s">
        <v>5650</v>
      </c>
      <c r="C480" s="146" t="s">
        <v>6386</v>
      </c>
      <c r="D480" s="30">
        <v>1</v>
      </c>
      <c r="E480" s="157" t="s">
        <v>400</v>
      </c>
      <c r="F480" s="146" t="s">
        <v>6387</v>
      </c>
      <c r="G480" s="28"/>
      <c r="H480" s="130"/>
      <c r="I480" s="130"/>
      <c r="J480" s="133"/>
      <c r="K480" s="130"/>
      <c r="P480" s="90"/>
      <c r="Q480" s="90"/>
      <c r="R480" s="90"/>
      <c r="S480" s="90"/>
    </row>
    <row r="481" spans="1:19" ht="45" x14ac:dyDescent="0.3">
      <c r="A481" s="660" t="s">
        <v>6471</v>
      </c>
      <c r="B481" s="28" t="s">
        <v>5651</v>
      </c>
      <c r="C481" s="146" t="s">
        <v>4663</v>
      </c>
      <c r="D481" s="30">
        <v>1</v>
      </c>
      <c r="E481" s="157" t="s">
        <v>400</v>
      </c>
      <c r="F481" s="146" t="s">
        <v>4664</v>
      </c>
      <c r="G481" s="28"/>
      <c r="H481" s="130"/>
      <c r="I481" s="130"/>
      <c r="J481" s="133"/>
      <c r="K481" s="130"/>
      <c r="P481" s="90"/>
      <c r="Q481" s="90"/>
      <c r="R481" s="90"/>
      <c r="S481" s="90"/>
    </row>
    <row r="482" spans="1:19" ht="45" x14ac:dyDescent="0.3">
      <c r="A482" s="660" t="s">
        <v>6474</v>
      </c>
      <c r="B482" s="661" t="s">
        <v>5999</v>
      </c>
      <c r="C482" s="28" t="s">
        <v>978</v>
      </c>
      <c r="D482" s="30">
        <v>1</v>
      </c>
      <c r="E482" s="30" t="s">
        <v>400</v>
      </c>
      <c r="F482" s="28"/>
      <c r="G482" s="28"/>
      <c r="H482" s="130"/>
      <c r="I482" s="130"/>
      <c r="J482" s="133"/>
      <c r="K482" s="130"/>
      <c r="P482" s="90"/>
      <c r="Q482" s="90"/>
      <c r="R482" s="90"/>
      <c r="S482" s="90"/>
    </row>
    <row r="483" spans="1:19" ht="17.5" x14ac:dyDescent="0.3">
      <c r="A483" s="658" t="s">
        <v>4665</v>
      </c>
      <c r="B483" s="916" t="s">
        <v>1682</v>
      </c>
      <c r="C483" s="917"/>
      <c r="D483" s="917"/>
      <c r="E483" s="917"/>
      <c r="F483" s="917"/>
      <c r="G483" s="917"/>
      <c r="H483" s="130">
        <f>SUM(D484:D486)</f>
        <v>3</v>
      </c>
      <c r="I483" s="130">
        <f>COUNT(D484:D486)*2</f>
        <v>6</v>
      </c>
      <c r="J483" s="133">
        <f t="shared" si="4"/>
        <v>0.5</v>
      </c>
      <c r="K483" s="130"/>
      <c r="P483" s="90"/>
      <c r="Q483" s="90"/>
      <c r="R483" s="90"/>
      <c r="S483" s="90"/>
    </row>
    <row r="484" spans="1:19" ht="30" x14ac:dyDescent="0.3">
      <c r="A484" s="658" t="s">
        <v>4666</v>
      </c>
      <c r="B484" s="37" t="s">
        <v>5640</v>
      </c>
      <c r="C484" s="57" t="s">
        <v>4668</v>
      </c>
      <c r="D484" s="98">
        <v>1</v>
      </c>
      <c r="E484" s="93" t="s">
        <v>400</v>
      </c>
      <c r="F484" s="57" t="s">
        <v>4669</v>
      </c>
      <c r="G484" s="99"/>
      <c r="H484" s="130"/>
      <c r="I484" s="130"/>
      <c r="J484" s="133"/>
      <c r="K484" s="130"/>
      <c r="P484" s="90"/>
      <c r="Q484" s="90"/>
      <c r="R484" s="90"/>
      <c r="S484" s="90"/>
    </row>
    <row r="485" spans="1:19" x14ac:dyDescent="0.3">
      <c r="A485" s="591"/>
      <c r="B485" s="37"/>
      <c r="C485" s="57" t="s">
        <v>5206</v>
      </c>
      <c r="D485" s="98">
        <v>1</v>
      </c>
      <c r="E485" s="57" t="s">
        <v>400</v>
      </c>
      <c r="F485" s="57"/>
      <c r="G485" s="99"/>
      <c r="H485" s="130"/>
      <c r="I485" s="130"/>
      <c r="J485" s="133"/>
      <c r="K485" s="130"/>
      <c r="P485" s="90"/>
      <c r="Q485" s="90"/>
      <c r="R485" s="90"/>
      <c r="S485" s="90"/>
    </row>
    <row r="486" spans="1:19" ht="30" x14ac:dyDescent="0.3">
      <c r="A486" s="56" t="s">
        <v>4670</v>
      </c>
      <c r="B486" s="37" t="s">
        <v>5641</v>
      </c>
      <c r="C486" s="57" t="s">
        <v>5205</v>
      </c>
      <c r="D486" s="98">
        <v>1</v>
      </c>
      <c r="E486" s="93" t="s">
        <v>400</v>
      </c>
      <c r="F486" s="57" t="s">
        <v>4671</v>
      </c>
      <c r="G486" s="99"/>
      <c r="H486" s="130"/>
      <c r="I486" s="130"/>
      <c r="J486" s="133"/>
      <c r="K486" s="130"/>
      <c r="P486" s="90"/>
      <c r="Q486" s="90"/>
      <c r="R486" s="90"/>
      <c r="S486" s="90"/>
    </row>
    <row r="487" spans="1:19" ht="22.5" customHeight="1" x14ac:dyDescent="0.3">
      <c r="A487" s="660" t="s">
        <v>5607</v>
      </c>
      <c r="B487" s="858" t="s">
        <v>5652</v>
      </c>
      <c r="C487" s="858"/>
      <c r="D487" s="858"/>
      <c r="E487" s="858"/>
      <c r="F487" s="858"/>
      <c r="G487" s="858"/>
      <c r="H487" s="130">
        <f>SUM(D488:D488)</f>
        <v>1</v>
      </c>
      <c r="I487" s="130">
        <f>COUNT(D488:D488)*2</f>
        <v>2</v>
      </c>
      <c r="J487" s="133">
        <f>H487/I487</f>
        <v>0.5</v>
      </c>
      <c r="K487" s="130"/>
      <c r="P487" s="90"/>
      <c r="Q487" s="90"/>
      <c r="R487" s="90"/>
      <c r="S487" s="90"/>
    </row>
    <row r="488" spans="1:19" ht="30" x14ac:dyDescent="0.3">
      <c r="A488" s="43" t="s">
        <v>5615</v>
      </c>
      <c r="B488" s="146" t="s">
        <v>4673</v>
      </c>
      <c r="C488" s="146" t="s">
        <v>4674</v>
      </c>
      <c r="D488" s="30">
        <v>1</v>
      </c>
      <c r="E488" s="157" t="s">
        <v>400</v>
      </c>
      <c r="F488" s="146" t="s">
        <v>6388</v>
      </c>
      <c r="H488" s="130"/>
      <c r="I488" s="130"/>
      <c r="J488" s="133"/>
      <c r="K488" s="130"/>
      <c r="P488" s="90"/>
      <c r="Q488" s="90"/>
      <c r="R488" s="90"/>
      <c r="S488" s="90"/>
    </row>
    <row r="489" spans="1:19" x14ac:dyDescent="0.3">
      <c r="A489" s="118"/>
      <c r="B489" s="918" t="s">
        <v>979</v>
      </c>
      <c r="C489" s="917"/>
      <c r="D489" s="917"/>
      <c r="E489" s="917"/>
      <c r="F489" s="917"/>
      <c r="G489" s="917"/>
      <c r="H489" s="130">
        <f>H490+H500+H506+H516</f>
        <v>29</v>
      </c>
      <c r="I489" s="130">
        <f>I490+I500+I506+I516</f>
        <v>58</v>
      </c>
      <c r="J489" s="133">
        <f t="shared" si="4"/>
        <v>0.5</v>
      </c>
      <c r="K489" s="130"/>
      <c r="P489" s="90"/>
      <c r="Q489" s="90"/>
      <c r="R489" s="90"/>
      <c r="S489" s="90"/>
    </row>
    <row r="490" spans="1:19" x14ac:dyDescent="0.3">
      <c r="A490" s="101" t="s">
        <v>139</v>
      </c>
      <c r="B490" s="916" t="s">
        <v>140</v>
      </c>
      <c r="C490" s="917"/>
      <c r="D490" s="917"/>
      <c r="E490" s="917"/>
      <c r="F490" s="917"/>
      <c r="G490" s="917"/>
      <c r="H490" s="130">
        <f>SUM(D491:D499)</f>
        <v>9</v>
      </c>
      <c r="I490" s="130">
        <f>COUNT(D491:D499)*2</f>
        <v>18</v>
      </c>
      <c r="J490" s="133">
        <f t="shared" si="4"/>
        <v>0.5</v>
      </c>
      <c r="K490" s="130"/>
      <c r="P490" s="90"/>
      <c r="Q490" s="90"/>
      <c r="R490" s="90"/>
      <c r="S490" s="90"/>
    </row>
    <row r="491" spans="1:19" ht="30" x14ac:dyDescent="0.3">
      <c r="A491" s="101" t="s">
        <v>1693</v>
      </c>
      <c r="B491" s="57" t="s">
        <v>982</v>
      </c>
      <c r="C491" s="57" t="s">
        <v>5204</v>
      </c>
      <c r="D491" s="105">
        <v>1</v>
      </c>
      <c r="E491" s="105" t="s">
        <v>576</v>
      </c>
      <c r="F491" s="37" t="s">
        <v>5198</v>
      </c>
      <c r="G491" s="104"/>
      <c r="H491" s="130"/>
      <c r="I491" s="130"/>
      <c r="J491" s="133"/>
      <c r="K491" s="130"/>
      <c r="P491" s="90"/>
      <c r="Q491" s="90"/>
      <c r="R491" s="90"/>
      <c r="S491" s="90"/>
    </row>
    <row r="492" spans="1:19" ht="30" x14ac:dyDescent="0.3">
      <c r="A492" s="101"/>
      <c r="B492" s="57"/>
      <c r="C492" s="57" t="s">
        <v>5203</v>
      </c>
      <c r="D492" s="105">
        <v>1</v>
      </c>
      <c r="E492" s="105" t="s">
        <v>576</v>
      </c>
      <c r="F492" s="37" t="s">
        <v>5198</v>
      </c>
      <c r="G492" s="104"/>
      <c r="H492" s="130"/>
      <c r="I492" s="130"/>
      <c r="J492" s="133"/>
      <c r="K492" s="130"/>
      <c r="P492" s="90"/>
      <c r="Q492" s="90"/>
      <c r="R492" s="90"/>
      <c r="S492" s="90"/>
    </row>
    <row r="493" spans="1:19" x14ac:dyDescent="0.3">
      <c r="A493" s="101"/>
      <c r="B493" s="57"/>
      <c r="C493" s="57" t="s">
        <v>5202</v>
      </c>
      <c r="D493" s="105">
        <v>1</v>
      </c>
      <c r="E493" s="105" t="s">
        <v>576</v>
      </c>
      <c r="F493" s="37"/>
      <c r="G493" s="104"/>
      <c r="H493" s="130"/>
      <c r="I493" s="130"/>
      <c r="J493" s="133"/>
      <c r="K493" s="130"/>
      <c r="P493" s="90"/>
      <c r="Q493" s="90"/>
      <c r="R493" s="90"/>
      <c r="S493" s="90"/>
    </row>
    <row r="494" spans="1:19" ht="30" x14ac:dyDescent="0.3">
      <c r="A494" s="101"/>
      <c r="B494" s="57"/>
      <c r="C494" s="57" t="s">
        <v>5201</v>
      </c>
      <c r="D494" s="105">
        <v>1</v>
      </c>
      <c r="E494" s="105" t="s">
        <v>576</v>
      </c>
      <c r="F494" s="37" t="s">
        <v>5198</v>
      </c>
      <c r="G494" s="104"/>
      <c r="H494" s="130"/>
      <c r="I494" s="130"/>
      <c r="J494" s="133"/>
      <c r="K494" s="130"/>
      <c r="P494" s="90"/>
      <c r="Q494" s="90"/>
      <c r="R494" s="90"/>
      <c r="S494" s="90"/>
    </row>
    <row r="495" spans="1:19" ht="30" x14ac:dyDescent="0.3">
      <c r="A495" s="101"/>
      <c r="B495" s="57"/>
      <c r="C495" s="57" t="s">
        <v>5200</v>
      </c>
      <c r="D495" s="105">
        <v>1</v>
      </c>
      <c r="E495" s="105" t="s">
        <v>576</v>
      </c>
      <c r="F495" s="37" t="s">
        <v>5198</v>
      </c>
      <c r="G495" s="104"/>
      <c r="H495" s="130"/>
      <c r="I495" s="130"/>
      <c r="J495" s="133"/>
      <c r="K495" s="130"/>
      <c r="P495" s="90"/>
      <c r="Q495" s="90"/>
      <c r="R495" s="90"/>
      <c r="S495" s="90"/>
    </row>
    <row r="496" spans="1:19" ht="30" x14ac:dyDescent="0.3">
      <c r="A496" s="101"/>
      <c r="B496" s="57"/>
      <c r="C496" s="57" t="s">
        <v>5199</v>
      </c>
      <c r="D496" s="105">
        <v>1</v>
      </c>
      <c r="E496" s="105" t="s">
        <v>576</v>
      </c>
      <c r="F496" s="37" t="s">
        <v>5198</v>
      </c>
      <c r="G496" s="104"/>
      <c r="H496" s="130"/>
      <c r="I496" s="130"/>
      <c r="J496" s="133"/>
      <c r="K496" s="130"/>
      <c r="P496" s="90"/>
      <c r="Q496" s="90"/>
      <c r="R496" s="90"/>
      <c r="S496" s="90"/>
    </row>
    <row r="497" spans="1:19" x14ac:dyDescent="0.3">
      <c r="A497" s="101"/>
      <c r="B497" s="57"/>
      <c r="C497" s="57" t="s">
        <v>5197</v>
      </c>
      <c r="D497" s="105">
        <v>1</v>
      </c>
      <c r="E497" s="105" t="s">
        <v>576</v>
      </c>
      <c r="F497" s="37" t="s">
        <v>5195</v>
      </c>
      <c r="G497" s="104"/>
      <c r="H497" s="130"/>
      <c r="I497" s="130"/>
      <c r="J497" s="133"/>
      <c r="K497" s="130"/>
      <c r="P497" s="90"/>
      <c r="Q497" s="90"/>
      <c r="R497" s="90"/>
      <c r="S497" s="90"/>
    </row>
    <row r="498" spans="1:19" x14ac:dyDescent="0.3">
      <c r="A498" s="101"/>
      <c r="B498" s="57"/>
      <c r="C498" s="57" t="s">
        <v>5196</v>
      </c>
      <c r="D498" s="105">
        <v>1</v>
      </c>
      <c r="E498" s="105" t="s">
        <v>576</v>
      </c>
      <c r="F498" s="37" t="s">
        <v>5195</v>
      </c>
      <c r="G498" s="104"/>
      <c r="H498" s="130"/>
      <c r="I498" s="130"/>
      <c r="J498" s="133"/>
      <c r="K498" s="130"/>
      <c r="P498" s="90"/>
      <c r="Q498" s="90"/>
      <c r="R498" s="90"/>
      <c r="S498" s="90"/>
    </row>
    <row r="499" spans="1:19" x14ac:dyDescent="0.3">
      <c r="A499" s="101"/>
      <c r="B499" s="57"/>
      <c r="C499" s="111" t="s">
        <v>1704</v>
      </c>
      <c r="D499" s="105">
        <v>1</v>
      </c>
      <c r="E499" s="105" t="s">
        <v>576</v>
      </c>
      <c r="F499" s="37"/>
      <c r="G499" s="104"/>
      <c r="H499" s="130"/>
      <c r="I499" s="130"/>
      <c r="J499" s="133"/>
      <c r="K499" s="130"/>
      <c r="P499" s="90"/>
      <c r="Q499" s="90"/>
      <c r="R499" s="90"/>
      <c r="S499" s="90"/>
    </row>
    <row r="500" spans="1:19" x14ac:dyDescent="0.3">
      <c r="A500" s="101" t="s">
        <v>141</v>
      </c>
      <c r="B500" s="916" t="s">
        <v>993</v>
      </c>
      <c r="C500" s="917"/>
      <c r="D500" s="917"/>
      <c r="E500" s="917"/>
      <c r="F500" s="917"/>
      <c r="G500" s="917"/>
      <c r="H500" s="130">
        <f>SUM(D501:D505)</f>
        <v>5</v>
      </c>
      <c r="I500" s="130">
        <f>COUNT(D501:D505)*2</f>
        <v>10</v>
      </c>
      <c r="J500" s="133">
        <f t="shared" si="4"/>
        <v>0.5</v>
      </c>
      <c r="K500" s="130"/>
      <c r="P500" s="90"/>
      <c r="Q500" s="90"/>
      <c r="R500" s="90"/>
      <c r="S500" s="90"/>
    </row>
    <row r="501" spans="1:19" ht="30" x14ac:dyDescent="0.3">
      <c r="A501" s="101" t="s">
        <v>1705</v>
      </c>
      <c r="B501" s="57" t="s">
        <v>995</v>
      </c>
      <c r="C501" s="57" t="s">
        <v>5194</v>
      </c>
      <c r="D501" s="105">
        <v>1</v>
      </c>
      <c r="E501" s="105" t="s">
        <v>576</v>
      </c>
      <c r="F501" s="37"/>
      <c r="G501" s="104"/>
      <c r="H501" s="130"/>
      <c r="I501" s="130"/>
      <c r="J501" s="133"/>
      <c r="K501" s="130"/>
      <c r="P501" s="90"/>
      <c r="Q501" s="90"/>
      <c r="R501" s="90"/>
      <c r="S501" s="90"/>
    </row>
    <row r="502" spans="1:19" x14ac:dyDescent="0.3">
      <c r="A502" s="101"/>
      <c r="B502" s="57"/>
      <c r="C502" s="57" t="s">
        <v>5193</v>
      </c>
      <c r="D502" s="105">
        <v>1</v>
      </c>
      <c r="E502" s="105" t="s">
        <v>576</v>
      </c>
      <c r="F502" s="37" t="s">
        <v>5192</v>
      </c>
      <c r="G502" s="104"/>
      <c r="H502" s="130"/>
      <c r="I502" s="130"/>
      <c r="J502" s="133"/>
      <c r="K502" s="130"/>
      <c r="P502" s="90"/>
      <c r="Q502" s="90"/>
      <c r="R502" s="90"/>
      <c r="S502" s="90"/>
    </row>
    <row r="503" spans="1:19" x14ac:dyDescent="0.3">
      <c r="A503" s="101"/>
      <c r="B503" s="57"/>
      <c r="C503" s="37" t="s">
        <v>5191</v>
      </c>
      <c r="D503" s="105">
        <v>1</v>
      </c>
      <c r="E503" s="105" t="s">
        <v>576</v>
      </c>
      <c r="F503" s="37"/>
      <c r="G503" s="104"/>
      <c r="H503" s="130"/>
      <c r="I503" s="130"/>
      <c r="J503" s="133"/>
      <c r="K503" s="130"/>
      <c r="P503" s="90"/>
      <c r="Q503" s="90"/>
      <c r="R503" s="90"/>
      <c r="S503" s="90"/>
    </row>
    <row r="504" spans="1:19" x14ac:dyDescent="0.3">
      <c r="A504" s="101"/>
      <c r="B504" s="57"/>
      <c r="C504" s="57" t="s">
        <v>5190</v>
      </c>
      <c r="D504" s="105">
        <v>1</v>
      </c>
      <c r="E504" s="105" t="s">
        <v>576</v>
      </c>
      <c r="F504" s="37"/>
      <c r="G504" s="104"/>
      <c r="H504" s="130"/>
      <c r="I504" s="130"/>
      <c r="J504" s="133"/>
      <c r="K504" s="130"/>
      <c r="P504" s="90"/>
      <c r="Q504" s="90"/>
      <c r="R504" s="90"/>
      <c r="S504" s="90"/>
    </row>
    <row r="505" spans="1:19" x14ac:dyDescent="0.3">
      <c r="A505" s="101"/>
      <c r="B505" s="57"/>
      <c r="C505" s="57" t="s">
        <v>5189</v>
      </c>
      <c r="D505" s="105">
        <v>1</v>
      </c>
      <c r="E505" s="105" t="s">
        <v>576</v>
      </c>
      <c r="F505" s="37"/>
      <c r="G505" s="104"/>
      <c r="H505" s="130"/>
      <c r="I505" s="130"/>
      <c r="J505" s="133"/>
      <c r="K505" s="130"/>
      <c r="P505" s="90"/>
      <c r="Q505" s="90"/>
      <c r="R505" s="90"/>
      <c r="S505" s="90"/>
    </row>
    <row r="506" spans="1:19" x14ac:dyDescent="0.3">
      <c r="A506" s="101" t="s">
        <v>143</v>
      </c>
      <c r="B506" s="916" t="s">
        <v>1004</v>
      </c>
      <c r="C506" s="917"/>
      <c r="D506" s="917"/>
      <c r="E506" s="917"/>
      <c r="F506" s="917"/>
      <c r="G506" s="917"/>
      <c r="H506" s="130">
        <f>SUM(D507:D515)</f>
        <v>9</v>
      </c>
      <c r="I506" s="130">
        <f>COUNT(D507:D515)*2</f>
        <v>18</v>
      </c>
      <c r="J506" s="133">
        <f t="shared" ref="J506:J516" si="5">H506/I506</f>
        <v>0.5</v>
      </c>
      <c r="K506" s="130"/>
      <c r="P506" s="90"/>
      <c r="Q506" s="90"/>
      <c r="R506" s="90"/>
      <c r="S506" s="90"/>
    </row>
    <row r="507" spans="1:19" ht="30" x14ac:dyDescent="0.3">
      <c r="A507" s="101" t="s">
        <v>1707</v>
      </c>
      <c r="B507" s="57" t="s">
        <v>1006</v>
      </c>
      <c r="C507" s="37" t="s">
        <v>5188</v>
      </c>
      <c r="D507" s="105">
        <v>1</v>
      </c>
      <c r="E507" s="105" t="s">
        <v>576</v>
      </c>
      <c r="F507" s="37"/>
      <c r="G507" s="104"/>
      <c r="H507" s="130"/>
      <c r="I507" s="130"/>
      <c r="J507" s="133"/>
      <c r="K507" s="130"/>
      <c r="P507" s="90"/>
      <c r="Q507" s="90"/>
      <c r="R507" s="90"/>
      <c r="S507" s="90"/>
    </row>
    <row r="508" spans="1:19" x14ac:dyDescent="0.3">
      <c r="A508" s="101"/>
      <c r="B508" s="57"/>
      <c r="C508" s="111" t="s">
        <v>5187</v>
      </c>
      <c r="D508" s="105">
        <v>1</v>
      </c>
      <c r="E508" s="105" t="s">
        <v>576</v>
      </c>
      <c r="F508" s="37"/>
      <c r="G508" s="104"/>
      <c r="H508" s="130"/>
      <c r="I508" s="130"/>
      <c r="J508" s="133"/>
      <c r="K508" s="130"/>
      <c r="P508" s="90"/>
      <c r="Q508" s="90"/>
      <c r="R508" s="90"/>
      <c r="S508" s="90"/>
    </row>
    <row r="509" spans="1:19" x14ac:dyDescent="0.3">
      <c r="A509" s="101"/>
      <c r="B509" s="57"/>
      <c r="C509" s="57" t="s">
        <v>5186</v>
      </c>
      <c r="D509" s="105">
        <v>1</v>
      </c>
      <c r="E509" s="105" t="s">
        <v>576</v>
      </c>
      <c r="F509" s="37" t="s">
        <v>1709</v>
      </c>
      <c r="G509" s="104"/>
      <c r="H509" s="130"/>
      <c r="I509" s="130"/>
      <c r="J509" s="133"/>
      <c r="K509" s="130"/>
      <c r="P509" s="90"/>
      <c r="Q509" s="90"/>
      <c r="R509" s="90"/>
      <c r="S509" s="90"/>
    </row>
    <row r="510" spans="1:19" x14ac:dyDescent="0.3">
      <c r="A510" s="101"/>
      <c r="B510" s="57"/>
      <c r="C510" s="57" t="s">
        <v>5185</v>
      </c>
      <c r="D510" s="105">
        <v>1</v>
      </c>
      <c r="E510" s="105" t="s">
        <v>576</v>
      </c>
      <c r="F510" s="37"/>
      <c r="G510" s="104"/>
      <c r="H510" s="130"/>
      <c r="I510" s="130"/>
      <c r="J510" s="133"/>
      <c r="K510" s="130"/>
      <c r="P510" s="90"/>
      <c r="Q510" s="90"/>
      <c r="R510" s="90"/>
      <c r="S510" s="90"/>
    </row>
    <row r="511" spans="1:19" x14ac:dyDescent="0.3">
      <c r="A511" s="101"/>
      <c r="B511" s="57"/>
      <c r="C511" s="57" t="s">
        <v>5184</v>
      </c>
      <c r="D511" s="105">
        <v>1</v>
      </c>
      <c r="E511" s="105" t="s">
        <v>576</v>
      </c>
      <c r="F511" s="37"/>
      <c r="G511" s="104"/>
      <c r="H511" s="130"/>
      <c r="I511" s="130"/>
      <c r="J511" s="133"/>
      <c r="K511" s="130"/>
      <c r="P511" s="90"/>
      <c r="Q511" s="90"/>
      <c r="R511" s="90"/>
      <c r="S511" s="90"/>
    </row>
    <row r="512" spans="1:19" x14ac:dyDescent="0.3">
      <c r="A512" s="101"/>
      <c r="B512" s="57"/>
      <c r="C512" s="57" t="s">
        <v>5183</v>
      </c>
      <c r="D512" s="105">
        <v>1</v>
      </c>
      <c r="E512" s="105" t="s">
        <v>576</v>
      </c>
      <c r="F512" s="37"/>
      <c r="G512" s="104"/>
      <c r="H512" s="130"/>
      <c r="I512" s="130"/>
      <c r="J512" s="133"/>
      <c r="K512" s="130"/>
      <c r="P512" s="90"/>
      <c r="Q512" s="90"/>
      <c r="R512" s="90"/>
      <c r="S512" s="90"/>
    </row>
    <row r="513" spans="1:26" x14ac:dyDescent="0.3">
      <c r="A513" s="101"/>
      <c r="B513" s="57"/>
      <c r="C513" s="37" t="s">
        <v>5182</v>
      </c>
      <c r="D513" s="105">
        <v>1</v>
      </c>
      <c r="E513" s="105" t="s">
        <v>576</v>
      </c>
      <c r="F513" s="37"/>
      <c r="G513" s="104"/>
      <c r="H513" s="130"/>
      <c r="I513" s="130"/>
      <c r="J513" s="133"/>
      <c r="K513" s="130"/>
      <c r="P513" s="90"/>
      <c r="Q513" s="90"/>
      <c r="R513" s="90"/>
      <c r="S513" s="90"/>
    </row>
    <row r="514" spans="1:26" ht="30" x14ac:dyDescent="0.3">
      <c r="A514" s="101"/>
      <c r="B514" s="57"/>
      <c r="C514" s="37" t="s">
        <v>5181</v>
      </c>
      <c r="D514" s="105">
        <v>1</v>
      </c>
      <c r="E514" s="105" t="s">
        <v>576</v>
      </c>
      <c r="F514" s="37" t="s">
        <v>5180</v>
      </c>
      <c r="G514" s="104"/>
      <c r="H514" s="130"/>
      <c r="I514" s="130"/>
      <c r="J514" s="133"/>
      <c r="K514" s="130"/>
      <c r="P514" s="90"/>
      <c r="Q514" s="90"/>
      <c r="R514" s="90"/>
      <c r="S514" s="90"/>
    </row>
    <row r="515" spans="1:26" x14ac:dyDescent="0.3">
      <c r="A515" s="101"/>
      <c r="B515" s="57"/>
      <c r="C515" s="37" t="s">
        <v>5179</v>
      </c>
      <c r="D515" s="105">
        <v>1</v>
      </c>
      <c r="E515" s="105" t="s">
        <v>576</v>
      </c>
      <c r="F515" s="37"/>
      <c r="G515" s="104"/>
      <c r="H515" s="130"/>
      <c r="I515" s="130"/>
      <c r="J515" s="133"/>
      <c r="K515" s="130"/>
      <c r="P515" s="90"/>
      <c r="Q515" s="90"/>
      <c r="R515" s="90"/>
      <c r="S515" s="90"/>
    </row>
    <row r="516" spans="1:26" x14ac:dyDescent="0.3">
      <c r="A516" s="101" t="s">
        <v>145</v>
      </c>
      <c r="B516" s="916" t="s">
        <v>1011</v>
      </c>
      <c r="C516" s="917"/>
      <c r="D516" s="917"/>
      <c r="E516" s="917"/>
      <c r="F516" s="917"/>
      <c r="G516" s="917"/>
      <c r="H516" s="130">
        <f>SUM(D517:D522)</f>
        <v>6</v>
      </c>
      <c r="I516" s="130">
        <f>COUNT(D517:D522)*2</f>
        <v>12</v>
      </c>
      <c r="J516" s="133">
        <f t="shared" si="5"/>
        <v>0.5</v>
      </c>
      <c r="K516" s="130"/>
      <c r="P516" s="90"/>
      <c r="Q516" s="90"/>
      <c r="R516" s="90"/>
      <c r="S516" s="90"/>
    </row>
    <row r="517" spans="1:26" ht="30" x14ac:dyDescent="0.3">
      <c r="A517" s="101" t="s">
        <v>1715</v>
      </c>
      <c r="B517" s="37" t="s">
        <v>1013</v>
      </c>
      <c r="C517" s="57" t="s">
        <v>1716</v>
      </c>
      <c r="D517" s="105">
        <v>1</v>
      </c>
      <c r="E517" s="105" t="s">
        <v>576</v>
      </c>
      <c r="F517" s="37" t="s">
        <v>5178</v>
      </c>
      <c r="G517" s="104"/>
      <c r="H517" s="130"/>
      <c r="I517" s="130"/>
      <c r="J517" s="130"/>
      <c r="K517" s="130"/>
      <c r="P517" s="90"/>
      <c r="Q517" s="90"/>
      <c r="R517" s="90"/>
      <c r="S517" s="90"/>
    </row>
    <row r="518" spans="1:26" x14ac:dyDescent="0.3">
      <c r="A518" s="101"/>
      <c r="B518" s="57"/>
      <c r="C518" s="57" t="s">
        <v>5177</v>
      </c>
      <c r="D518" s="105">
        <v>1</v>
      </c>
      <c r="E518" s="105" t="s">
        <v>576</v>
      </c>
      <c r="F518" s="37"/>
      <c r="G518" s="104"/>
      <c r="H518" s="130"/>
      <c r="I518" s="130"/>
      <c r="J518" s="130"/>
      <c r="K518" s="130"/>
      <c r="P518" s="90"/>
      <c r="Q518" s="90"/>
      <c r="R518" s="90"/>
      <c r="S518" s="90"/>
    </row>
    <row r="519" spans="1:26" x14ac:dyDescent="0.3">
      <c r="A519" s="101"/>
      <c r="B519" s="57"/>
      <c r="C519" s="57" t="s">
        <v>5176</v>
      </c>
      <c r="D519" s="105">
        <v>1</v>
      </c>
      <c r="E519" s="105" t="s">
        <v>576</v>
      </c>
      <c r="F519" s="37"/>
      <c r="G519" s="104"/>
      <c r="H519" s="130"/>
      <c r="I519" s="130"/>
      <c r="J519" s="130"/>
      <c r="K519" s="130"/>
      <c r="P519" s="90"/>
      <c r="Q519" s="90"/>
      <c r="R519" s="90"/>
      <c r="S519" s="90"/>
    </row>
    <row r="520" spans="1:26" ht="30" x14ac:dyDescent="0.3">
      <c r="A520" s="118"/>
      <c r="B520" s="57"/>
      <c r="C520" s="57" t="s">
        <v>5175</v>
      </c>
      <c r="D520" s="105">
        <v>1</v>
      </c>
      <c r="E520" s="105" t="s">
        <v>576</v>
      </c>
      <c r="F520" s="37"/>
      <c r="G520" s="104"/>
      <c r="H520" s="130"/>
      <c r="I520" s="130"/>
      <c r="J520" s="130"/>
      <c r="K520" s="130"/>
      <c r="P520" s="90"/>
      <c r="Q520" s="90"/>
      <c r="R520" s="90"/>
      <c r="S520" s="90"/>
    </row>
    <row r="521" spans="1:26" x14ac:dyDescent="0.3">
      <c r="A521" s="118"/>
      <c r="B521" s="57"/>
      <c r="C521" s="57" t="s">
        <v>1717</v>
      </c>
      <c r="D521" s="105">
        <v>1</v>
      </c>
      <c r="E521" s="105" t="s">
        <v>576</v>
      </c>
      <c r="F521" s="37"/>
      <c r="G521" s="104"/>
      <c r="H521" s="130"/>
      <c r="I521" s="130"/>
      <c r="J521" s="130"/>
      <c r="K521" s="130"/>
      <c r="P521" s="90"/>
      <c r="Q521" s="90"/>
      <c r="R521" s="90"/>
      <c r="S521" s="90"/>
    </row>
    <row r="522" spans="1:26" x14ac:dyDescent="0.3">
      <c r="A522" s="118"/>
      <c r="B522" s="57"/>
      <c r="C522" s="57" t="s">
        <v>1722</v>
      </c>
      <c r="D522" s="105">
        <v>1</v>
      </c>
      <c r="E522" s="105" t="s">
        <v>576</v>
      </c>
      <c r="F522" s="37"/>
      <c r="G522" s="104"/>
      <c r="H522" s="130"/>
      <c r="I522" s="130"/>
      <c r="J522" s="130"/>
      <c r="K522" s="130"/>
      <c r="P522" s="90"/>
      <c r="Q522" s="90"/>
      <c r="R522" s="90"/>
      <c r="S522" s="90"/>
    </row>
    <row r="523" spans="1:26" x14ac:dyDescent="0.3">
      <c r="A523" s="37"/>
      <c r="B523" s="37"/>
      <c r="C523" s="37"/>
      <c r="D523" s="98"/>
      <c r="E523" s="112"/>
      <c r="F523" s="37"/>
      <c r="G523" s="104"/>
      <c r="H523" s="130"/>
      <c r="I523" s="130"/>
      <c r="J523" s="130"/>
      <c r="K523" s="130"/>
      <c r="P523" s="90"/>
      <c r="Q523" s="90"/>
      <c r="R523" s="90"/>
      <c r="S523" s="90"/>
    </row>
    <row r="524" spans="1:26" x14ac:dyDescent="0.3">
      <c r="A524" s="119"/>
      <c r="B524" s="119"/>
      <c r="C524" s="119"/>
      <c r="D524" s="120"/>
      <c r="E524" s="121"/>
      <c r="F524" s="122"/>
      <c r="G524" s="123"/>
      <c r="H524" s="132"/>
      <c r="I524" s="132"/>
      <c r="J524" s="132"/>
      <c r="K524" s="132"/>
      <c r="L524" s="124"/>
      <c r="M524" s="124"/>
      <c r="N524" s="124"/>
      <c r="O524" s="124"/>
      <c r="P524" s="124"/>
      <c r="Q524" s="124"/>
      <c r="R524" s="124"/>
      <c r="S524" s="125"/>
      <c r="T524" s="125"/>
      <c r="U524" s="125"/>
      <c r="V524" s="125"/>
      <c r="W524" s="125"/>
      <c r="X524" s="125"/>
      <c r="Y524" s="125"/>
      <c r="Z524" s="125"/>
    </row>
    <row r="525" spans="1:26" x14ac:dyDescent="0.3">
      <c r="A525" s="119"/>
      <c r="B525" s="119"/>
      <c r="C525" s="119"/>
      <c r="D525" s="120"/>
      <c r="E525" s="121"/>
      <c r="F525" s="122"/>
      <c r="G525" s="123"/>
      <c r="H525" s="132"/>
      <c r="I525" s="132"/>
      <c r="J525" s="132"/>
      <c r="K525" s="132"/>
      <c r="L525" s="124"/>
      <c r="M525" s="124"/>
      <c r="N525" s="124"/>
      <c r="O525" s="124"/>
      <c r="P525" s="125"/>
      <c r="Q525" s="125"/>
      <c r="R525" s="125"/>
      <c r="S525" s="125"/>
      <c r="T525" s="125"/>
      <c r="U525" s="125"/>
      <c r="V525" s="125"/>
      <c r="W525" s="125"/>
      <c r="X525" s="125"/>
      <c r="Y525" s="125"/>
      <c r="Z525" s="125"/>
    </row>
    <row r="526" spans="1:26" s="126" customFormat="1" x14ac:dyDescent="0.3">
      <c r="A526" s="119"/>
      <c r="B526" s="119"/>
      <c r="C526" s="119"/>
      <c r="D526" s="120"/>
      <c r="E526" s="121"/>
      <c r="F526" s="122"/>
      <c r="G526" s="122"/>
      <c r="H526" s="132"/>
      <c r="I526" s="132"/>
      <c r="J526" s="132"/>
      <c r="K526" s="132"/>
      <c r="L526" s="124"/>
      <c r="M526" s="124"/>
      <c r="N526" s="124"/>
      <c r="O526" s="124"/>
      <c r="P526" s="125"/>
      <c r="Q526" s="125"/>
      <c r="R526" s="125"/>
      <c r="S526" s="125"/>
      <c r="T526" s="125"/>
      <c r="U526" s="125"/>
      <c r="V526" s="125"/>
      <c r="W526" s="125"/>
      <c r="X526" s="125"/>
      <c r="Y526" s="125"/>
      <c r="Z526" s="125"/>
    </row>
    <row r="527" spans="1:26" s="126" customFormat="1" x14ac:dyDescent="0.3">
      <c r="A527" s="119"/>
      <c r="B527" s="119"/>
      <c r="C527" s="119"/>
      <c r="D527" s="120"/>
      <c r="E527" s="121"/>
      <c r="F527" s="122"/>
      <c r="G527" s="122"/>
      <c r="H527" s="132"/>
      <c r="I527" s="132"/>
      <c r="J527" s="132"/>
      <c r="K527" s="132"/>
      <c r="L527" s="124"/>
      <c r="M527" s="124"/>
      <c r="N527" s="124"/>
      <c r="O527" s="124"/>
      <c r="P527" s="125"/>
      <c r="Q527" s="125"/>
      <c r="R527" s="125"/>
      <c r="S527" s="125"/>
      <c r="T527" s="125"/>
      <c r="U527" s="125"/>
      <c r="V527" s="125"/>
      <c r="W527" s="125"/>
      <c r="X527" s="125"/>
      <c r="Y527" s="125"/>
      <c r="Z527" s="125"/>
    </row>
    <row r="528" spans="1:26" s="736" customFormat="1" x14ac:dyDescent="0.3">
      <c r="A528" s="730"/>
      <c r="B528" s="731" t="s">
        <v>1036</v>
      </c>
      <c r="C528" s="732" t="s">
        <v>1906</v>
      </c>
      <c r="D528" s="733" t="s">
        <v>2206</v>
      </c>
      <c r="E528" s="731" t="b">
        <f>G2</f>
        <v>1</v>
      </c>
      <c r="F528" s="734"/>
      <c r="G528" s="734"/>
      <c r="H528" s="132"/>
      <c r="I528" s="132"/>
      <c r="J528" s="132"/>
      <c r="K528" s="132"/>
      <c r="L528" s="124"/>
      <c r="M528" s="124"/>
      <c r="N528" s="124"/>
      <c r="O528" s="124"/>
      <c r="P528" s="735"/>
      <c r="Q528" s="735"/>
      <c r="R528" s="735"/>
      <c r="S528" s="735"/>
      <c r="T528" s="735"/>
      <c r="U528" s="735"/>
      <c r="V528" s="735"/>
      <c r="W528" s="735"/>
      <c r="X528" s="735"/>
      <c r="Y528" s="735"/>
      <c r="Z528" s="735"/>
    </row>
    <row r="529" spans="1:26" s="736" customFormat="1" x14ac:dyDescent="0.3">
      <c r="A529" s="730" t="s">
        <v>1021</v>
      </c>
      <c r="B529" s="731">
        <f>IF(E528=FALSE,0,H50)</f>
        <v>25</v>
      </c>
      <c r="C529" s="732">
        <f>IF(E528=FALSE,0,I50)</f>
        <v>50</v>
      </c>
      <c r="D529" s="737">
        <f>IF(E528=0,0,B529/C529)</f>
        <v>0.5</v>
      </c>
      <c r="E529" s="731"/>
      <c r="F529" s="734"/>
      <c r="G529" s="734"/>
      <c r="H529" s="132"/>
      <c r="I529" s="132"/>
      <c r="J529" s="132"/>
      <c r="K529" s="132"/>
      <c r="L529" s="124"/>
      <c r="M529" s="124"/>
      <c r="N529" s="124"/>
      <c r="O529" s="124"/>
      <c r="P529" s="735"/>
      <c r="Q529" s="735"/>
      <c r="R529" s="735"/>
      <c r="S529" s="735"/>
      <c r="T529" s="735"/>
      <c r="U529" s="735"/>
      <c r="V529" s="735"/>
      <c r="W529" s="735"/>
      <c r="X529" s="735"/>
      <c r="Y529" s="735"/>
      <c r="Z529" s="735"/>
    </row>
    <row r="530" spans="1:26" s="736" customFormat="1" x14ac:dyDescent="0.3">
      <c r="A530" s="730" t="s">
        <v>1023</v>
      </c>
      <c r="B530" s="731">
        <f>IF(E528=FALSE,0,H82)</f>
        <v>39</v>
      </c>
      <c r="C530" s="732">
        <f>IF(E528=FALSE,0,I82)</f>
        <v>78</v>
      </c>
      <c r="D530" s="737">
        <f>IF(E528=0,0,B530/C530)</f>
        <v>0.5</v>
      </c>
      <c r="E530" s="731"/>
      <c r="F530" s="734"/>
      <c r="G530" s="734"/>
      <c r="H530" s="132"/>
      <c r="I530" s="132"/>
      <c r="J530" s="132"/>
      <c r="K530" s="132"/>
      <c r="L530" s="124"/>
      <c r="M530" s="124"/>
      <c r="N530" s="124"/>
      <c r="O530" s="124"/>
      <c r="P530" s="735"/>
      <c r="Q530" s="735"/>
      <c r="R530" s="735"/>
      <c r="S530" s="735"/>
      <c r="T530" s="735"/>
      <c r="U530" s="735"/>
      <c r="V530" s="735"/>
      <c r="W530" s="735"/>
      <c r="X530" s="735"/>
      <c r="Y530" s="735"/>
      <c r="Z530" s="735"/>
    </row>
    <row r="531" spans="1:26" s="736" customFormat="1" x14ac:dyDescent="0.3">
      <c r="A531" s="730" t="s">
        <v>1025</v>
      </c>
      <c r="B531" s="731">
        <f>IF(E528=FALSE,0,H127)</f>
        <v>85</v>
      </c>
      <c r="C531" s="732">
        <f>IF(E528=FALSE,0,I127)</f>
        <v>170</v>
      </c>
      <c r="D531" s="737">
        <f>IF(E528=0,0,B531/C531)</f>
        <v>0.5</v>
      </c>
      <c r="E531" s="731"/>
      <c r="F531" s="734"/>
      <c r="G531" s="734"/>
      <c r="H531" s="132"/>
      <c r="I531" s="132"/>
      <c r="J531" s="132"/>
      <c r="K531" s="132"/>
      <c r="L531" s="124"/>
      <c r="M531" s="124"/>
      <c r="N531" s="124"/>
      <c r="O531" s="124"/>
      <c r="P531" s="735"/>
      <c r="Q531" s="735"/>
      <c r="R531" s="735"/>
      <c r="S531" s="735"/>
      <c r="T531" s="735"/>
      <c r="U531" s="735"/>
      <c r="V531" s="735"/>
      <c r="W531" s="735"/>
      <c r="X531" s="735"/>
      <c r="Y531" s="735"/>
      <c r="Z531" s="735"/>
    </row>
    <row r="532" spans="1:26" s="736" customFormat="1" x14ac:dyDescent="0.3">
      <c r="A532" s="730" t="s">
        <v>1027</v>
      </c>
      <c r="B532" s="731">
        <f>IF(E528=FALSE,0,H220)</f>
        <v>46</v>
      </c>
      <c r="C532" s="732">
        <f>IF(E528=FALSE,0,I220)</f>
        <v>92</v>
      </c>
      <c r="D532" s="737">
        <f>IF(E528=0,0,B532/C532)</f>
        <v>0.5</v>
      </c>
      <c r="E532" s="731"/>
      <c r="F532" s="734"/>
      <c r="G532" s="734"/>
      <c r="H532" s="132"/>
      <c r="I532" s="132"/>
      <c r="J532" s="132"/>
      <c r="K532" s="132"/>
      <c r="L532" s="124"/>
      <c r="M532" s="124"/>
      <c r="N532" s="124"/>
      <c r="O532" s="124"/>
      <c r="P532" s="735"/>
      <c r="Q532" s="735"/>
      <c r="R532" s="735"/>
      <c r="S532" s="735"/>
      <c r="T532" s="735"/>
      <c r="U532" s="735"/>
      <c r="V532" s="735"/>
      <c r="W532" s="735"/>
      <c r="X532" s="735"/>
      <c r="Y532" s="735"/>
      <c r="Z532" s="735"/>
    </row>
    <row r="533" spans="1:26" s="736" customFormat="1" x14ac:dyDescent="0.3">
      <c r="A533" s="730" t="s">
        <v>1029</v>
      </c>
      <c r="B533" s="731">
        <f>IF(E528=FALSE,0,H277)</f>
        <v>104</v>
      </c>
      <c r="C533" s="732">
        <f>IF(E528=FALSE,0,I277)</f>
        <v>208</v>
      </c>
      <c r="D533" s="737">
        <f>IF(E528=0,0,B534/C534)</f>
        <v>0.5</v>
      </c>
      <c r="E533" s="731"/>
      <c r="F533" s="734"/>
      <c r="G533" s="734"/>
      <c r="H533" s="132"/>
      <c r="I533" s="132"/>
      <c r="J533" s="132"/>
      <c r="K533" s="132"/>
      <c r="L533" s="124"/>
      <c r="M533" s="124"/>
      <c r="N533" s="124"/>
      <c r="O533" s="124"/>
      <c r="P533" s="735"/>
      <c r="Q533" s="735"/>
      <c r="R533" s="735"/>
      <c r="S533" s="735"/>
      <c r="T533" s="735"/>
      <c r="U533" s="735"/>
      <c r="V533" s="735"/>
      <c r="W533" s="735"/>
      <c r="X533" s="735"/>
      <c r="Y533" s="735"/>
      <c r="Z533" s="735"/>
    </row>
    <row r="534" spans="1:26" s="736" customFormat="1" x14ac:dyDescent="0.3">
      <c r="A534" s="730" t="s">
        <v>1031</v>
      </c>
      <c r="B534" s="731">
        <f>IF(E528=FALSE,0,H393)</f>
        <v>38</v>
      </c>
      <c r="C534" s="732">
        <f>IF(E528=FALSE,0,I393)</f>
        <v>76</v>
      </c>
      <c r="D534" s="737">
        <f>IF(E528=0,0,B534/C534)</f>
        <v>0.5</v>
      </c>
      <c r="E534" s="731"/>
      <c r="F534" s="734"/>
      <c r="G534" s="734"/>
      <c r="H534" s="132"/>
      <c r="I534" s="132"/>
      <c r="J534" s="132"/>
      <c r="K534" s="132"/>
      <c r="L534" s="124"/>
      <c r="M534" s="124"/>
      <c r="N534" s="124"/>
      <c r="O534" s="124"/>
      <c r="P534" s="735"/>
      <c r="Q534" s="735"/>
      <c r="R534" s="735"/>
      <c r="S534" s="735"/>
      <c r="T534" s="735"/>
      <c r="U534" s="735"/>
      <c r="V534" s="735"/>
      <c r="W534" s="735"/>
      <c r="X534" s="735"/>
      <c r="Y534" s="735"/>
      <c r="Z534" s="735"/>
    </row>
    <row r="535" spans="1:26" s="736" customFormat="1" x14ac:dyDescent="0.3">
      <c r="A535" s="730" t="s">
        <v>1032</v>
      </c>
      <c r="B535" s="731">
        <f>IF(E528=FALSE,0,H438)</f>
        <v>41</v>
      </c>
      <c r="C535" s="732">
        <f>IF(E528=FALSE,0,I438)</f>
        <v>82</v>
      </c>
      <c r="D535" s="737">
        <f>IF(E528=0,0,B535/C535)</f>
        <v>0.5</v>
      </c>
      <c r="E535" s="731"/>
      <c r="F535" s="735"/>
      <c r="G535" s="735"/>
      <c r="H535" s="125"/>
      <c r="I535" s="125"/>
      <c r="J535" s="125"/>
      <c r="K535" s="125"/>
      <c r="L535" s="124"/>
      <c r="M535" s="124"/>
      <c r="N535" s="124"/>
      <c r="O535" s="124"/>
      <c r="P535" s="735"/>
      <c r="Q535" s="735"/>
      <c r="R535" s="735"/>
      <c r="S535" s="735"/>
      <c r="T535" s="735"/>
      <c r="U535" s="735"/>
      <c r="V535" s="735"/>
      <c r="W535" s="735"/>
      <c r="X535" s="735"/>
      <c r="Y535" s="735"/>
      <c r="Z535" s="735"/>
    </row>
    <row r="536" spans="1:26" s="736" customFormat="1" x14ac:dyDescent="0.3">
      <c r="A536" s="730" t="s">
        <v>5174</v>
      </c>
      <c r="B536" s="731">
        <f>IF(E528=FALSE,0,H489)</f>
        <v>29</v>
      </c>
      <c r="C536" s="732">
        <f>IF(E528=FALSE,0,I489)</f>
        <v>58</v>
      </c>
      <c r="D536" s="737">
        <f>IF(E528=0,0,B536/C536)</f>
        <v>0.5</v>
      </c>
      <c r="E536" s="731"/>
      <c r="F536" s="735"/>
      <c r="G536" s="735"/>
      <c r="H536" s="125"/>
      <c r="I536" s="125"/>
      <c r="J536" s="125"/>
      <c r="K536" s="125"/>
      <c r="L536" s="124"/>
      <c r="M536" s="124"/>
      <c r="N536" s="124"/>
      <c r="O536" s="124"/>
      <c r="P536" s="735"/>
      <c r="Q536" s="735"/>
      <c r="R536" s="735"/>
      <c r="S536" s="735"/>
      <c r="T536" s="735"/>
      <c r="U536" s="735"/>
      <c r="V536" s="735"/>
      <c r="W536" s="735"/>
      <c r="X536" s="735"/>
      <c r="Y536" s="735"/>
      <c r="Z536" s="735"/>
    </row>
    <row r="537" spans="1:26" s="736" customFormat="1" x14ac:dyDescent="0.3">
      <c r="A537" s="730" t="s">
        <v>1038</v>
      </c>
      <c r="B537" s="731">
        <f>IF(E528=FALSE,0,SUM(B529:B536))</f>
        <v>407</v>
      </c>
      <c r="C537" s="732">
        <f>IF(E528=FALSE,0,SUM(C529:C536))</f>
        <v>814</v>
      </c>
      <c r="D537" s="737">
        <f>IF(E528=0,0,B537/C537)</f>
        <v>0.5</v>
      </c>
      <c r="E537" s="731"/>
      <c r="F537" s="735"/>
      <c r="G537" s="735"/>
      <c r="H537" s="125"/>
      <c r="I537" s="125"/>
      <c r="J537" s="125"/>
      <c r="K537" s="125"/>
      <c r="L537" s="124"/>
      <c r="M537" s="124"/>
      <c r="N537" s="124"/>
      <c r="O537" s="124"/>
      <c r="P537" s="735"/>
      <c r="Q537" s="735"/>
      <c r="R537" s="735"/>
      <c r="S537" s="735"/>
      <c r="T537" s="735"/>
      <c r="U537" s="735"/>
      <c r="V537" s="735"/>
      <c r="W537" s="735"/>
      <c r="X537" s="735"/>
      <c r="Y537" s="735"/>
      <c r="Z537" s="735"/>
    </row>
    <row r="538" spans="1:26" s="665" customFormat="1" x14ac:dyDescent="0.3">
      <c r="A538" s="664"/>
      <c r="B538" s="664"/>
      <c r="C538" s="664"/>
      <c r="D538" s="663"/>
      <c r="E538" s="662"/>
      <c r="F538" s="664"/>
      <c r="G538" s="664"/>
      <c r="H538" s="125"/>
      <c r="I538" s="125"/>
      <c r="J538" s="125"/>
      <c r="K538" s="125"/>
      <c r="L538" s="124"/>
      <c r="M538" s="124"/>
      <c r="N538" s="124"/>
      <c r="O538" s="124"/>
      <c r="P538" s="664"/>
      <c r="Q538" s="664"/>
      <c r="R538" s="664"/>
      <c r="S538" s="664"/>
      <c r="T538" s="664"/>
      <c r="U538" s="664"/>
      <c r="V538" s="664"/>
      <c r="W538" s="664"/>
      <c r="X538" s="664"/>
      <c r="Y538" s="664"/>
      <c r="Z538" s="664"/>
    </row>
    <row r="539" spans="1:26" s="665" customFormat="1" x14ac:dyDescent="0.3">
      <c r="A539" s="664"/>
      <c r="B539" s="664"/>
      <c r="C539" s="664"/>
      <c r="D539" s="663"/>
      <c r="E539" s="662"/>
      <c r="F539" s="664"/>
      <c r="G539" s="664"/>
      <c r="H539" s="125"/>
      <c r="I539" s="125"/>
      <c r="J539" s="125"/>
      <c r="K539" s="125"/>
      <c r="L539" s="124"/>
      <c r="M539" s="124"/>
      <c r="N539" s="124"/>
      <c r="O539" s="124"/>
      <c r="P539" s="664"/>
      <c r="Q539" s="664"/>
      <c r="R539" s="664"/>
      <c r="S539" s="664"/>
      <c r="T539" s="664"/>
      <c r="U539" s="664"/>
      <c r="V539" s="664"/>
      <c r="W539" s="664"/>
      <c r="X539" s="664"/>
      <c r="Y539" s="664"/>
      <c r="Z539" s="664"/>
    </row>
    <row r="540" spans="1:26" s="665" customFormat="1" x14ac:dyDescent="0.3">
      <c r="A540" s="664"/>
      <c r="B540" s="664"/>
      <c r="C540" s="664"/>
      <c r="D540" s="663"/>
      <c r="E540" s="662"/>
      <c r="F540" s="664"/>
      <c r="G540" s="664"/>
      <c r="H540" s="125"/>
      <c r="I540" s="125"/>
      <c r="J540" s="125"/>
      <c r="K540" s="125"/>
      <c r="L540" s="124"/>
      <c r="M540" s="124"/>
      <c r="N540" s="124"/>
      <c r="O540" s="124"/>
      <c r="P540" s="664"/>
      <c r="Q540" s="664"/>
      <c r="R540" s="664"/>
      <c r="S540" s="664"/>
      <c r="T540" s="664"/>
      <c r="U540" s="664"/>
      <c r="V540" s="664"/>
      <c r="W540" s="664"/>
      <c r="X540" s="664"/>
      <c r="Y540" s="664"/>
      <c r="Z540" s="664"/>
    </row>
    <row r="541" spans="1:26" s="665" customFormat="1" x14ac:dyDescent="0.3">
      <c r="A541" s="664"/>
      <c r="B541" s="664"/>
      <c r="C541" s="664"/>
      <c r="D541" s="663"/>
      <c r="E541" s="662"/>
      <c r="F541" s="664"/>
      <c r="G541" s="664"/>
      <c r="H541" s="125"/>
      <c r="I541" s="125"/>
      <c r="J541" s="125"/>
      <c r="K541" s="125"/>
      <c r="L541" s="124"/>
      <c r="M541" s="124"/>
      <c r="N541" s="124"/>
      <c r="O541" s="124"/>
      <c r="P541" s="664"/>
      <c r="Q541" s="664"/>
      <c r="R541" s="664"/>
      <c r="S541" s="664"/>
      <c r="T541" s="664"/>
      <c r="U541" s="664"/>
      <c r="V541" s="664"/>
      <c r="W541" s="664"/>
      <c r="X541" s="664"/>
      <c r="Y541" s="664"/>
      <c r="Z541" s="664"/>
    </row>
    <row r="542" spans="1:26" s="665" customFormat="1" x14ac:dyDescent="0.3">
      <c r="A542" s="664"/>
      <c r="B542" s="664"/>
      <c r="C542" s="664"/>
      <c r="D542" s="663"/>
      <c r="E542" s="662"/>
      <c r="F542" s="664"/>
      <c r="G542" s="664"/>
      <c r="H542" s="125"/>
      <c r="I542" s="125"/>
      <c r="J542" s="125"/>
      <c r="K542" s="125"/>
      <c r="L542" s="124"/>
      <c r="M542" s="124"/>
      <c r="N542" s="124"/>
      <c r="O542" s="124"/>
      <c r="P542" s="664"/>
      <c r="Q542" s="664"/>
      <c r="R542" s="664"/>
      <c r="S542" s="664"/>
      <c r="T542" s="664"/>
      <c r="U542" s="664"/>
      <c r="V542" s="664"/>
      <c r="W542" s="664"/>
      <c r="X542" s="664"/>
      <c r="Y542" s="664"/>
      <c r="Z542" s="664"/>
    </row>
    <row r="543" spans="1:26" s="665" customFormat="1" x14ac:dyDescent="0.3">
      <c r="A543" s="664"/>
      <c r="B543" s="664"/>
      <c r="C543" s="664"/>
      <c r="D543" s="663"/>
      <c r="E543" s="662"/>
      <c r="F543" s="664"/>
      <c r="G543" s="664"/>
      <c r="H543" s="125"/>
      <c r="I543" s="125"/>
      <c r="J543" s="125"/>
      <c r="K543" s="125"/>
      <c r="L543" s="124"/>
      <c r="M543" s="124"/>
      <c r="N543" s="124"/>
      <c r="O543" s="124"/>
      <c r="P543" s="664"/>
      <c r="Q543" s="664"/>
      <c r="R543" s="664"/>
      <c r="S543" s="664"/>
      <c r="T543" s="664"/>
      <c r="U543" s="664"/>
      <c r="V543" s="664"/>
      <c r="W543" s="664"/>
      <c r="X543" s="664"/>
      <c r="Y543" s="664"/>
      <c r="Z543" s="664"/>
    </row>
    <row r="544" spans="1:26" s="126" customFormat="1" x14ac:dyDescent="0.3">
      <c r="A544" s="125"/>
      <c r="B544" s="125"/>
      <c r="C544" s="125"/>
      <c r="D544" s="136"/>
      <c r="E544" s="134"/>
      <c r="F544" s="125"/>
      <c r="G544" s="125"/>
      <c r="H544" s="125"/>
      <c r="I544" s="125"/>
      <c r="J544" s="125"/>
      <c r="K544" s="125"/>
      <c r="L544" s="124"/>
      <c r="M544" s="124"/>
      <c r="N544" s="124"/>
      <c r="O544" s="124"/>
      <c r="P544" s="125"/>
      <c r="Q544" s="125"/>
      <c r="R544" s="125"/>
      <c r="S544" s="125"/>
      <c r="T544" s="125"/>
      <c r="U544" s="125"/>
      <c r="V544" s="125"/>
      <c r="W544" s="125"/>
      <c r="X544" s="125"/>
      <c r="Y544" s="125"/>
      <c r="Z544" s="125"/>
    </row>
    <row r="545" spans="4:19" s="126" customFormat="1" x14ac:dyDescent="0.3">
      <c r="D545" s="127"/>
      <c r="E545" s="128"/>
      <c r="L545" s="90"/>
      <c r="M545" s="90"/>
      <c r="N545" s="90"/>
      <c r="O545" s="90"/>
    </row>
    <row r="546" spans="4:19" s="126" customFormat="1" x14ac:dyDescent="0.3">
      <c r="D546" s="127"/>
      <c r="E546" s="128"/>
      <c r="L546" s="90"/>
      <c r="M546" s="90"/>
      <c r="N546" s="90"/>
      <c r="O546" s="90"/>
    </row>
    <row r="547" spans="4:19" s="126" customFormat="1" x14ac:dyDescent="0.3">
      <c r="D547" s="127"/>
      <c r="E547" s="128"/>
      <c r="L547" s="90"/>
      <c r="M547" s="90"/>
      <c r="N547" s="90"/>
      <c r="O547" s="90"/>
    </row>
    <row r="548" spans="4:19" s="126" customFormat="1" x14ac:dyDescent="0.3">
      <c r="D548" s="127"/>
      <c r="E548" s="128"/>
      <c r="L548" s="90"/>
      <c r="M548" s="90"/>
      <c r="N548" s="90"/>
      <c r="O548" s="90"/>
    </row>
    <row r="549" spans="4:19" s="126" customFormat="1" x14ac:dyDescent="0.3">
      <c r="D549" s="127"/>
      <c r="E549" s="128"/>
      <c r="L549" s="90"/>
      <c r="M549" s="90"/>
      <c r="N549" s="90"/>
      <c r="O549" s="90"/>
    </row>
    <row r="550" spans="4:19" s="126" customFormat="1" x14ac:dyDescent="0.3">
      <c r="D550" s="127"/>
      <c r="E550" s="128"/>
      <c r="L550" s="90"/>
      <c r="M550" s="90"/>
      <c r="N550" s="90"/>
      <c r="O550" s="90"/>
    </row>
    <row r="551" spans="4:19" s="126" customFormat="1" x14ac:dyDescent="0.3">
      <c r="D551" s="127"/>
      <c r="E551" s="128"/>
      <c r="L551" s="90"/>
      <c r="M551" s="90"/>
      <c r="N551" s="90"/>
      <c r="O551" s="90"/>
    </row>
    <row r="552" spans="4:19" s="126" customFormat="1" x14ac:dyDescent="0.3">
      <c r="D552" s="127"/>
      <c r="E552" s="128"/>
      <c r="L552" s="90"/>
      <c r="M552" s="90"/>
      <c r="N552" s="90"/>
      <c r="O552" s="90"/>
    </row>
    <row r="553" spans="4:19" s="126" customFormat="1" x14ac:dyDescent="0.3">
      <c r="D553" s="127"/>
      <c r="E553" s="128"/>
      <c r="L553" s="90"/>
      <c r="M553" s="90"/>
      <c r="N553" s="90"/>
      <c r="O553" s="90"/>
    </row>
    <row r="554" spans="4:19" s="126" customFormat="1" x14ac:dyDescent="0.3">
      <c r="D554" s="127"/>
      <c r="E554" s="128"/>
      <c r="L554" s="90"/>
      <c r="M554" s="90"/>
      <c r="N554" s="90"/>
      <c r="O554" s="90"/>
    </row>
    <row r="555" spans="4:19" s="126" customFormat="1" x14ac:dyDescent="0.3">
      <c r="D555" s="127"/>
      <c r="E555" s="128"/>
      <c r="L555" s="90"/>
      <c r="M555" s="90"/>
      <c r="N555" s="90"/>
      <c r="O555" s="90"/>
    </row>
    <row r="556" spans="4:19" s="126" customFormat="1" x14ac:dyDescent="0.3">
      <c r="D556" s="127"/>
      <c r="E556" s="128"/>
      <c r="L556" s="90"/>
      <c r="M556" s="90"/>
      <c r="N556" s="90"/>
      <c r="O556" s="90"/>
    </row>
    <row r="557" spans="4:19" s="126" customFormat="1" x14ac:dyDescent="0.3">
      <c r="D557" s="127"/>
      <c r="E557" s="128"/>
      <c r="L557" s="90"/>
      <c r="M557" s="90"/>
      <c r="N557" s="90"/>
      <c r="O557" s="90"/>
    </row>
    <row r="558" spans="4:19" s="126" customFormat="1" x14ac:dyDescent="0.3">
      <c r="D558" s="127"/>
      <c r="E558" s="128"/>
      <c r="L558" s="90"/>
      <c r="M558" s="90"/>
      <c r="N558" s="90"/>
      <c r="O558" s="90"/>
    </row>
    <row r="559" spans="4:19" s="126" customFormat="1" x14ac:dyDescent="0.3">
      <c r="D559" s="127"/>
      <c r="E559" s="128"/>
      <c r="L559" s="90"/>
      <c r="M559" s="90"/>
      <c r="N559" s="90"/>
      <c r="O559" s="90"/>
    </row>
    <row r="560" spans="4:19" x14ac:dyDescent="0.3">
      <c r="D560" s="105"/>
      <c r="E560" s="129"/>
      <c r="G560" s="90"/>
      <c r="P560" s="90"/>
      <c r="Q560" s="90"/>
      <c r="R560" s="90"/>
      <c r="S560" s="90"/>
    </row>
    <row r="561" spans="4:19" x14ac:dyDescent="0.3">
      <c r="D561" s="105"/>
      <c r="E561" s="129"/>
      <c r="G561" s="90"/>
      <c r="P561" s="90"/>
      <c r="Q561" s="90"/>
      <c r="R561" s="90"/>
      <c r="S561" s="90"/>
    </row>
    <row r="562" spans="4:19" x14ac:dyDescent="0.3">
      <c r="D562" s="105"/>
      <c r="E562" s="129"/>
      <c r="G562" s="90"/>
      <c r="P562" s="90"/>
      <c r="Q562" s="90"/>
      <c r="R562" s="90"/>
      <c r="S562" s="90"/>
    </row>
    <row r="563" spans="4:19" x14ac:dyDescent="0.3">
      <c r="D563" s="105"/>
      <c r="E563" s="129"/>
      <c r="G563" s="90"/>
      <c r="P563" s="90"/>
      <c r="Q563" s="90"/>
      <c r="R563" s="90"/>
      <c r="S563" s="90"/>
    </row>
    <row r="564" spans="4:19" x14ac:dyDescent="0.3">
      <c r="D564" s="105"/>
      <c r="E564" s="129"/>
      <c r="G564" s="90"/>
      <c r="P564" s="90"/>
      <c r="Q564" s="90"/>
      <c r="R564" s="90"/>
      <c r="S564" s="90"/>
    </row>
    <row r="565" spans="4:19" x14ac:dyDescent="0.3">
      <c r="D565" s="105"/>
      <c r="E565" s="129"/>
      <c r="G565" s="90"/>
      <c r="P565" s="90"/>
      <c r="Q565" s="90"/>
      <c r="R565" s="90"/>
      <c r="S565" s="90"/>
    </row>
    <row r="566" spans="4:19" x14ac:dyDescent="0.3">
      <c r="D566" s="105"/>
      <c r="E566" s="129"/>
      <c r="G566" s="90"/>
      <c r="P566" s="90"/>
      <c r="Q566" s="90"/>
      <c r="R566" s="90"/>
      <c r="S566" s="90"/>
    </row>
    <row r="567" spans="4:19" x14ac:dyDescent="0.3">
      <c r="D567" s="105"/>
      <c r="E567" s="129"/>
      <c r="G567" s="90"/>
      <c r="P567" s="90"/>
      <c r="Q567" s="90"/>
      <c r="R567" s="90"/>
      <c r="S567" s="90"/>
    </row>
    <row r="568" spans="4:19" x14ac:dyDescent="0.3">
      <c r="D568" s="105"/>
      <c r="E568" s="129"/>
      <c r="G568" s="90"/>
      <c r="P568" s="90"/>
      <c r="Q568" s="90"/>
      <c r="R568" s="90"/>
      <c r="S568" s="90"/>
    </row>
    <row r="569" spans="4:19" x14ac:dyDescent="0.3">
      <c r="D569" s="105"/>
      <c r="E569" s="129"/>
      <c r="G569" s="90"/>
      <c r="P569" s="90"/>
      <c r="Q569" s="90"/>
      <c r="R569" s="90"/>
      <c r="S569" s="90"/>
    </row>
    <row r="570" spans="4:19" x14ac:dyDescent="0.3">
      <c r="D570" s="105"/>
      <c r="E570" s="129"/>
      <c r="G570" s="90"/>
      <c r="P570" s="90"/>
      <c r="Q570" s="90"/>
      <c r="R570" s="90"/>
      <c r="S570" s="90"/>
    </row>
    <row r="571" spans="4:19" x14ac:dyDescent="0.3">
      <c r="D571" s="105"/>
      <c r="E571" s="129"/>
      <c r="G571" s="90"/>
      <c r="P571" s="90"/>
      <c r="Q571" s="90"/>
      <c r="R571" s="90"/>
      <c r="S571" s="90"/>
    </row>
    <row r="572" spans="4:19" x14ac:dyDescent="0.3">
      <c r="D572" s="105"/>
      <c r="E572" s="129"/>
      <c r="G572" s="90"/>
      <c r="P572" s="90"/>
      <c r="Q572" s="90"/>
      <c r="R572" s="90"/>
      <c r="S572" s="90"/>
    </row>
    <row r="573" spans="4:19" x14ac:dyDescent="0.3">
      <c r="D573" s="105"/>
      <c r="E573" s="129"/>
      <c r="G573" s="90"/>
      <c r="P573" s="90"/>
      <c r="Q573" s="90"/>
      <c r="R573" s="90"/>
      <c r="S573" s="90"/>
    </row>
    <row r="574" spans="4:19" x14ac:dyDescent="0.3">
      <c r="D574" s="105"/>
      <c r="E574" s="129"/>
      <c r="G574" s="90"/>
      <c r="P574" s="90"/>
      <c r="Q574" s="90"/>
      <c r="R574" s="90"/>
      <c r="S574" s="90"/>
    </row>
    <row r="575" spans="4:19" x14ac:dyDescent="0.3">
      <c r="D575" s="105"/>
      <c r="E575" s="129"/>
      <c r="G575" s="90"/>
      <c r="P575" s="90"/>
      <c r="Q575" s="90"/>
      <c r="R575" s="90"/>
      <c r="S575" s="90"/>
    </row>
    <row r="576" spans="4:19" x14ac:dyDescent="0.3">
      <c r="D576" s="105"/>
      <c r="E576" s="129"/>
      <c r="G576" s="90"/>
      <c r="P576" s="90"/>
      <c r="Q576" s="90"/>
      <c r="R576" s="90"/>
      <c r="S576" s="90"/>
    </row>
    <row r="577" spans="4:19" x14ac:dyDescent="0.3">
      <c r="D577" s="105"/>
      <c r="E577" s="129"/>
      <c r="G577" s="90"/>
      <c r="P577" s="90"/>
      <c r="Q577" s="90"/>
      <c r="R577" s="90"/>
      <c r="S577" s="90"/>
    </row>
    <row r="578" spans="4:19" x14ac:dyDescent="0.3">
      <c r="D578" s="105"/>
      <c r="E578" s="129"/>
      <c r="G578" s="90"/>
      <c r="P578" s="90"/>
      <c r="Q578" s="90"/>
      <c r="R578" s="90"/>
      <c r="S578" s="90"/>
    </row>
    <row r="579" spans="4:19" x14ac:dyDescent="0.3">
      <c r="D579" s="105"/>
      <c r="E579" s="129"/>
      <c r="G579" s="90"/>
      <c r="P579" s="90"/>
      <c r="Q579" s="90"/>
      <c r="R579" s="90"/>
      <c r="S579" s="90"/>
    </row>
    <row r="580" spans="4:19" x14ac:dyDescent="0.3">
      <c r="D580" s="105"/>
      <c r="E580" s="129"/>
      <c r="G580" s="90"/>
      <c r="P580" s="90"/>
      <c r="Q580" s="90"/>
      <c r="R580" s="90"/>
      <c r="S580" s="90"/>
    </row>
    <row r="581" spans="4:19" x14ac:dyDescent="0.3">
      <c r="D581" s="105"/>
      <c r="E581" s="129"/>
      <c r="G581" s="90"/>
      <c r="P581" s="90"/>
      <c r="Q581" s="90"/>
      <c r="R581" s="90"/>
      <c r="S581" s="90"/>
    </row>
    <row r="582" spans="4:19" x14ac:dyDescent="0.3">
      <c r="D582" s="105"/>
      <c r="E582" s="129"/>
      <c r="G582" s="90"/>
      <c r="P582" s="90"/>
      <c r="Q582" s="90"/>
      <c r="R582" s="90"/>
      <c r="S582" s="90"/>
    </row>
    <row r="583" spans="4:19" x14ac:dyDescent="0.3">
      <c r="D583" s="105"/>
      <c r="E583" s="129"/>
      <c r="G583" s="90"/>
      <c r="P583" s="90"/>
      <c r="Q583" s="90"/>
      <c r="R583" s="90"/>
      <c r="S583" s="90"/>
    </row>
    <row r="584" spans="4:19" x14ac:dyDescent="0.3">
      <c r="D584" s="105"/>
      <c r="E584" s="129"/>
      <c r="G584" s="90"/>
      <c r="P584" s="90"/>
      <c r="Q584" s="90"/>
      <c r="R584" s="90"/>
      <c r="S584" s="90"/>
    </row>
    <row r="585" spans="4:19" x14ac:dyDescent="0.3">
      <c r="D585" s="105"/>
      <c r="E585" s="129"/>
      <c r="G585" s="90"/>
      <c r="P585" s="90"/>
      <c r="Q585" s="90"/>
      <c r="R585" s="90"/>
      <c r="S585" s="90"/>
    </row>
    <row r="586" spans="4:19" x14ac:dyDescent="0.3">
      <c r="D586" s="105"/>
      <c r="E586" s="129"/>
      <c r="G586" s="90"/>
      <c r="P586" s="90"/>
      <c r="Q586" s="90"/>
      <c r="R586" s="90"/>
      <c r="S586" s="90"/>
    </row>
    <row r="587" spans="4:19" x14ac:dyDescent="0.3">
      <c r="D587" s="105"/>
      <c r="E587" s="129"/>
      <c r="G587" s="90"/>
      <c r="P587" s="90"/>
      <c r="Q587" s="90"/>
      <c r="R587" s="90"/>
      <c r="S587" s="90"/>
    </row>
    <row r="588" spans="4:19" x14ac:dyDescent="0.3">
      <c r="D588" s="105"/>
      <c r="E588" s="129"/>
      <c r="G588" s="90"/>
      <c r="P588" s="90"/>
      <c r="Q588" s="90"/>
      <c r="R588" s="90"/>
      <c r="S588" s="90"/>
    </row>
    <row r="589" spans="4:19" x14ac:dyDescent="0.3">
      <c r="D589" s="105"/>
      <c r="E589" s="129"/>
      <c r="G589" s="90"/>
      <c r="P589" s="90"/>
      <c r="Q589" s="90"/>
      <c r="R589" s="90"/>
      <c r="S589" s="90"/>
    </row>
    <row r="590" spans="4:19" x14ac:dyDescent="0.3">
      <c r="D590" s="105"/>
      <c r="E590" s="129"/>
      <c r="G590" s="90"/>
      <c r="P590" s="90"/>
      <c r="Q590" s="90"/>
      <c r="R590" s="90"/>
      <c r="S590" s="90"/>
    </row>
    <row r="591" spans="4:19" x14ac:dyDescent="0.3">
      <c r="D591" s="105"/>
      <c r="E591" s="129"/>
      <c r="G591" s="90"/>
      <c r="P591" s="90"/>
      <c r="Q591" s="90"/>
      <c r="R591" s="90"/>
      <c r="S591" s="90"/>
    </row>
    <row r="592" spans="4:19" x14ac:dyDescent="0.3">
      <c r="D592" s="105"/>
      <c r="E592" s="129"/>
      <c r="G592" s="90"/>
      <c r="P592" s="90"/>
      <c r="Q592" s="90"/>
      <c r="R592" s="90"/>
      <c r="S592" s="90"/>
    </row>
    <row r="593" spans="4:19" x14ac:dyDescent="0.3">
      <c r="D593" s="105"/>
      <c r="E593" s="129"/>
      <c r="G593" s="90"/>
      <c r="P593" s="90"/>
      <c r="Q593" s="90"/>
      <c r="R593" s="90"/>
      <c r="S593" s="90"/>
    </row>
    <row r="594" spans="4:19" x14ac:dyDescent="0.3">
      <c r="D594" s="105"/>
      <c r="E594" s="129"/>
      <c r="G594" s="90"/>
      <c r="P594" s="90"/>
      <c r="Q594" s="90"/>
      <c r="R594" s="90"/>
      <c r="S594" s="90"/>
    </row>
    <row r="595" spans="4:19" x14ac:dyDescent="0.3">
      <c r="D595" s="105"/>
      <c r="E595" s="129"/>
      <c r="G595" s="90"/>
      <c r="P595" s="90"/>
      <c r="Q595" s="90"/>
      <c r="R595" s="90"/>
      <c r="S595" s="90"/>
    </row>
    <row r="596" spans="4:19" x14ac:dyDescent="0.3">
      <c r="D596" s="105"/>
      <c r="E596" s="129"/>
      <c r="G596" s="90"/>
      <c r="P596" s="90"/>
      <c r="Q596" s="90"/>
      <c r="R596" s="90"/>
      <c r="S596" s="90"/>
    </row>
    <row r="597" spans="4:19" x14ac:dyDescent="0.3">
      <c r="D597" s="105"/>
      <c r="E597" s="129"/>
      <c r="G597" s="90"/>
      <c r="P597" s="90"/>
      <c r="Q597" s="90"/>
      <c r="R597" s="90"/>
      <c r="S597" s="90"/>
    </row>
    <row r="598" spans="4:19" x14ac:dyDescent="0.3">
      <c r="D598" s="105"/>
      <c r="E598" s="129"/>
      <c r="G598" s="90"/>
      <c r="P598" s="90"/>
      <c r="Q598" s="90"/>
      <c r="R598" s="90"/>
      <c r="S598" s="90"/>
    </row>
    <row r="599" spans="4:19" x14ac:dyDescent="0.3">
      <c r="D599" s="105"/>
      <c r="E599" s="129"/>
      <c r="G599" s="90"/>
      <c r="P599" s="90"/>
      <c r="Q599" s="90"/>
      <c r="R599" s="90"/>
      <c r="S599" s="90"/>
    </row>
    <row r="600" spans="4:19" x14ac:dyDescent="0.3">
      <c r="D600" s="105"/>
      <c r="E600" s="129"/>
      <c r="G600" s="90"/>
      <c r="P600" s="90"/>
      <c r="Q600" s="90"/>
      <c r="R600" s="90"/>
      <c r="S600" s="90"/>
    </row>
    <row r="601" spans="4:19" x14ac:dyDescent="0.3">
      <c r="D601" s="105"/>
      <c r="E601" s="129"/>
      <c r="G601" s="90"/>
      <c r="P601" s="90"/>
      <c r="Q601" s="90"/>
      <c r="R601" s="90"/>
      <c r="S601" s="90"/>
    </row>
    <row r="602" spans="4:19" x14ac:dyDescent="0.3">
      <c r="D602" s="105"/>
      <c r="E602" s="129"/>
      <c r="G602" s="90"/>
      <c r="P602" s="90"/>
      <c r="Q602" s="90"/>
      <c r="R602" s="90"/>
      <c r="S602" s="90"/>
    </row>
    <row r="603" spans="4:19" x14ac:dyDescent="0.3">
      <c r="D603" s="105"/>
      <c r="E603" s="129"/>
      <c r="G603" s="90"/>
      <c r="P603" s="90"/>
      <c r="Q603" s="90"/>
      <c r="R603" s="90"/>
      <c r="S603" s="90"/>
    </row>
    <row r="604" spans="4:19" x14ac:dyDescent="0.3">
      <c r="D604" s="105"/>
      <c r="E604" s="129"/>
      <c r="G604" s="90"/>
      <c r="P604" s="90"/>
      <c r="Q604" s="90"/>
      <c r="R604" s="90"/>
      <c r="S604" s="90"/>
    </row>
    <row r="605" spans="4:19" x14ac:dyDescent="0.3">
      <c r="D605" s="105"/>
      <c r="E605" s="129"/>
      <c r="G605" s="90"/>
      <c r="P605" s="90"/>
      <c r="Q605" s="90"/>
      <c r="R605" s="90"/>
      <c r="S605" s="90"/>
    </row>
    <row r="606" spans="4:19" x14ac:dyDescent="0.3">
      <c r="D606" s="105"/>
      <c r="E606" s="129"/>
      <c r="G606" s="90"/>
      <c r="P606" s="90"/>
      <c r="Q606" s="90"/>
      <c r="R606" s="90"/>
      <c r="S606" s="90"/>
    </row>
    <row r="607" spans="4:19" x14ac:dyDescent="0.3">
      <c r="D607" s="105"/>
      <c r="E607" s="129"/>
      <c r="G607" s="90"/>
      <c r="P607" s="90"/>
      <c r="Q607" s="90"/>
      <c r="R607" s="90"/>
      <c r="S607" s="90"/>
    </row>
    <row r="608" spans="4:19" x14ac:dyDescent="0.3">
      <c r="D608" s="105"/>
      <c r="E608" s="129"/>
      <c r="G608" s="90"/>
      <c r="P608" s="90"/>
      <c r="Q608" s="90"/>
      <c r="R608" s="90"/>
      <c r="S608" s="90"/>
    </row>
    <row r="609" spans="4:19" x14ac:dyDescent="0.3">
      <c r="D609" s="105"/>
      <c r="E609" s="129"/>
      <c r="G609" s="90"/>
      <c r="P609" s="90"/>
      <c r="Q609" s="90"/>
      <c r="R609" s="90"/>
      <c r="S609" s="90"/>
    </row>
    <row r="610" spans="4:19" x14ac:dyDescent="0.3">
      <c r="D610" s="105"/>
      <c r="E610" s="129"/>
      <c r="G610" s="90"/>
      <c r="P610" s="90"/>
      <c r="Q610" s="90"/>
      <c r="R610" s="90"/>
      <c r="S610" s="90"/>
    </row>
    <row r="611" spans="4:19" x14ac:dyDescent="0.3">
      <c r="D611" s="105"/>
      <c r="E611" s="129"/>
      <c r="G611" s="90"/>
      <c r="P611" s="90"/>
      <c r="Q611" s="90"/>
      <c r="R611" s="90"/>
      <c r="S611" s="90"/>
    </row>
    <row r="612" spans="4:19" x14ac:dyDescent="0.3">
      <c r="D612" s="105"/>
      <c r="E612" s="129"/>
      <c r="G612" s="90"/>
      <c r="P612" s="90"/>
      <c r="Q612" s="90"/>
      <c r="R612" s="90"/>
      <c r="S612" s="90"/>
    </row>
    <row r="613" spans="4:19" x14ac:dyDescent="0.3">
      <c r="D613" s="105"/>
      <c r="E613" s="129"/>
      <c r="G613" s="90"/>
      <c r="P613" s="90"/>
      <c r="Q613" s="90"/>
      <c r="R613" s="90"/>
      <c r="S613" s="90"/>
    </row>
    <row r="614" spans="4:19" x14ac:dyDescent="0.3">
      <c r="D614" s="105"/>
      <c r="E614" s="129"/>
      <c r="G614" s="90"/>
      <c r="P614" s="90"/>
      <c r="Q614" s="90"/>
      <c r="R614" s="90"/>
      <c r="S614" s="90"/>
    </row>
    <row r="615" spans="4:19" x14ac:dyDescent="0.3">
      <c r="D615" s="105"/>
      <c r="E615" s="129"/>
      <c r="G615" s="90"/>
      <c r="P615" s="90"/>
      <c r="Q615" s="90"/>
      <c r="R615" s="90"/>
      <c r="S615" s="90"/>
    </row>
    <row r="616" spans="4:19" x14ac:dyDescent="0.3">
      <c r="D616" s="105"/>
      <c r="E616" s="129"/>
      <c r="G616" s="90"/>
      <c r="P616" s="90"/>
      <c r="Q616" s="90"/>
      <c r="R616" s="90"/>
      <c r="S616" s="90"/>
    </row>
    <row r="617" spans="4:19" x14ac:dyDescent="0.3">
      <c r="D617" s="105"/>
      <c r="E617" s="129"/>
      <c r="G617" s="90"/>
      <c r="P617" s="90"/>
      <c r="Q617" s="90"/>
      <c r="R617" s="90"/>
      <c r="S617" s="90"/>
    </row>
    <row r="618" spans="4:19" x14ac:dyDescent="0.3">
      <c r="D618" s="105"/>
      <c r="E618" s="129"/>
      <c r="G618" s="90"/>
      <c r="P618" s="90"/>
      <c r="Q618" s="90"/>
      <c r="R618" s="90"/>
      <c r="S618" s="90"/>
    </row>
    <row r="619" spans="4:19" x14ac:dyDescent="0.3">
      <c r="D619" s="105"/>
      <c r="E619" s="129"/>
      <c r="G619" s="90"/>
      <c r="P619" s="90"/>
      <c r="Q619" s="90"/>
      <c r="R619" s="90"/>
      <c r="S619" s="90"/>
    </row>
    <row r="620" spans="4:19" x14ac:dyDescent="0.3">
      <c r="D620" s="105"/>
      <c r="E620" s="129"/>
      <c r="G620" s="90"/>
      <c r="P620" s="90"/>
      <c r="Q620" s="90"/>
      <c r="R620" s="90"/>
      <c r="S620" s="90"/>
    </row>
    <row r="621" spans="4:19" x14ac:dyDescent="0.3">
      <c r="D621" s="105"/>
      <c r="E621" s="129"/>
      <c r="G621" s="90"/>
      <c r="P621" s="90"/>
      <c r="Q621" s="90"/>
      <c r="R621" s="90"/>
      <c r="S621" s="90"/>
    </row>
    <row r="622" spans="4:19" x14ac:dyDescent="0.3">
      <c r="D622" s="105"/>
      <c r="E622" s="129"/>
      <c r="G622" s="90"/>
      <c r="P622" s="90"/>
      <c r="Q622" s="90"/>
      <c r="R622" s="90"/>
      <c r="S622" s="90"/>
    </row>
    <row r="623" spans="4:19" x14ac:dyDescent="0.3">
      <c r="D623" s="105"/>
      <c r="E623" s="129"/>
      <c r="G623" s="90"/>
      <c r="P623" s="90"/>
      <c r="Q623" s="90"/>
      <c r="R623" s="90"/>
      <c r="S623" s="90"/>
    </row>
    <row r="624" spans="4:19" x14ac:dyDescent="0.3">
      <c r="D624" s="105"/>
      <c r="E624" s="129"/>
      <c r="G624" s="90"/>
      <c r="P624" s="90"/>
      <c r="Q624" s="90"/>
      <c r="R624" s="90"/>
      <c r="S624" s="90"/>
    </row>
    <row r="625" spans="4:19" x14ac:dyDescent="0.3">
      <c r="D625" s="105"/>
      <c r="E625" s="129"/>
      <c r="G625" s="90"/>
      <c r="P625" s="90"/>
      <c r="Q625" s="90"/>
      <c r="R625" s="90"/>
      <c r="S625" s="90"/>
    </row>
    <row r="626" spans="4:19" x14ac:dyDescent="0.3">
      <c r="D626" s="105"/>
      <c r="E626" s="129"/>
      <c r="G626" s="90"/>
      <c r="P626" s="90"/>
      <c r="Q626" s="90"/>
      <c r="R626" s="90"/>
      <c r="S626" s="90"/>
    </row>
    <row r="627" spans="4:19" x14ac:dyDescent="0.3">
      <c r="D627" s="105"/>
      <c r="E627" s="129"/>
      <c r="G627" s="90"/>
      <c r="P627" s="90"/>
      <c r="Q627" s="90"/>
      <c r="R627" s="90"/>
      <c r="S627" s="90"/>
    </row>
    <row r="628" spans="4:19" x14ac:dyDescent="0.3">
      <c r="D628" s="105"/>
      <c r="E628" s="129"/>
      <c r="G628" s="90"/>
      <c r="P628" s="90"/>
      <c r="Q628" s="90"/>
      <c r="R628" s="90"/>
      <c r="S628" s="90"/>
    </row>
    <row r="629" spans="4:19" x14ac:dyDescent="0.3">
      <c r="D629" s="105"/>
      <c r="E629" s="129"/>
      <c r="G629" s="90"/>
      <c r="P629" s="90"/>
      <c r="Q629" s="90"/>
      <c r="R629" s="90"/>
      <c r="S629" s="90"/>
    </row>
    <row r="630" spans="4:19" x14ac:dyDescent="0.3">
      <c r="D630" s="105"/>
      <c r="E630" s="129"/>
      <c r="G630" s="90"/>
      <c r="P630" s="90"/>
      <c r="Q630" s="90"/>
      <c r="R630" s="90"/>
      <c r="S630" s="90"/>
    </row>
    <row r="631" spans="4:19" x14ac:dyDescent="0.3">
      <c r="D631" s="105"/>
      <c r="E631" s="129"/>
      <c r="G631" s="90"/>
      <c r="P631" s="90"/>
      <c r="Q631" s="90"/>
      <c r="R631" s="90"/>
      <c r="S631" s="90"/>
    </row>
    <row r="632" spans="4:19" x14ac:dyDescent="0.3">
      <c r="D632" s="105"/>
      <c r="E632" s="129"/>
      <c r="G632" s="90"/>
      <c r="P632" s="90"/>
      <c r="Q632" s="90"/>
      <c r="R632" s="90"/>
      <c r="S632" s="90"/>
    </row>
    <row r="633" spans="4:19" x14ac:dyDescent="0.3">
      <c r="D633" s="105"/>
      <c r="E633" s="129"/>
      <c r="G633" s="90"/>
      <c r="P633" s="90"/>
      <c r="Q633" s="90"/>
      <c r="R633" s="90"/>
      <c r="S633" s="90"/>
    </row>
    <row r="634" spans="4:19" x14ac:dyDescent="0.3">
      <c r="D634" s="105"/>
      <c r="E634" s="129"/>
      <c r="G634" s="90"/>
      <c r="P634" s="90"/>
      <c r="Q634" s="90"/>
      <c r="R634" s="90"/>
      <c r="S634" s="90"/>
    </row>
    <row r="635" spans="4:19" x14ac:dyDescent="0.3">
      <c r="D635" s="105"/>
      <c r="E635" s="129"/>
      <c r="G635" s="90"/>
      <c r="P635" s="90"/>
      <c r="Q635" s="90"/>
      <c r="R635" s="90"/>
      <c r="S635" s="90"/>
    </row>
    <row r="636" spans="4:19" x14ac:dyDescent="0.3">
      <c r="D636" s="105"/>
      <c r="E636" s="129"/>
      <c r="G636" s="90"/>
      <c r="P636" s="90"/>
      <c r="Q636" s="90"/>
      <c r="R636" s="90"/>
      <c r="S636" s="90"/>
    </row>
    <row r="637" spans="4:19" x14ac:dyDescent="0.3">
      <c r="D637" s="105"/>
      <c r="E637" s="129"/>
      <c r="G637" s="90"/>
      <c r="P637" s="90"/>
      <c r="Q637" s="90"/>
      <c r="R637" s="90"/>
      <c r="S637" s="90"/>
    </row>
    <row r="638" spans="4:19" x14ac:dyDescent="0.3">
      <c r="D638" s="105"/>
      <c r="E638" s="129"/>
      <c r="G638" s="90"/>
      <c r="P638" s="90"/>
      <c r="Q638" s="90"/>
      <c r="R638" s="90"/>
      <c r="S638" s="90"/>
    </row>
    <row r="639" spans="4:19" x14ac:dyDescent="0.3">
      <c r="D639" s="105"/>
      <c r="E639" s="129"/>
      <c r="G639" s="90"/>
      <c r="P639" s="90"/>
      <c r="Q639" s="90"/>
      <c r="R639" s="90"/>
      <c r="S639" s="90"/>
    </row>
    <row r="640" spans="4:19" x14ac:dyDescent="0.3">
      <c r="D640" s="105"/>
      <c r="E640" s="129"/>
      <c r="G640" s="90"/>
      <c r="P640" s="90"/>
      <c r="Q640" s="90"/>
      <c r="R640" s="90"/>
      <c r="S640" s="90"/>
    </row>
    <row r="641" spans="4:19" x14ac:dyDescent="0.3">
      <c r="D641" s="105"/>
      <c r="E641" s="129"/>
      <c r="G641" s="90"/>
      <c r="P641" s="90"/>
      <c r="Q641" s="90"/>
      <c r="R641" s="90"/>
      <c r="S641" s="90"/>
    </row>
    <row r="642" spans="4:19" x14ac:dyDescent="0.3">
      <c r="D642" s="105"/>
      <c r="E642" s="129"/>
      <c r="G642" s="90"/>
      <c r="P642" s="90"/>
      <c r="Q642" s="90"/>
      <c r="R642" s="90"/>
      <c r="S642" s="90"/>
    </row>
    <row r="643" spans="4:19" x14ac:dyDescent="0.3">
      <c r="D643" s="105"/>
      <c r="E643" s="129"/>
      <c r="G643" s="90"/>
      <c r="P643" s="90"/>
      <c r="Q643" s="90"/>
      <c r="R643" s="90"/>
      <c r="S643" s="90"/>
    </row>
    <row r="644" spans="4:19" x14ac:dyDescent="0.3">
      <c r="D644" s="105"/>
      <c r="E644" s="129"/>
      <c r="G644" s="90"/>
      <c r="P644" s="90"/>
      <c r="Q644" s="90"/>
      <c r="R644" s="90"/>
      <c r="S644" s="90"/>
    </row>
    <row r="645" spans="4:19" x14ac:dyDescent="0.3">
      <c r="D645" s="105"/>
      <c r="E645" s="129"/>
      <c r="G645" s="90"/>
      <c r="P645" s="90"/>
      <c r="Q645" s="90"/>
      <c r="R645" s="90"/>
      <c r="S645" s="90"/>
    </row>
    <row r="646" spans="4:19" x14ac:dyDescent="0.3">
      <c r="D646" s="105"/>
      <c r="E646" s="129"/>
      <c r="G646" s="90"/>
      <c r="P646" s="90"/>
      <c r="Q646" s="90"/>
      <c r="R646" s="90"/>
      <c r="S646" s="90"/>
    </row>
    <row r="647" spans="4:19" x14ac:dyDescent="0.3">
      <c r="D647" s="105"/>
      <c r="E647" s="129"/>
      <c r="G647" s="90"/>
      <c r="P647" s="90"/>
      <c r="Q647" s="90"/>
      <c r="R647" s="90"/>
      <c r="S647" s="90"/>
    </row>
    <row r="648" spans="4:19" x14ac:dyDescent="0.3">
      <c r="D648" s="105"/>
      <c r="E648" s="129"/>
      <c r="G648" s="90"/>
      <c r="P648" s="90"/>
      <c r="Q648" s="90"/>
      <c r="R648" s="90"/>
      <c r="S648" s="90"/>
    </row>
    <row r="649" spans="4:19" x14ac:dyDescent="0.3">
      <c r="D649" s="105"/>
      <c r="E649" s="129"/>
      <c r="G649" s="90"/>
      <c r="P649" s="90"/>
      <c r="Q649" s="90"/>
      <c r="R649" s="90"/>
      <c r="S649" s="90"/>
    </row>
    <row r="650" spans="4:19" x14ac:dyDescent="0.3">
      <c r="D650" s="105"/>
      <c r="E650" s="129"/>
      <c r="G650" s="90"/>
      <c r="P650" s="90"/>
      <c r="Q650" s="90"/>
      <c r="R650" s="90"/>
      <c r="S650" s="90"/>
    </row>
    <row r="651" spans="4:19" x14ac:dyDescent="0.3">
      <c r="D651" s="105"/>
      <c r="E651" s="129"/>
      <c r="G651" s="90"/>
      <c r="P651" s="90"/>
      <c r="Q651" s="90"/>
      <c r="R651" s="90"/>
      <c r="S651" s="90"/>
    </row>
    <row r="652" spans="4:19" x14ac:dyDescent="0.3">
      <c r="D652" s="105"/>
      <c r="E652" s="129"/>
      <c r="G652" s="90"/>
      <c r="P652" s="90"/>
      <c r="Q652" s="90"/>
      <c r="R652" s="90"/>
      <c r="S652" s="90"/>
    </row>
    <row r="653" spans="4:19" x14ac:dyDescent="0.3">
      <c r="D653" s="105"/>
      <c r="E653" s="129"/>
      <c r="G653" s="90"/>
      <c r="P653" s="90"/>
      <c r="Q653" s="90"/>
      <c r="R653" s="90"/>
      <c r="S653" s="90"/>
    </row>
    <row r="654" spans="4:19" x14ac:dyDescent="0.3">
      <c r="D654" s="105"/>
      <c r="E654" s="129"/>
      <c r="G654" s="90"/>
      <c r="P654" s="90"/>
      <c r="Q654" s="90"/>
      <c r="R654" s="90"/>
      <c r="S654" s="90"/>
    </row>
    <row r="655" spans="4:19" x14ac:dyDescent="0.3">
      <c r="D655" s="105"/>
      <c r="E655" s="129"/>
      <c r="G655" s="90"/>
      <c r="P655" s="90"/>
      <c r="Q655" s="90"/>
      <c r="R655" s="90"/>
      <c r="S655" s="90"/>
    </row>
    <row r="656" spans="4:19" x14ac:dyDescent="0.3">
      <c r="D656" s="105"/>
      <c r="E656" s="129"/>
      <c r="G656" s="90"/>
      <c r="P656" s="90"/>
      <c r="Q656" s="90"/>
      <c r="R656" s="90"/>
      <c r="S656" s="90"/>
    </row>
    <row r="657" spans="4:19" x14ac:dyDescent="0.3">
      <c r="D657" s="105"/>
      <c r="E657" s="129"/>
      <c r="G657" s="90"/>
      <c r="P657" s="90"/>
      <c r="Q657" s="90"/>
      <c r="R657" s="90"/>
      <c r="S657" s="90"/>
    </row>
    <row r="658" spans="4:19" x14ac:dyDescent="0.3">
      <c r="D658" s="105"/>
      <c r="E658" s="129"/>
      <c r="G658" s="90"/>
      <c r="P658" s="90"/>
      <c r="Q658" s="90"/>
      <c r="R658" s="90"/>
      <c r="S658" s="90"/>
    </row>
    <row r="659" spans="4:19" x14ac:dyDescent="0.3">
      <c r="D659" s="105"/>
      <c r="E659" s="129"/>
      <c r="G659" s="90"/>
      <c r="P659" s="90"/>
      <c r="Q659" s="90"/>
      <c r="R659" s="90"/>
      <c r="S659" s="90"/>
    </row>
    <row r="660" spans="4:19" x14ac:dyDescent="0.3">
      <c r="D660" s="105"/>
      <c r="E660" s="129"/>
      <c r="G660" s="90"/>
      <c r="P660" s="90"/>
      <c r="Q660" s="90"/>
      <c r="R660" s="90"/>
      <c r="S660" s="90"/>
    </row>
    <row r="661" spans="4:19" x14ac:dyDescent="0.3">
      <c r="D661" s="105"/>
      <c r="E661" s="129"/>
      <c r="G661" s="90"/>
      <c r="P661" s="90"/>
      <c r="Q661" s="90"/>
      <c r="R661" s="90"/>
      <c r="S661" s="90"/>
    </row>
    <row r="662" spans="4:19" x14ac:dyDescent="0.3">
      <c r="D662" s="105"/>
      <c r="E662" s="129"/>
      <c r="G662" s="90"/>
      <c r="P662" s="90"/>
      <c r="Q662" s="90"/>
      <c r="R662" s="90"/>
      <c r="S662" s="90"/>
    </row>
    <row r="663" spans="4:19" x14ac:dyDescent="0.3">
      <c r="D663" s="105"/>
      <c r="E663" s="129"/>
      <c r="G663" s="90"/>
      <c r="P663" s="90"/>
      <c r="Q663" s="90"/>
      <c r="R663" s="90"/>
      <c r="S663" s="90"/>
    </row>
    <row r="664" spans="4:19" x14ac:dyDescent="0.3">
      <c r="D664" s="105"/>
      <c r="E664" s="129"/>
      <c r="G664" s="90"/>
      <c r="P664" s="90"/>
      <c r="Q664" s="90"/>
      <c r="R664" s="90"/>
      <c r="S664" s="90"/>
    </row>
    <row r="665" spans="4:19" x14ac:dyDescent="0.3">
      <c r="D665" s="105"/>
      <c r="E665" s="129"/>
      <c r="G665" s="90"/>
      <c r="P665" s="90"/>
      <c r="Q665" s="90"/>
      <c r="R665" s="90"/>
      <c r="S665" s="90"/>
    </row>
    <row r="666" spans="4:19" x14ac:dyDescent="0.3">
      <c r="D666" s="105"/>
      <c r="E666" s="129"/>
      <c r="G666" s="90"/>
      <c r="P666" s="90"/>
      <c r="Q666" s="90"/>
      <c r="R666" s="90"/>
      <c r="S666" s="90"/>
    </row>
    <row r="667" spans="4:19" x14ac:dyDescent="0.3">
      <c r="D667" s="105"/>
      <c r="E667" s="129"/>
      <c r="G667" s="90"/>
      <c r="P667" s="90"/>
      <c r="Q667" s="90"/>
      <c r="R667" s="90"/>
      <c r="S667" s="90"/>
    </row>
    <row r="668" spans="4:19" x14ac:dyDescent="0.3">
      <c r="D668" s="105"/>
      <c r="E668" s="129"/>
      <c r="G668" s="90"/>
      <c r="P668" s="90"/>
      <c r="Q668" s="90"/>
      <c r="R668" s="90"/>
      <c r="S668" s="90"/>
    </row>
    <row r="669" spans="4:19" x14ac:dyDescent="0.3">
      <c r="D669" s="105"/>
      <c r="E669" s="129"/>
      <c r="G669" s="90"/>
      <c r="P669" s="90"/>
      <c r="Q669" s="90"/>
      <c r="R669" s="90"/>
      <c r="S669" s="90"/>
    </row>
    <row r="670" spans="4:19" x14ac:dyDescent="0.3">
      <c r="D670" s="105"/>
      <c r="E670" s="129"/>
      <c r="G670" s="90"/>
      <c r="P670" s="90"/>
      <c r="Q670" s="90"/>
      <c r="R670" s="90"/>
      <c r="S670" s="90"/>
    </row>
    <row r="671" spans="4:19" x14ac:dyDescent="0.3">
      <c r="D671" s="105"/>
      <c r="E671" s="129"/>
      <c r="G671" s="90"/>
      <c r="P671" s="90"/>
      <c r="Q671" s="90"/>
      <c r="R671" s="90"/>
      <c r="S671" s="90"/>
    </row>
    <row r="672" spans="4:19" x14ac:dyDescent="0.3">
      <c r="D672" s="105"/>
      <c r="E672" s="129"/>
      <c r="G672" s="90"/>
      <c r="P672" s="90"/>
      <c r="Q672" s="90"/>
      <c r="R672" s="90"/>
      <c r="S672" s="90"/>
    </row>
    <row r="673" spans="4:19" x14ac:dyDescent="0.3">
      <c r="D673" s="105"/>
      <c r="E673" s="129"/>
      <c r="G673" s="90"/>
      <c r="P673" s="90"/>
      <c r="Q673" s="90"/>
      <c r="R673" s="90"/>
      <c r="S673" s="90"/>
    </row>
    <row r="674" spans="4:19" x14ac:dyDescent="0.3">
      <c r="D674" s="105"/>
      <c r="E674" s="129"/>
      <c r="G674" s="90"/>
      <c r="P674" s="90"/>
      <c r="Q674" s="90"/>
      <c r="R674" s="90"/>
      <c r="S674" s="90"/>
    </row>
    <row r="675" spans="4:19" x14ac:dyDescent="0.3">
      <c r="D675" s="105"/>
      <c r="E675" s="129"/>
      <c r="G675" s="90"/>
      <c r="P675" s="90"/>
      <c r="Q675" s="90"/>
      <c r="R675" s="90"/>
      <c r="S675" s="90"/>
    </row>
    <row r="676" spans="4:19" x14ac:dyDescent="0.3">
      <c r="D676" s="105"/>
      <c r="E676" s="129"/>
      <c r="G676" s="90"/>
      <c r="P676" s="90"/>
      <c r="Q676" s="90"/>
      <c r="R676" s="90"/>
      <c r="S676" s="90"/>
    </row>
    <row r="677" spans="4:19" x14ac:dyDescent="0.3">
      <c r="D677" s="105"/>
      <c r="E677" s="129"/>
      <c r="G677" s="90"/>
      <c r="P677" s="90"/>
      <c r="Q677" s="90"/>
      <c r="R677" s="90"/>
      <c r="S677" s="90"/>
    </row>
    <row r="678" spans="4:19" x14ac:dyDescent="0.3">
      <c r="D678" s="105"/>
      <c r="E678" s="129"/>
      <c r="G678" s="90"/>
      <c r="P678" s="90"/>
      <c r="Q678" s="90"/>
      <c r="R678" s="90"/>
      <c r="S678" s="90"/>
    </row>
    <row r="679" spans="4:19" x14ac:dyDescent="0.3">
      <c r="D679" s="105"/>
      <c r="E679" s="129"/>
      <c r="G679" s="90"/>
      <c r="P679" s="90"/>
      <c r="Q679" s="90"/>
      <c r="R679" s="90"/>
      <c r="S679" s="90"/>
    </row>
    <row r="680" spans="4:19" x14ac:dyDescent="0.3">
      <c r="D680" s="105"/>
      <c r="E680" s="129"/>
      <c r="G680" s="90"/>
      <c r="P680" s="90"/>
      <c r="Q680" s="90"/>
      <c r="R680" s="90"/>
      <c r="S680" s="90"/>
    </row>
    <row r="681" spans="4:19" x14ac:dyDescent="0.3">
      <c r="D681" s="105"/>
      <c r="E681" s="129"/>
      <c r="G681" s="90"/>
      <c r="P681" s="90"/>
      <c r="Q681" s="90"/>
      <c r="R681" s="90"/>
      <c r="S681" s="90"/>
    </row>
    <row r="682" spans="4:19" x14ac:dyDescent="0.3">
      <c r="D682" s="105"/>
      <c r="E682" s="129"/>
      <c r="G682" s="90"/>
      <c r="P682" s="90"/>
      <c r="Q682" s="90"/>
      <c r="R682" s="90"/>
      <c r="S682" s="90"/>
    </row>
    <row r="683" spans="4:19" x14ac:dyDescent="0.3">
      <c r="D683" s="105"/>
      <c r="E683" s="129"/>
      <c r="G683" s="90"/>
      <c r="P683" s="90"/>
      <c r="Q683" s="90"/>
      <c r="R683" s="90"/>
      <c r="S683" s="90"/>
    </row>
    <row r="684" spans="4:19" x14ac:dyDescent="0.3">
      <c r="D684" s="105"/>
      <c r="E684" s="129"/>
      <c r="G684" s="90"/>
      <c r="P684" s="90"/>
      <c r="Q684" s="90"/>
      <c r="R684" s="90"/>
      <c r="S684" s="90"/>
    </row>
    <row r="685" spans="4:19" x14ac:dyDescent="0.3">
      <c r="D685" s="105"/>
      <c r="E685" s="129"/>
      <c r="G685" s="90"/>
      <c r="P685" s="90"/>
      <c r="Q685" s="90"/>
      <c r="R685" s="90"/>
      <c r="S685" s="90"/>
    </row>
    <row r="686" spans="4:19" x14ac:dyDescent="0.3">
      <c r="D686" s="105"/>
      <c r="E686" s="129"/>
      <c r="G686" s="90"/>
      <c r="P686" s="90"/>
      <c r="Q686" s="90"/>
      <c r="R686" s="90"/>
      <c r="S686" s="90"/>
    </row>
    <row r="687" spans="4:19" x14ac:dyDescent="0.3">
      <c r="D687" s="105"/>
      <c r="E687" s="129"/>
      <c r="G687" s="90"/>
      <c r="P687" s="90"/>
      <c r="Q687" s="90"/>
      <c r="R687" s="90"/>
      <c r="S687" s="90"/>
    </row>
    <row r="688" spans="4:19" x14ac:dyDescent="0.3">
      <c r="D688" s="105"/>
      <c r="E688" s="129"/>
      <c r="G688" s="90"/>
      <c r="P688" s="90"/>
      <c r="Q688" s="90"/>
      <c r="R688" s="90"/>
      <c r="S688" s="90"/>
    </row>
    <row r="689" spans="4:19" x14ac:dyDescent="0.3">
      <c r="D689" s="105"/>
      <c r="E689" s="129"/>
      <c r="G689" s="90"/>
      <c r="P689" s="90"/>
      <c r="Q689" s="90"/>
      <c r="R689" s="90"/>
      <c r="S689" s="90"/>
    </row>
    <row r="690" spans="4:19" x14ac:dyDescent="0.3">
      <c r="D690" s="105"/>
      <c r="E690" s="129"/>
      <c r="G690" s="90"/>
      <c r="P690" s="90"/>
      <c r="Q690" s="90"/>
      <c r="R690" s="90"/>
      <c r="S690" s="90"/>
    </row>
    <row r="691" spans="4:19" x14ac:dyDescent="0.3">
      <c r="D691" s="105"/>
      <c r="E691" s="129"/>
      <c r="G691" s="90"/>
      <c r="P691" s="90"/>
      <c r="Q691" s="90"/>
      <c r="R691" s="90"/>
      <c r="S691" s="90"/>
    </row>
    <row r="692" spans="4:19" x14ac:dyDescent="0.3">
      <c r="D692" s="105"/>
      <c r="E692" s="129"/>
      <c r="G692" s="90"/>
      <c r="P692" s="90"/>
      <c r="Q692" s="90"/>
      <c r="R692" s="90"/>
      <c r="S692" s="90"/>
    </row>
    <row r="693" spans="4:19" x14ac:dyDescent="0.3">
      <c r="D693" s="105"/>
      <c r="E693" s="129"/>
      <c r="G693" s="90"/>
      <c r="P693" s="90"/>
      <c r="Q693" s="90"/>
      <c r="R693" s="90"/>
      <c r="S693" s="90"/>
    </row>
    <row r="694" spans="4:19" x14ac:dyDescent="0.3">
      <c r="D694" s="105"/>
      <c r="E694" s="129"/>
      <c r="G694" s="90"/>
      <c r="P694" s="90"/>
      <c r="Q694" s="90"/>
      <c r="R694" s="90"/>
      <c r="S694" s="90"/>
    </row>
    <row r="695" spans="4:19" x14ac:dyDescent="0.3">
      <c r="D695" s="105"/>
      <c r="E695" s="129"/>
      <c r="G695" s="90"/>
      <c r="P695" s="90"/>
      <c r="Q695" s="90"/>
      <c r="R695" s="90"/>
      <c r="S695" s="90"/>
    </row>
    <row r="696" spans="4:19" x14ac:dyDescent="0.3">
      <c r="D696" s="105"/>
      <c r="E696" s="129"/>
      <c r="G696" s="90"/>
      <c r="P696" s="90"/>
      <c r="Q696" s="90"/>
      <c r="R696" s="90"/>
      <c r="S696" s="90"/>
    </row>
    <row r="697" spans="4:19" x14ac:dyDescent="0.3">
      <c r="D697" s="105"/>
      <c r="E697" s="129"/>
      <c r="G697" s="90"/>
      <c r="P697" s="90"/>
      <c r="Q697" s="90"/>
      <c r="R697" s="90"/>
      <c r="S697" s="90"/>
    </row>
    <row r="698" spans="4:19" x14ac:dyDescent="0.3">
      <c r="D698" s="105"/>
      <c r="E698" s="129"/>
      <c r="G698" s="90"/>
      <c r="P698" s="90"/>
      <c r="Q698" s="90"/>
      <c r="R698" s="90"/>
      <c r="S698" s="90"/>
    </row>
    <row r="699" spans="4:19" x14ac:dyDescent="0.3">
      <c r="D699" s="105"/>
      <c r="E699" s="129"/>
      <c r="G699" s="90"/>
      <c r="P699" s="90"/>
      <c r="Q699" s="90"/>
      <c r="R699" s="90"/>
      <c r="S699" s="90"/>
    </row>
    <row r="700" spans="4:19" x14ac:dyDescent="0.3">
      <c r="D700" s="105"/>
      <c r="E700" s="129"/>
      <c r="G700" s="90"/>
      <c r="P700" s="90"/>
      <c r="Q700" s="90"/>
      <c r="R700" s="90"/>
      <c r="S700" s="90"/>
    </row>
    <row r="701" spans="4:19" x14ac:dyDescent="0.3">
      <c r="D701" s="105"/>
      <c r="E701" s="129"/>
      <c r="G701" s="90"/>
      <c r="P701" s="90"/>
      <c r="Q701" s="90"/>
      <c r="R701" s="90"/>
      <c r="S701" s="90"/>
    </row>
    <row r="702" spans="4:19" x14ac:dyDescent="0.3">
      <c r="D702" s="105"/>
      <c r="E702" s="129"/>
      <c r="G702" s="90"/>
      <c r="P702" s="90"/>
      <c r="Q702" s="90"/>
      <c r="R702" s="90"/>
      <c r="S702" s="90"/>
    </row>
    <row r="703" spans="4:19" x14ac:dyDescent="0.3">
      <c r="D703" s="105"/>
      <c r="E703" s="129"/>
      <c r="G703" s="90"/>
      <c r="P703" s="90"/>
      <c r="Q703" s="90"/>
      <c r="R703" s="90"/>
      <c r="S703" s="90"/>
    </row>
    <row r="704" spans="4:19" x14ac:dyDescent="0.3">
      <c r="D704" s="105"/>
      <c r="E704" s="129"/>
      <c r="G704" s="90"/>
      <c r="P704" s="90"/>
      <c r="Q704" s="90"/>
      <c r="R704" s="90"/>
      <c r="S704" s="90"/>
    </row>
    <row r="705" spans="4:19" x14ac:dyDescent="0.3">
      <c r="D705" s="105"/>
      <c r="E705" s="129"/>
      <c r="G705" s="90"/>
      <c r="P705" s="90"/>
      <c r="Q705" s="90"/>
      <c r="R705" s="90"/>
      <c r="S705" s="90"/>
    </row>
    <row r="706" spans="4:19" x14ac:dyDescent="0.3">
      <c r="D706" s="105"/>
      <c r="E706" s="129"/>
      <c r="G706" s="90"/>
      <c r="P706" s="90"/>
      <c r="Q706" s="90"/>
      <c r="R706" s="90"/>
      <c r="S706" s="90"/>
    </row>
    <row r="707" spans="4:19" x14ac:dyDescent="0.3">
      <c r="D707" s="105"/>
      <c r="E707" s="129"/>
      <c r="G707" s="90"/>
      <c r="P707" s="90"/>
      <c r="Q707" s="90"/>
      <c r="R707" s="90"/>
      <c r="S707" s="90"/>
    </row>
    <row r="708" spans="4:19" x14ac:dyDescent="0.3">
      <c r="D708" s="105"/>
      <c r="E708" s="129"/>
      <c r="G708" s="90"/>
      <c r="P708" s="90"/>
      <c r="Q708" s="90"/>
      <c r="R708" s="90"/>
      <c r="S708" s="90"/>
    </row>
    <row r="709" spans="4:19" x14ac:dyDescent="0.3">
      <c r="D709" s="105"/>
      <c r="E709" s="129"/>
      <c r="G709" s="90"/>
      <c r="P709" s="90"/>
      <c r="Q709" s="90"/>
      <c r="R709" s="90"/>
      <c r="S709" s="90"/>
    </row>
    <row r="710" spans="4:19" x14ac:dyDescent="0.3">
      <c r="D710" s="105"/>
      <c r="E710" s="129"/>
      <c r="G710" s="90"/>
      <c r="P710" s="90"/>
      <c r="Q710" s="90"/>
      <c r="R710" s="90"/>
      <c r="S710" s="90"/>
    </row>
    <row r="711" spans="4:19" x14ac:dyDescent="0.3">
      <c r="D711" s="105"/>
      <c r="E711" s="129"/>
      <c r="G711" s="90"/>
      <c r="P711" s="90"/>
      <c r="Q711" s="90"/>
      <c r="R711" s="90"/>
      <c r="S711" s="90"/>
    </row>
    <row r="712" spans="4:19" x14ac:dyDescent="0.3">
      <c r="D712" s="105"/>
      <c r="E712" s="129"/>
      <c r="G712" s="90"/>
      <c r="P712" s="90"/>
      <c r="Q712" s="90"/>
      <c r="R712" s="90"/>
      <c r="S712" s="90"/>
    </row>
    <row r="713" spans="4:19" x14ac:dyDescent="0.3">
      <c r="D713" s="105"/>
      <c r="E713" s="129"/>
      <c r="G713" s="90"/>
      <c r="P713" s="90"/>
      <c r="Q713" s="90"/>
      <c r="R713" s="90"/>
      <c r="S713" s="90"/>
    </row>
    <row r="714" spans="4:19" x14ac:dyDescent="0.3">
      <c r="D714" s="105"/>
      <c r="E714" s="129"/>
      <c r="G714" s="90"/>
      <c r="P714" s="90"/>
      <c r="Q714" s="90"/>
      <c r="R714" s="90"/>
      <c r="S714" s="90"/>
    </row>
    <row r="715" spans="4:19" x14ac:dyDescent="0.3">
      <c r="D715" s="105"/>
      <c r="E715" s="129"/>
      <c r="G715" s="90"/>
      <c r="P715" s="90"/>
      <c r="Q715" s="90"/>
      <c r="R715" s="90"/>
      <c r="S715" s="90"/>
    </row>
    <row r="716" spans="4:19" x14ac:dyDescent="0.3">
      <c r="D716" s="105"/>
      <c r="E716" s="129"/>
      <c r="G716" s="90"/>
      <c r="P716" s="90"/>
      <c r="Q716" s="90"/>
      <c r="R716" s="90"/>
      <c r="S716" s="90"/>
    </row>
    <row r="717" spans="4:19" x14ac:dyDescent="0.3">
      <c r="D717" s="105"/>
      <c r="E717" s="129"/>
      <c r="G717" s="90"/>
      <c r="P717" s="90"/>
      <c r="Q717" s="90"/>
      <c r="R717" s="90"/>
      <c r="S717" s="90"/>
    </row>
    <row r="718" spans="4:19" x14ac:dyDescent="0.3">
      <c r="D718" s="105"/>
      <c r="E718" s="129"/>
      <c r="G718" s="90"/>
      <c r="P718" s="90"/>
      <c r="Q718" s="90"/>
      <c r="R718" s="90"/>
      <c r="S718" s="90"/>
    </row>
    <row r="719" spans="4:19" x14ac:dyDescent="0.3">
      <c r="D719" s="105"/>
      <c r="E719" s="129"/>
      <c r="G719" s="90"/>
      <c r="P719" s="90"/>
      <c r="Q719" s="90"/>
      <c r="R719" s="90"/>
      <c r="S719" s="90"/>
    </row>
    <row r="720" spans="4:19" x14ac:dyDescent="0.3">
      <c r="D720" s="105"/>
      <c r="E720" s="129"/>
      <c r="G720" s="90"/>
      <c r="P720" s="90"/>
      <c r="Q720" s="90"/>
      <c r="R720" s="90"/>
      <c r="S720" s="90"/>
    </row>
    <row r="721" spans="4:19" x14ac:dyDescent="0.3">
      <c r="D721" s="105"/>
      <c r="E721" s="129"/>
      <c r="G721" s="90"/>
      <c r="P721" s="90"/>
      <c r="Q721" s="90"/>
      <c r="R721" s="90"/>
      <c r="S721" s="90"/>
    </row>
    <row r="722" spans="4:19" x14ac:dyDescent="0.3">
      <c r="D722" s="105"/>
      <c r="E722" s="129"/>
      <c r="G722" s="90"/>
      <c r="P722" s="90"/>
      <c r="Q722" s="90"/>
      <c r="R722" s="90"/>
      <c r="S722" s="90"/>
    </row>
    <row r="723" spans="4:19" x14ac:dyDescent="0.3">
      <c r="D723" s="105"/>
      <c r="E723" s="129"/>
      <c r="G723" s="90"/>
      <c r="P723" s="90"/>
      <c r="Q723" s="90"/>
      <c r="R723" s="90"/>
      <c r="S723" s="90"/>
    </row>
    <row r="724" spans="4:19" x14ac:dyDescent="0.3">
      <c r="D724" s="105"/>
      <c r="E724" s="129"/>
      <c r="G724" s="90"/>
      <c r="P724" s="90"/>
      <c r="Q724" s="90"/>
      <c r="R724" s="90"/>
      <c r="S724" s="90"/>
    </row>
    <row r="725" spans="4:19" x14ac:dyDescent="0.3">
      <c r="D725" s="105"/>
      <c r="E725" s="129"/>
      <c r="G725" s="90"/>
      <c r="P725" s="90"/>
      <c r="Q725" s="90"/>
      <c r="R725" s="90"/>
      <c r="S725" s="90"/>
    </row>
    <row r="726" spans="4:19" x14ac:dyDescent="0.3">
      <c r="D726" s="105"/>
      <c r="E726" s="129"/>
      <c r="G726" s="90"/>
      <c r="P726" s="90"/>
      <c r="Q726" s="90"/>
      <c r="R726" s="90"/>
      <c r="S726" s="90"/>
    </row>
    <row r="727" spans="4:19" x14ac:dyDescent="0.3">
      <c r="D727" s="105"/>
      <c r="E727" s="129"/>
      <c r="G727" s="90"/>
      <c r="P727" s="90"/>
      <c r="Q727" s="90"/>
      <c r="R727" s="90"/>
      <c r="S727" s="90"/>
    </row>
    <row r="728" spans="4:19" x14ac:dyDescent="0.3">
      <c r="D728" s="105"/>
      <c r="E728" s="129"/>
      <c r="G728" s="90"/>
      <c r="P728" s="90"/>
      <c r="Q728" s="90"/>
      <c r="R728" s="90"/>
      <c r="S728" s="90"/>
    </row>
    <row r="729" spans="4:19" x14ac:dyDescent="0.3">
      <c r="D729" s="105"/>
      <c r="E729" s="129"/>
      <c r="G729" s="90"/>
      <c r="P729" s="90"/>
      <c r="Q729" s="90"/>
      <c r="R729" s="90"/>
      <c r="S729" s="90"/>
    </row>
    <row r="730" spans="4:19" x14ac:dyDescent="0.3">
      <c r="D730" s="105"/>
      <c r="E730" s="129"/>
      <c r="G730" s="90"/>
      <c r="P730" s="90"/>
      <c r="Q730" s="90"/>
      <c r="R730" s="90"/>
      <c r="S730" s="90"/>
    </row>
    <row r="731" spans="4:19" x14ac:dyDescent="0.3">
      <c r="D731" s="105"/>
      <c r="E731" s="129"/>
      <c r="G731" s="90"/>
      <c r="P731" s="90"/>
      <c r="Q731" s="90"/>
      <c r="R731" s="90"/>
      <c r="S731" s="90"/>
    </row>
    <row r="732" spans="4:19" x14ac:dyDescent="0.3">
      <c r="D732" s="105"/>
      <c r="E732" s="129"/>
      <c r="G732" s="90"/>
      <c r="P732" s="90"/>
      <c r="Q732" s="90"/>
      <c r="R732" s="90"/>
      <c r="S732" s="90"/>
    </row>
    <row r="733" spans="4:19" x14ac:dyDescent="0.3">
      <c r="D733" s="105"/>
      <c r="E733" s="129"/>
      <c r="G733" s="90"/>
      <c r="P733" s="90"/>
      <c r="Q733" s="90"/>
      <c r="R733" s="90"/>
      <c r="S733" s="90"/>
    </row>
    <row r="734" spans="4:19" x14ac:dyDescent="0.3">
      <c r="D734" s="105"/>
      <c r="E734" s="129"/>
      <c r="G734" s="90"/>
      <c r="P734" s="90"/>
      <c r="Q734" s="90"/>
      <c r="R734" s="90"/>
      <c r="S734" s="90"/>
    </row>
    <row r="735" spans="4:19" x14ac:dyDescent="0.3">
      <c r="D735" s="105"/>
      <c r="E735" s="129"/>
      <c r="G735" s="90"/>
      <c r="P735" s="90"/>
      <c r="Q735" s="90"/>
      <c r="R735" s="90"/>
      <c r="S735" s="90"/>
    </row>
    <row r="736" spans="4:19" x14ac:dyDescent="0.3">
      <c r="D736" s="105"/>
      <c r="E736" s="129"/>
      <c r="G736" s="90"/>
      <c r="P736" s="90"/>
      <c r="Q736" s="90"/>
      <c r="R736" s="90"/>
      <c r="S736" s="90"/>
    </row>
    <row r="737" spans="4:19" x14ac:dyDescent="0.3">
      <c r="D737" s="105"/>
      <c r="E737" s="129"/>
      <c r="G737" s="90"/>
      <c r="P737" s="90"/>
      <c r="Q737" s="90"/>
      <c r="R737" s="90"/>
      <c r="S737" s="90"/>
    </row>
    <row r="738" spans="4:19" x14ac:dyDescent="0.3">
      <c r="D738" s="105"/>
      <c r="E738" s="129"/>
      <c r="G738" s="90"/>
      <c r="P738" s="90"/>
      <c r="Q738" s="90"/>
      <c r="R738" s="90"/>
      <c r="S738" s="90"/>
    </row>
    <row r="739" spans="4:19" x14ac:dyDescent="0.3">
      <c r="D739" s="105"/>
      <c r="E739" s="129"/>
      <c r="G739" s="90"/>
      <c r="P739" s="90"/>
      <c r="Q739" s="90"/>
      <c r="R739" s="90"/>
      <c r="S739" s="90"/>
    </row>
    <row r="740" spans="4:19" x14ac:dyDescent="0.3">
      <c r="D740" s="105"/>
      <c r="E740" s="129"/>
      <c r="G740" s="90"/>
      <c r="P740" s="90"/>
      <c r="Q740" s="90"/>
      <c r="R740" s="90"/>
      <c r="S740" s="90"/>
    </row>
    <row r="741" spans="4:19" x14ac:dyDescent="0.3">
      <c r="D741" s="105"/>
      <c r="E741" s="129"/>
      <c r="G741" s="90"/>
      <c r="P741" s="90"/>
      <c r="Q741" s="90"/>
      <c r="R741" s="90"/>
      <c r="S741" s="90"/>
    </row>
    <row r="742" spans="4:19" x14ac:dyDescent="0.3">
      <c r="D742" s="105"/>
      <c r="E742" s="129"/>
      <c r="G742" s="90"/>
      <c r="P742" s="90"/>
      <c r="Q742" s="90"/>
      <c r="R742" s="90"/>
      <c r="S742" s="90"/>
    </row>
    <row r="743" spans="4:19" x14ac:dyDescent="0.3">
      <c r="D743" s="105"/>
      <c r="E743" s="129"/>
      <c r="G743" s="90"/>
      <c r="P743" s="90"/>
      <c r="Q743" s="90"/>
      <c r="R743" s="90"/>
      <c r="S743" s="90"/>
    </row>
    <row r="744" spans="4:19" x14ac:dyDescent="0.3">
      <c r="D744" s="105"/>
      <c r="E744" s="129"/>
      <c r="G744" s="90"/>
      <c r="P744" s="90"/>
      <c r="Q744" s="90"/>
      <c r="R744" s="90"/>
      <c r="S744" s="90"/>
    </row>
    <row r="745" spans="4:19" x14ac:dyDescent="0.3">
      <c r="D745" s="105"/>
      <c r="E745" s="129"/>
      <c r="G745" s="90"/>
      <c r="P745" s="90"/>
      <c r="Q745" s="90"/>
      <c r="R745" s="90"/>
      <c r="S745" s="90"/>
    </row>
    <row r="746" spans="4:19" x14ac:dyDescent="0.3">
      <c r="D746" s="105"/>
      <c r="E746" s="129"/>
      <c r="G746" s="90"/>
      <c r="P746" s="90"/>
      <c r="Q746" s="90"/>
      <c r="R746" s="90"/>
      <c r="S746" s="90"/>
    </row>
    <row r="747" spans="4:19" x14ac:dyDescent="0.3">
      <c r="D747" s="105"/>
      <c r="E747" s="129"/>
      <c r="G747" s="90"/>
      <c r="P747" s="90"/>
      <c r="Q747" s="90"/>
      <c r="R747" s="90"/>
      <c r="S747" s="90"/>
    </row>
    <row r="748" spans="4:19" x14ac:dyDescent="0.3">
      <c r="D748" s="105"/>
      <c r="E748" s="129"/>
      <c r="G748" s="90"/>
      <c r="P748" s="90"/>
      <c r="Q748" s="90"/>
      <c r="R748" s="90"/>
      <c r="S748" s="90"/>
    </row>
    <row r="749" spans="4:19" x14ac:dyDescent="0.3">
      <c r="D749" s="105"/>
      <c r="E749" s="129"/>
      <c r="G749" s="90"/>
      <c r="P749" s="90"/>
      <c r="Q749" s="90"/>
      <c r="R749" s="90"/>
      <c r="S749" s="90"/>
    </row>
    <row r="750" spans="4:19" x14ac:dyDescent="0.3">
      <c r="D750" s="105"/>
      <c r="E750" s="129"/>
      <c r="G750" s="90"/>
      <c r="P750" s="90"/>
      <c r="Q750" s="90"/>
      <c r="R750" s="90"/>
      <c r="S750" s="90"/>
    </row>
    <row r="751" spans="4:19" x14ac:dyDescent="0.3">
      <c r="D751" s="105"/>
      <c r="E751" s="129"/>
      <c r="G751" s="90"/>
      <c r="P751" s="90"/>
      <c r="Q751" s="90"/>
      <c r="R751" s="90"/>
      <c r="S751" s="90"/>
    </row>
    <row r="752" spans="4:19" x14ac:dyDescent="0.3">
      <c r="D752" s="105"/>
      <c r="E752" s="129"/>
      <c r="G752" s="90"/>
      <c r="P752" s="90"/>
      <c r="Q752" s="90"/>
      <c r="R752" s="90"/>
      <c r="S752" s="90"/>
    </row>
    <row r="753" spans="4:19" x14ac:dyDescent="0.3">
      <c r="D753" s="105"/>
      <c r="E753" s="129"/>
      <c r="G753" s="90"/>
      <c r="P753" s="90"/>
      <c r="Q753" s="90"/>
      <c r="R753" s="90"/>
      <c r="S753" s="90"/>
    </row>
    <row r="754" spans="4:19" x14ac:dyDescent="0.3">
      <c r="D754" s="105"/>
      <c r="E754" s="129"/>
      <c r="G754" s="90"/>
      <c r="P754" s="90"/>
      <c r="Q754" s="90"/>
      <c r="R754" s="90"/>
      <c r="S754" s="90"/>
    </row>
    <row r="755" spans="4:19" x14ac:dyDescent="0.3">
      <c r="D755" s="105"/>
      <c r="E755" s="129"/>
      <c r="G755" s="90"/>
      <c r="P755" s="90"/>
      <c r="Q755" s="90"/>
      <c r="R755" s="90"/>
      <c r="S755" s="90"/>
    </row>
    <row r="756" spans="4:19" x14ac:dyDescent="0.3">
      <c r="D756" s="105"/>
      <c r="E756" s="129"/>
      <c r="G756" s="90"/>
      <c r="P756" s="90"/>
      <c r="Q756" s="90"/>
      <c r="R756" s="90"/>
      <c r="S756" s="90"/>
    </row>
    <row r="757" spans="4:19" x14ac:dyDescent="0.3">
      <c r="D757" s="105"/>
      <c r="E757" s="129"/>
      <c r="G757" s="90"/>
      <c r="P757" s="90"/>
      <c r="Q757" s="90"/>
      <c r="R757" s="90"/>
      <c r="S757" s="90"/>
    </row>
    <row r="758" spans="4:19" x14ac:dyDescent="0.3">
      <c r="D758" s="105"/>
      <c r="E758" s="129"/>
      <c r="G758" s="90"/>
      <c r="P758" s="90"/>
      <c r="Q758" s="90"/>
      <c r="R758" s="90"/>
      <c r="S758" s="90"/>
    </row>
    <row r="759" spans="4:19" x14ac:dyDescent="0.3">
      <c r="D759" s="105"/>
      <c r="E759" s="129"/>
      <c r="G759" s="90"/>
      <c r="P759" s="90"/>
      <c r="Q759" s="90"/>
      <c r="R759" s="90"/>
      <c r="S759" s="90"/>
    </row>
    <row r="760" spans="4:19" x14ac:dyDescent="0.3">
      <c r="D760" s="105"/>
      <c r="E760" s="129"/>
      <c r="G760" s="90"/>
      <c r="P760" s="90"/>
      <c r="Q760" s="90"/>
      <c r="R760" s="90"/>
      <c r="S760" s="90"/>
    </row>
    <row r="761" spans="4:19" x14ac:dyDescent="0.3">
      <c r="D761" s="105"/>
      <c r="E761" s="129"/>
      <c r="G761" s="90"/>
      <c r="P761" s="90"/>
      <c r="Q761" s="90"/>
      <c r="R761" s="90"/>
      <c r="S761" s="90"/>
    </row>
    <row r="762" spans="4:19" x14ac:dyDescent="0.3">
      <c r="D762" s="105"/>
      <c r="E762" s="129"/>
      <c r="G762" s="90"/>
      <c r="P762" s="90"/>
      <c r="Q762" s="90"/>
      <c r="R762" s="90"/>
      <c r="S762" s="90"/>
    </row>
    <row r="763" spans="4:19" x14ac:dyDescent="0.3">
      <c r="D763" s="105"/>
      <c r="E763" s="129"/>
      <c r="G763" s="90"/>
      <c r="P763" s="90"/>
      <c r="Q763" s="90"/>
      <c r="R763" s="90"/>
      <c r="S763" s="90"/>
    </row>
    <row r="764" spans="4:19" x14ac:dyDescent="0.3">
      <c r="D764" s="105"/>
      <c r="E764" s="129"/>
      <c r="G764" s="90"/>
      <c r="P764" s="90"/>
      <c r="Q764" s="90"/>
      <c r="R764" s="90"/>
      <c r="S764" s="90"/>
    </row>
    <row r="765" spans="4:19" x14ac:dyDescent="0.3">
      <c r="D765" s="105"/>
      <c r="E765" s="129"/>
      <c r="G765" s="90"/>
      <c r="P765" s="90"/>
      <c r="Q765" s="90"/>
      <c r="R765" s="90"/>
      <c r="S765" s="90"/>
    </row>
    <row r="766" spans="4:19" x14ac:dyDescent="0.3">
      <c r="D766" s="105"/>
      <c r="E766" s="129"/>
      <c r="G766" s="90"/>
      <c r="P766" s="90"/>
      <c r="Q766" s="90"/>
      <c r="R766" s="90"/>
      <c r="S766" s="90"/>
    </row>
    <row r="767" spans="4:19" x14ac:dyDescent="0.3">
      <c r="D767" s="105"/>
      <c r="E767" s="129"/>
      <c r="G767" s="90"/>
      <c r="P767" s="90"/>
      <c r="Q767" s="90"/>
      <c r="R767" s="90"/>
      <c r="S767" s="90"/>
    </row>
    <row r="768" spans="4:19" x14ac:dyDescent="0.3">
      <c r="D768" s="105"/>
      <c r="E768" s="129"/>
      <c r="G768" s="90"/>
      <c r="P768" s="90"/>
      <c r="Q768" s="90"/>
      <c r="R768" s="90"/>
      <c r="S768" s="90"/>
    </row>
    <row r="769" spans="4:19" x14ac:dyDescent="0.3">
      <c r="D769" s="105"/>
      <c r="E769" s="129"/>
      <c r="G769" s="90"/>
      <c r="P769" s="90"/>
      <c r="Q769" s="90"/>
      <c r="R769" s="90"/>
      <c r="S769" s="90"/>
    </row>
    <row r="770" spans="4:19" x14ac:dyDescent="0.3">
      <c r="D770" s="105"/>
      <c r="E770" s="129"/>
      <c r="G770" s="90"/>
      <c r="P770" s="90"/>
      <c r="Q770" s="90"/>
      <c r="R770" s="90"/>
      <c r="S770" s="90"/>
    </row>
    <row r="771" spans="4:19" x14ac:dyDescent="0.3">
      <c r="D771" s="105"/>
      <c r="E771" s="129"/>
      <c r="G771" s="90"/>
      <c r="P771" s="90"/>
      <c r="Q771" s="90"/>
      <c r="R771" s="90"/>
      <c r="S771" s="90"/>
    </row>
    <row r="772" spans="4:19" x14ac:dyDescent="0.3">
      <c r="D772" s="105"/>
      <c r="E772" s="129"/>
      <c r="G772" s="90"/>
      <c r="P772" s="90"/>
      <c r="Q772" s="90"/>
      <c r="R772" s="90"/>
      <c r="S772" s="90"/>
    </row>
    <row r="773" spans="4:19" x14ac:dyDescent="0.3">
      <c r="D773" s="105"/>
      <c r="E773" s="129"/>
      <c r="G773" s="90"/>
      <c r="P773" s="90"/>
      <c r="Q773" s="90"/>
      <c r="R773" s="90"/>
      <c r="S773" s="90"/>
    </row>
    <row r="774" spans="4:19" x14ac:dyDescent="0.3">
      <c r="D774" s="105"/>
      <c r="E774" s="129"/>
      <c r="G774" s="90"/>
      <c r="P774" s="90"/>
      <c r="Q774" s="90"/>
      <c r="R774" s="90"/>
      <c r="S774" s="90"/>
    </row>
    <row r="775" spans="4:19" x14ac:dyDescent="0.3">
      <c r="D775" s="105"/>
      <c r="E775" s="129"/>
      <c r="G775" s="90"/>
      <c r="P775" s="90"/>
      <c r="Q775" s="90"/>
      <c r="R775" s="90"/>
      <c r="S775" s="90"/>
    </row>
    <row r="776" spans="4:19" x14ac:dyDescent="0.3">
      <c r="D776" s="105"/>
      <c r="E776" s="129"/>
      <c r="G776" s="90"/>
      <c r="P776" s="90"/>
      <c r="Q776" s="90"/>
      <c r="R776" s="90"/>
      <c r="S776" s="90"/>
    </row>
    <row r="777" spans="4:19" x14ac:dyDescent="0.3">
      <c r="D777" s="105"/>
      <c r="E777" s="129"/>
      <c r="G777" s="90"/>
      <c r="P777" s="90"/>
      <c r="Q777" s="90"/>
      <c r="R777" s="90"/>
      <c r="S777" s="90"/>
    </row>
    <row r="778" spans="4:19" x14ac:dyDescent="0.3">
      <c r="D778" s="105"/>
      <c r="E778" s="129"/>
      <c r="G778" s="90"/>
      <c r="P778" s="90"/>
      <c r="Q778" s="90"/>
      <c r="R778" s="90"/>
      <c r="S778" s="90"/>
    </row>
    <row r="779" spans="4:19" x14ac:dyDescent="0.3">
      <c r="D779" s="105"/>
      <c r="E779" s="129"/>
      <c r="G779" s="90"/>
      <c r="P779" s="90"/>
      <c r="Q779" s="90"/>
      <c r="R779" s="90"/>
      <c r="S779" s="90"/>
    </row>
    <row r="780" spans="4:19" x14ac:dyDescent="0.3">
      <c r="D780" s="105"/>
      <c r="E780" s="129"/>
      <c r="G780" s="90"/>
      <c r="P780" s="90"/>
      <c r="Q780" s="90"/>
      <c r="R780" s="90"/>
      <c r="S780" s="90"/>
    </row>
    <row r="781" spans="4:19" x14ac:dyDescent="0.3">
      <c r="D781" s="105"/>
      <c r="E781" s="129"/>
      <c r="G781" s="90"/>
      <c r="P781" s="90"/>
      <c r="Q781" s="90"/>
      <c r="R781" s="90"/>
      <c r="S781" s="90"/>
    </row>
    <row r="782" spans="4:19" x14ac:dyDescent="0.3">
      <c r="D782" s="105"/>
      <c r="E782" s="129"/>
      <c r="G782" s="90"/>
      <c r="P782" s="90"/>
      <c r="Q782" s="90"/>
      <c r="R782" s="90"/>
      <c r="S782" s="90"/>
    </row>
    <row r="783" spans="4:19" x14ac:dyDescent="0.3">
      <c r="D783" s="105"/>
      <c r="E783" s="129"/>
      <c r="G783" s="90"/>
      <c r="P783" s="90"/>
      <c r="Q783" s="90"/>
      <c r="R783" s="90"/>
      <c r="S783" s="90"/>
    </row>
    <row r="784" spans="4:19" x14ac:dyDescent="0.3">
      <c r="D784" s="105"/>
      <c r="E784" s="129"/>
      <c r="G784" s="90"/>
      <c r="P784" s="90"/>
      <c r="Q784" s="90"/>
      <c r="R784" s="90"/>
      <c r="S784" s="90"/>
    </row>
    <row r="785" spans="4:19" x14ac:dyDescent="0.3">
      <c r="D785" s="105"/>
      <c r="E785" s="129"/>
      <c r="G785" s="90"/>
      <c r="P785" s="90"/>
      <c r="Q785" s="90"/>
      <c r="R785" s="90"/>
      <c r="S785" s="90"/>
    </row>
    <row r="786" spans="4:19" x14ac:dyDescent="0.3">
      <c r="D786" s="105"/>
      <c r="E786" s="129"/>
      <c r="G786" s="90"/>
      <c r="P786" s="90"/>
      <c r="Q786" s="90"/>
      <c r="R786" s="90"/>
      <c r="S786" s="90"/>
    </row>
    <row r="787" spans="4:19" x14ac:dyDescent="0.3">
      <c r="D787" s="105"/>
      <c r="E787" s="129"/>
      <c r="G787" s="90"/>
      <c r="P787" s="90"/>
      <c r="Q787" s="90"/>
      <c r="R787" s="90"/>
      <c r="S787" s="90"/>
    </row>
    <row r="788" spans="4:19" x14ac:dyDescent="0.3">
      <c r="D788" s="105"/>
      <c r="E788" s="129"/>
      <c r="G788" s="90"/>
      <c r="P788" s="90"/>
      <c r="Q788" s="90"/>
      <c r="R788" s="90"/>
      <c r="S788" s="90"/>
    </row>
    <row r="789" spans="4:19" x14ac:dyDescent="0.3">
      <c r="D789" s="105"/>
      <c r="E789" s="129"/>
      <c r="G789" s="90"/>
      <c r="P789" s="90"/>
      <c r="Q789" s="90"/>
      <c r="R789" s="90"/>
      <c r="S789" s="90"/>
    </row>
    <row r="790" spans="4:19" x14ac:dyDescent="0.3">
      <c r="D790" s="105"/>
      <c r="E790" s="129"/>
      <c r="G790" s="90"/>
      <c r="P790" s="90"/>
      <c r="Q790" s="90"/>
      <c r="R790" s="90"/>
      <c r="S790" s="90"/>
    </row>
    <row r="791" spans="4:19" x14ac:dyDescent="0.3">
      <c r="D791" s="105"/>
      <c r="E791" s="129"/>
      <c r="G791" s="90"/>
      <c r="P791" s="90"/>
      <c r="Q791" s="90"/>
      <c r="R791" s="90"/>
      <c r="S791" s="90"/>
    </row>
    <row r="792" spans="4:19" x14ac:dyDescent="0.3">
      <c r="D792" s="105"/>
      <c r="E792" s="129"/>
      <c r="G792" s="90"/>
      <c r="P792" s="90"/>
      <c r="Q792" s="90"/>
      <c r="R792" s="90"/>
      <c r="S792" s="90"/>
    </row>
    <row r="793" spans="4:19" x14ac:dyDescent="0.3">
      <c r="D793" s="105"/>
      <c r="E793" s="129"/>
      <c r="G793" s="90"/>
      <c r="P793" s="90"/>
      <c r="Q793" s="90"/>
      <c r="R793" s="90"/>
      <c r="S793" s="90"/>
    </row>
    <row r="794" spans="4:19" x14ac:dyDescent="0.3">
      <c r="D794" s="105"/>
      <c r="E794" s="129"/>
      <c r="G794" s="90"/>
      <c r="P794" s="90"/>
      <c r="Q794" s="90"/>
      <c r="R794" s="90"/>
      <c r="S794" s="90"/>
    </row>
    <row r="795" spans="4:19" x14ac:dyDescent="0.3">
      <c r="D795" s="105"/>
      <c r="E795" s="129"/>
      <c r="G795" s="90"/>
      <c r="P795" s="90"/>
      <c r="Q795" s="90"/>
      <c r="R795" s="90"/>
      <c r="S795" s="90"/>
    </row>
    <row r="796" spans="4:19" x14ac:dyDescent="0.3">
      <c r="D796" s="105"/>
      <c r="E796" s="129"/>
      <c r="G796" s="90"/>
      <c r="P796" s="90"/>
      <c r="Q796" s="90"/>
      <c r="R796" s="90"/>
      <c r="S796" s="90"/>
    </row>
    <row r="797" spans="4:19" x14ac:dyDescent="0.3">
      <c r="D797" s="105"/>
      <c r="E797" s="129"/>
      <c r="G797" s="90"/>
      <c r="P797" s="90"/>
      <c r="Q797" s="90"/>
      <c r="R797" s="90"/>
      <c r="S797" s="90"/>
    </row>
    <row r="798" spans="4:19" x14ac:dyDescent="0.3">
      <c r="D798" s="105"/>
      <c r="E798" s="129"/>
      <c r="G798" s="90"/>
      <c r="P798" s="90"/>
      <c r="Q798" s="90"/>
      <c r="R798" s="90"/>
      <c r="S798" s="90"/>
    </row>
    <row r="799" spans="4:19" x14ac:dyDescent="0.3">
      <c r="D799" s="105"/>
      <c r="E799" s="129"/>
      <c r="G799" s="90"/>
      <c r="P799" s="90"/>
      <c r="Q799" s="90"/>
      <c r="R799" s="90"/>
      <c r="S799" s="90"/>
    </row>
    <row r="800" spans="4:19" x14ac:dyDescent="0.3">
      <c r="D800" s="105"/>
      <c r="E800" s="129"/>
      <c r="G800" s="90"/>
      <c r="P800" s="90"/>
      <c r="Q800" s="90"/>
      <c r="R800" s="90"/>
      <c r="S800" s="90"/>
    </row>
    <row r="801" spans="4:19" x14ac:dyDescent="0.3">
      <c r="D801" s="105"/>
      <c r="E801" s="129"/>
      <c r="G801" s="90"/>
      <c r="P801" s="90"/>
      <c r="Q801" s="90"/>
      <c r="R801" s="90"/>
      <c r="S801" s="90"/>
    </row>
    <row r="802" spans="4:19" x14ac:dyDescent="0.3">
      <c r="D802" s="105"/>
      <c r="E802" s="129"/>
      <c r="G802" s="90"/>
      <c r="P802" s="90"/>
      <c r="Q802" s="90"/>
      <c r="R802" s="90"/>
      <c r="S802" s="90"/>
    </row>
    <row r="803" spans="4:19" x14ac:dyDescent="0.3">
      <c r="D803" s="105"/>
      <c r="E803" s="129"/>
      <c r="G803" s="90"/>
      <c r="P803" s="90"/>
      <c r="Q803" s="90"/>
      <c r="R803" s="90"/>
      <c r="S803" s="90"/>
    </row>
    <row r="804" spans="4:19" x14ac:dyDescent="0.3">
      <c r="D804" s="105"/>
      <c r="E804" s="129"/>
      <c r="G804" s="90"/>
      <c r="P804" s="90"/>
      <c r="Q804" s="90"/>
      <c r="R804" s="90"/>
      <c r="S804" s="90"/>
    </row>
    <row r="805" spans="4:19" x14ac:dyDescent="0.3">
      <c r="D805" s="105"/>
      <c r="E805" s="129"/>
      <c r="G805" s="90"/>
      <c r="P805" s="90"/>
      <c r="Q805" s="90"/>
      <c r="R805" s="90"/>
      <c r="S805" s="90"/>
    </row>
    <row r="806" spans="4:19" x14ac:dyDescent="0.3">
      <c r="D806" s="105"/>
      <c r="E806" s="129"/>
      <c r="G806" s="90"/>
      <c r="P806" s="90"/>
      <c r="Q806" s="90"/>
      <c r="R806" s="90"/>
      <c r="S806" s="90"/>
    </row>
    <row r="807" spans="4:19" x14ac:dyDescent="0.3">
      <c r="D807" s="105"/>
      <c r="E807" s="129"/>
      <c r="G807" s="90"/>
      <c r="P807" s="90"/>
      <c r="Q807" s="90"/>
      <c r="R807" s="90"/>
      <c r="S807" s="90"/>
    </row>
    <row r="808" spans="4:19" x14ac:dyDescent="0.3">
      <c r="D808" s="105"/>
      <c r="E808" s="129"/>
      <c r="G808" s="90"/>
      <c r="P808" s="90"/>
      <c r="Q808" s="90"/>
      <c r="R808" s="90"/>
      <c r="S808" s="90"/>
    </row>
    <row r="809" spans="4:19" x14ac:dyDescent="0.3">
      <c r="D809" s="105"/>
      <c r="E809" s="129"/>
      <c r="G809" s="90"/>
      <c r="P809" s="90"/>
      <c r="Q809" s="90"/>
      <c r="R809" s="90"/>
      <c r="S809" s="90"/>
    </row>
    <row r="810" spans="4:19" x14ac:dyDescent="0.3">
      <c r="D810" s="105"/>
      <c r="E810" s="129"/>
      <c r="G810" s="90"/>
      <c r="P810" s="90"/>
      <c r="Q810" s="90"/>
      <c r="R810" s="90"/>
      <c r="S810" s="90"/>
    </row>
    <row r="811" spans="4:19" x14ac:dyDescent="0.3">
      <c r="D811" s="105"/>
      <c r="E811" s="129"/>
      <c r="G811" s="90"/>
      <c r="P811" s="90"/>
      <c r="Q811" s="90"/>
      <c r="R811" s="90"/>
      <c r="S811" s="90"/>
    </row>
    <row r="812" spans="4:19" x14ac:dyDescent="0.3">
      <c r="D812" s="105"/>
      <c r="E812" s="129"/>
      <c r="G812" s="90"/>
      <c r="P812" s="90"/>
      <c r="Q812" s="90"/>
      <c r="R812" s="90"/>
      <c r="S812" s="90"/>
    </row>
    <row r="813" spans="4:19" x14ac:dyDescent="0.3">
      <c r="D813" s="105"/>
      <c r="E813" s="129"/>
      <c r="G813" s="90"/>
      <c r="P813" s="90"/>
      <c r="Q813" s="90"/>
      <c r="R813" s="90"/>
      <c r="S813" s="90"/>
    </row>
    <row r="814" spans="4:19" x14ac:dyDescent="0.3">
      <c r="D814" s="105"/>
      <c r="E814" s="129"/>
      <c r="G814" s="90"/>
      <c r="P814" s="90"/>
      <c r="Q814" s="90"/>
      <c r="R814" s="90"/>
      <c r="S814" s="90"/>
    </row>
    <row r="815" spans="4:19" x14ac:dyDescent="0.3">
      <c r="D815" s="105"/>
      <c r="E815" s="129"/>
      <c r="G815" s="90"/>
      <c r="P815" s="90"/>
      <c r="Q815" s="90"/>
      <c r="R815" s="90"/>
      <c r="S815" s="90"/>
    </row>
    <row r="816" spans="4:19" x14ac:dyDescent="0.3">
      <c r="D816" s="105"/>
      <c r="E816" s="129"/>
      <c r="G816" s="90"/>
      <c r="P816" s="90"/>
      <c r="Q816" s="90"/>
      <c r="R816" s="90"/>
      <c r="S816" s="90"/>
    </row>
    <row r="817" spans="4:19" x14ac:dyDescent="0.3">
      <c r="D817" s="105"/>
      <c r="E817" s="129"/>
      <c r="G817" s="90"/>
      <c r="P817" s="90"/>
      <c r="Q817" s="90"/>
      <c r="R817" s="90"/>
      <c r="S817" s="90"/>
    </row>
    <row r="818" spans="4:19" x14ac:dyDescent="0.3">
      <c r="D818" s="105"/>
      <c r="E818" s="129"/>
      <c r="G818" s="90"/>
      <c r="P818" s="90"/>
      <c r="Q818" s="90"/>
      <c r="R818" s="90"/>
      <c r="S818" s="90"/>
    </row>
    <row r="819" spans="4:19" x14ac:dyDescent="0.3">
      <c r="D819" s="105"/>
      <c r="E819" s="129"/>
      <c r="G819" s="90"/>
      <c r="P819" s="90"/>
      <c r="Q819" s="90"/>
      <c r="R819" s="90"/>
      <c r="S819" s="90"/>
    </row>
    <row r="820" spans="4:19" x14ac:dyDescent="0.3">
      <c r="D820" s="105"/>
      <c r="E820" s="129"/>
      <c r="G820" s="90"/>
      <c r="P820" s="90"/>
      <c r="Q820" s="90"/>
      <c r="R820" s="90"/>
      <c r="S820" s="90"/>
    </row>
    <row r="821" spans="4:19" x14ac:dyDescent="0.3">
      <c r="D821" s="105"/>
      <c r="E821" s="129"/>
      <c r="G821" s="90"/>
      <c r="P821" s="90"/>
      <c r="Q821" s="90"/>
      <c r="R821" s="90"/>
      <c r="S821" s="90"/>
    </row>
    <row r="822" spans="4:19" x14ac:dyDescent="0.3">
      <c r="D822" s="105"/>
      <c r="E822" s="129"/>
      <c r="G822" s="90"/>
      <c r="P822" s="90"/>
      <c r="Q822" s="90"/>
      <c r="R822" s="90"/>
      <c r="S822" s="90"/>
    </row>
    <row r="823" spans="4:19" x14ac:dyDescent="0.3">
      <c r="D823" s="105"/>
      <c r="E823" s="129"/>
      <c r="G823" s="90"/>
      <c r="P823" s="90"/>
      <c r="Q823" s="90"/>
      <c r="R823" s="90"/>
      <c r="S823" s="90"/>
    </row>
    <row r="824" spans="4:19" x14ac:dyDescent="0.3">
      <c r="D824" s="105"/>
      <c r="E824" s="129"/>
      <c r="G824" s="90"/>
      <c r="P824" s="90"/>
      <c r="Q824" s="90"/>
      <c r="R824" s="90"/>
      <c r="S824" s="90"/>
    </row>
    <row r="825" spans="4:19" x14ac:dyDescent="0.3">
      <c r="D825" s="105"/>
      <c r="E825" s="129"/>
      <c r="G825" s="90"/>
      <c r="P825" s="90"/>
      <c r="Q825" s="90"/>
      <c r="R825" s="90"/>
      <c r="S825" s="90"/>
    </row>
    <row r="826" spans="4:19" x14ac:dyDescent="0.3">
      <c r="D826" s="105"/>
      <c r="E826" s="129"/>
      <c r="G826" s="90"/>
      <c r="P826" s="90"/>
      <c r="Q826" s="90"/>
      <c r="R826" s="90"/>
      <c r="S826" s="90"/>
    </row>
    <row r="827" spans="4:19" x14ac:dyDescent="0.3">
      <c r="D827" s="105"/>
      <c r="E827" s="129"/>
      <c r="G827" s="90"/>
      <c r="P827" s="90"/>
      <c r="Q827" s="90"/>
      <c r="R827" s="90"/>
      <c r="S827" s="90"/>
    </row>
    <row r="828" spans="4:19" x14ac:dyDescent="0.3">
      <c r="D828" s="105"/>
      <c r="E828" s="129"/>
      <c r="G828" s="90"/>
      <c r="P828" s="90"/>
      <c r="Q828" s="90"/>
      <c r="R828" s="90"/>
      <c r="S828" s="90"/>
    </row>
    <row r="829" spans="4:19" x14ac:dyDescent="0.3">
      <c r="D829" s="105"/>
      <c r="E829" s="129"/>
      <c r="G829" s="90"/>
      <c r="P829" s="90"/>
      <c r="Q829" s="90"/>
      <c r="R829" s="90"/>
      <c r="S829" s="90"/>
    </row>
    <row r="830" spans="4:19" x14ac:dyDescent="0.3">
      <c r="D830" s="105"/>
      <c r="E830" s="129"/>
      <c r="G830" s="90"/>
      <c r="P830" s="90"/>
      <c r="Q830" s="90"/>
      <c r="R830" s="90"/>
      <c r="S830" s="90"/>
    </row>
    <row r="831" spans="4:19" x14ac:dyDescent="0.3">
      <c r="D831" s="105"/>
      <c r="E831" s="129"/>
      <c r="G831" s="90"/>
      <c r="P831" s="90"/>
      <c r="Q831" s="90"/>
      <c r="R831" s="90"/>
      <c r="S831" s="90"/>
    </row>
    <row r="832" spans="4:19" x14ac:dyDescent="0.3">
      <c r="D832" s="105"/>
      <c r="E832" s="129"/>
      <c r="G832" s="90"/>
      <c r="P832" s="90"/>
      <c r="Q832" s="90"/>
      <c r="R832" s="90"/>
      <c r="S832" s="90"/>
    </row>
    <row r="833" spans="4:19" x14ac:dyDescent="0.3">
      <c r="D833" s="105"/>
      <c r="E833" s="129"/>
      <c r="G833" s="90"/>
      <c r="P833" s="90"/>
      <c r="Q833" s="90"/>
      <c r="R833" s="90"/>
      <c r="S833" s="90"/>
    </row>
    <row r="834" spans="4:19" x14ac:dyDescent="0.3">
      <c r="D834" s="105"/>
      <c r="E834" s="129"/>
      <c r="G834" s="90"/>
      <c r="P834" s="90"/>
      <c r="Q834" s="90"/>
      <c r="R834" s="90"/>
      <c r="S834" s="90"/>
    </row>
    <row r="835" spans="4:19" x14ac:dyDescent="0.3">
      <c r="D835" s="105"/>
      <c r="E835" s="129"/>
      <c r="G835" s="90"/>
      <c r="P835" s="90"/>
      <c r="Q835" s="90"/>
      <c r="R835" s="90"/>
      <c r="S835" s="90"/>
    </row>
    <row r="836" spans="4:19" x14ac:dyDescent="0.3">
      <c r="D836" s="105"/>
      <c r="E836" s="129"/>
      <c r="G836" s="90"/>
      <c r="P836" s="90"/>
      <c r="Q836" s="90"/>
      <c r="R836" s="90"/>
      <c r="S836" s="90"/>
    </row>
    <row r="837" spans="4:19" x14ac:dyDescent="0.3">
      <c r="D837" s="105"/>
      <c r="E837" s="129"/>
      <c r="G837" s="90"/>
      <c r="P837" s="90"/>
      <c r="Q837" s="90"/>
      <c r="R837" s="90"/>
      <c r="S837" s="90"/>
    </row>
    <row r="838" spans="4:19" x14ac:dyDescent="0.3">
      <c r="D838" s="105"/>
      <c r="E838" s="129"/>
      <c r="G838" s="90"/>
      <c r="P838" s="90"/>
      <c r="Q838" s="90"/>
      <c r="R838" s="90"/>
      <c r="S838" s="90"/>
    </row>
    <row r="839" spans="4:19" x14ac:dyDescent="0.3">
      <c r="D839" s="105"/>
      <c r="E839" s="129"/>
      <c r="G839" s="90"/>
      <c r="P839" s="90"/>
      <c r="Q839" s="90"/>
      <c r="R839" s="90"/>
      <c r="S839" s="90"/>
    </row>
    <row r="840" spans="4:19" x14ac:dyDescent="0.3">
      <c r="D840" s="105"/>
      <c r="E840" s="129"/>
      <c r="G840" s="90"/>
      <c r="P840" s="90"/>
      <c r="Q840" s="90"/>
      <c r="R840" s="90"/>
      <c r="S840" s="90"/>
    </row>
    <row r="841" spans="4:19" x14ac:dyDescent="0.3">
      <c r="D841" s="105"/>
      <c r="E841" s="129"/>
      <c r="G841" s="90"/>
      <c r="P841" s="90"/>
      <c r="Q841" s="90"/>
      <c r="R841" s="90"/>
      <c r="S841" s="90"/>
    </row>
    <row r="842" spans="4:19" x14ac:dyDescent="0.3">
      <c r="D842" s="105"/>
      <c r="E842" s="129"/>
      <c r="G842" s="90"/>
      <c r="P842" s="90"/>
      <c r="Q842" s="90"/>
      <c r="R842" s="90"/>
      <c r="S842" s="90"/>
    </row>
    <row r="843" spans="4:19" x14ac:dyDescent="0.3">
      <c r="D843" s="105"/>
      <c r="E843" s="129"/>
      <c r="G843" s="90"/>
      <c r="P843" s="90"/>
      <c r="Q843" s="90"/>
      <c r="R843" s="90"/>
      <c r="S843" s="90"/>
    </row>
    <row r="844" spans="4:19" x14ac:dyDescent="0.3">
      <c r="D844" s="105"/>
      <c r="E844" s="129"/>
      <c r="G844" s="90"/>
      <c r="P844" s="90"/>
      <c r="Q844" s="90"/>
      <c r="R844" s="90"/>
      <c r="S844" s="90"/>
    </row>
    <row r="845" spans="4:19" x14ac:dyDescent="0.3">
      <c r="D845" s="105"/>
      <c r="E845" s="129"/>
      <c r="G845" s="90"/>
      <c r="P845" s="90"/>
      <c r="Q845" s="90"/>
      <c r="R845" s="90"/>
      <c r="S845" s="90"/>
    </row>
    <row r="846" spans="4:19" x14ac:dyDescent="0.3">
      <c r="D846" s="105"/>
      <c r="E846" s="129"/>
      <c r="G846" s="90"/>
      <c r="P846" s="90"/>
      <c r="Q846" s="90"/>
      <c r="R846" s="90"/>
      <c r="S846" s="90"/>
    </row>
    <row r="847" spans="4:19" x14ac:dyDescent="0.3">
      <c r="D847" s="105"/>
      <c r="E847" s="129"/>
      <c r="G847" s="90"/>
      <c r="P847" s="90"/>
      <c r="Q847" s="90"/>
      <c r="R847" s="90"/>
      <c r="S847" s="90"/>
    </row>
    <row r="848" spans="4:19" x14ac:dyDescent="0.3">
      <c r="D848" s="105"/>
      <c r="E848" s="129"/>
      <c r="G848" s="90"/>
      <c r="P848" s="90"/>
      <c r="Q848" s="90"/>
      <c r="R848" s="90"/>
      <c r="S848" s="90"/>
    </row>
    <row r="849" spans="4:19" x14ac:dyDescent="0.3">
      <c r="D849" s="105"/>
      <c r="E849" s="129"/>
      <c r="G849" s="90"/>
      <c r="P849" s="90"/>
      <c r="Q849" s="90"/>
      <c r="R849" s="90"/>
      <c r="S849" s="90"/>
    </row>
    <row r="850" spans="4:19" x14ac:dyDescent="0.3">
      <c r="D850" s="105"/>
      <c r="E850" s="129"/>
      <c r="G850" s="90"/>
      <c r="P850" s="90"/>
      <c r="Q850" s="90"/>
      <c r="R850" s="90"/>
      <c r="S850" s="90"/>
    </row>
    <row r="851" spans="4:19" x14ac:dyDescent="0.3">
      <c r="D851" s="105"/>
      <c r="E851" s="129"/>
      <c r="G851" s="90"/>
      <c r="P851" s="90"/>
      <c r="Q851" s="90"/>
      <c r="R851" s="90"/>
      <c r="S851" s="90"/>
    </row>
    <row r="852" spans="4:19" x14ac:dyDescent="0.3">
      <c r="D852" s="105"/>
      <c r="E852" s="129"/>
      <c r="G852" s="90"/>
      <c r="P852" s="90"/>
      <c r="Q852" s="90"/>
      <c r="R852" s="90"/>
      <c r="S852" s="90"/>
    </row>
    <row r="853" spans="4:19" x14ac:dyDescent="0.3">
      <c r="D853" s="105"/>
      <c r="E853" s="129"/>
      <c r="G853" s="90"/>
      <c r="P853" s="90"/>
      <c r="Q853" s="90"/>
      <c r="R853" s="90"/>
      <c r="S853" s="90"/>
    </row>
    <row r="854" spans="4:19" x14ac:dyDescent="0.3">
      <c r="D854" s="105"/>
      <c r="E854" s="129"/>
      <c r="G854" s="90"/>
      <c r="P854" s="90"/>
      <c r="Q854" s="90"/>
      <c r="R854" s="90"/>
      <c r="S854" s="90"/>
    </row>
    <row r="855" spans="4:19" x14ac:dyDescent="0.3">
      <c r="D855" s="105"/>
      <c r="E855" s="129"/>
      <c r="G855" s="90"/>
      <c r="P855" s="90"/>
      <c r="Q855" s="90"/>
      <c r="R855" s="90"/>
      <c r="S855" s="90"/>
    </row>
  </sheetData>
  <sheetProtection algorithmName="SHA-512" hashValue="woCdp1xJV7tuSoMryIPji9gm+NrdnRkkljjnM9+xsC+1HYWT6TiPfXR5txDhGkIyHqvDG4/FpWrZGchqkt4bEg==" saltValue="iXii7WT42bRoP50tg2BrwA==" spinCount="100000" sheet="1" objects="1" scenarios="1"/>
  <protectedRanges>
    <protectedRange sqref="G52:G522" name="Range2"/>
    <protectedRange sqref="D52:D522" name="Range1"/>
  </protectedRanges>
  <mergeCells count="106">
    <mergeCell ref="B469:G469"/>
    <mergeCell ref="B487:G487"/>
    <mergeCell ref="B337:G337"/>
    <mergeCell ref="B340:G340"/>
    <mergeCell ref="B506:G506"/>
    <mergeCell ref="B516:G516"/>
    <mergeCell ref="B341:G341"/>
    <mergeCell ref="B489:G489"/>
    <mergeCell ref="B490:G490"/>
    <mergeCell ref="B453:G453"/>
    <mergeCell ref="B479:G479"/>
    <mergeCell ref="B483:G483"/>
    <mergeCell ref="B500:G500"/>
    <mergeCell ref="B425:G425"/>
    <mergeCell ref="B438:G438"/>
    <mergeCell ref="B439:G439"/>
    <mergeCell ref="B442:G442"/>
    <mergeCell ref="B394:G394"/>
    <mergeCell ref="B473:G473"/>
    <mergeCell ref="B446:G446"/>
    <mergeCell ref="B263:G263"/>
    <mergeCell ref="B266:G266"/>
    <mergeCell ref="B271:G271"/>
    <mergeCell ref="B275:G275"/>
    <mergeCell ref="B409:G409"/>
    <mergeCell ref="B417:G417"/>
    <mergeCell ref="B220:G220"/>
    <mergeCell ref="B290:G290"/>
    <mergeCell ref="B293:G293"/>
    <mergeCell ref="B300:G300"/>
    <mergeCell ref="B303:G303"/>
    <mergeCell ref="B325:G325"/>
    <mergeCell ref="B277:G277"/>
    <mergeCell ref="B393:G393"/>
    <mergeCell ref="B221:G221"/>
    <mergeCell ref="B225:G225"/>
    <mergeCell ref="B278:G278"/>
    <mergeCell ref="B309:G309"/>
    <mergeCell ref="B317:G317"/>
    <mergeCell ref="B398:G398"/>
    <mergeCell ref="B405:G405"/>
    <mergeCell ref="B261:G261"/>
    <mergeCell ref="A1:G1"/>
    <mergeCell ref="A2:F2"/>
    <mergeCell ref="A3:B12"/>
    <mergeCell ref="C3:E12"/>
    <mergeCell ref="F3:G12"/>
    <mergeCell ref="A13:I13"/>
    <mergeCell ref="B32:I32"/>
    <mergeCell ref="B33:I33"/>
    <mergeCell ref="B34:I34"/>
    <mergeCell ref="A15:B15"/>
    <mergeCell ref="C15:E15"/>
    <mergeCell ref="G15:I15"/>
    <mergeCell ref="A16:B16"/>
    <mergeCell ref="C16:E16"/>
    <mergeCell ref="G16:I16"/>
    <mergeCell ref="A17:I17"/>
    <mergeCell ref="D19:I26"/>
    <mergeCell ref="A27:I27"/>
    <mergeCell ref="B28:I28"/>
    <mergeCell ref="B29:I29"/>
    <mergeCell ref="B30:I30"/>
    <mergeCell ref="B31:I31"/>
    <mergeCell ref="A14:B14"/>
    <mergeCell ref="A18:C18"/>
    <mergeCell ref="C14:E14"/>
    <mergeCell ref="G14:I14"/>
    <mergeCell ref="B40:I40"/>
    <mergeCell ref="D18:I18"/>
    <mergeCell ref="B41:I41"/>
    <mergeCell ref="B42:I42"/>
    <mergeCell ref="B43:I43"/>
    <mergeCell ref="B82:G82"/>
    <mergeCell ref="B83:G83"/>
    <mergeCell ref="B97:G97"/>
    <mergeCell ref="B35:I35"/>
    <mergeCell ref="B36:I36"/>
    <mergeCell ref="B37:I37"/>
    <mergeCell ref="B38:I38"/>
    <mergeCell ref="B39:I39"/>
    <mergeCell ref="B51:G51"/>
    <mergeCell ref="B65:G65"/>
    <mergeCell ref="B70:G70"/>
    <mergeCell ref="B74:G74"/>
    <mergeCell ref="B45:I45"/>
    <mergeCell ref="B46:I46"/>
    <mergeCell ref="B47:I47"/>
    <mergeCell ref="B50:G50"/>
    <mergeCell ref="B76:G76"/>
    <mergeCell ref="B80:G80"/>
    <mergeCell ref="B44:I44"/>
    <mergeCell ref="B107:G107"/>
    <mergeCell ref="B115:G115"/>
    <mergeCell ref="B121:G121"/>
    <mergeCell ref="B127:G127"/>
    <mergeCell ref="B128:G128"/>
    <mergeCell ref="B150:G150"/>
    <mergeCell ref="B238:G238"/>
    <mergeCell ref="B258:G258"/>
    <mergeCell ref="B157:G157"/>
    <mergeCell ref="B163:G163"/>
    <mergeCell ref="B173:G173"/>
    <mergeCell ref="B190:G190"/>
    <mergeCell ref="B207:G207"/>
    <mergeCell ref="B246:G246"/>
  </mergeCells>
  <dataValidations count="1">
    <dataValidation type="list" allowBlank="1" showInputMessage="1" showErrorMessage="1" sqref="D1:D1048576" xr:uid="{39F490DA-DA18-457B-AB0F-C74E3CE23297}">
      <formula1>"0,1,2"</formula1>
    </dataValidation>
  </dataValidations>
  <pageMargins left="0.7" right="0.7" top="0.75" bottom="0.75" header="0" footer="0"/>
  <pageSetup paperSize="9" scale="1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3A5E7-56AB-4047-AB07-C83371209DEC}">
  <sheetPr>
    <tabColor theme="0" tint="-4.9989318521683403E-2"/>
  </sheetPr>
  <dimension ref="A1:Z639"/>
  <sheetViews>
    <sheetView topLeftCell="B1" zoomScale="50" zoomScaleNormal="50" workbookViewId="0">
      <selection activeCell="H43" sqref="H43"/>
    </sheetView>
  </sheetViews>
  <sheetFormatPr defaultColWidth="14.453125" defaultRowHeight="15.5" x14ac:dyDescent="0.35"/>
  <cols>
    <col min="1" max="1" width="29.26953125" style="334" customWidth="1"/>
    <col min="2" max="2" width="54.453125" style="334" customWidth="1"/>
    <col min="3" max="3" width="58.26953125" style="334" customWidth="1"/>
    <col min="4" max="4" width="26.453125" style="334" customWidth="1"/>
    <col min="5" max="5" width="30.08984375" style="334" customWidth="1"/>
    <col min="6" max="6" width="58.08984375" style="334" customWidth="1"/>
    <col min="7" max="7" width="76.36328125" style="408" customWidth="1"/>
    <col min="8" max="8" width="24" style="406" customWidth="1"/>
    <col min="9" max="9" width="16.7265625" style="406" hidden="1" customWidth="1"/>
    <col min="10" max="10" width="17.26953125" style="673" hidden="1" customWidth="1"/>
    <col min="11" max="11" width="43" style="406" hidden="1" customWidth="1"/>
    <col min="12" max="12" width="43" style="408" customWidth="1"/>
    <col min="13" max="26" width="9.08984375" style="334" customWidth="1"/>
    <col min="27" max="16384" width="14.453125" style="334"/>
  </cols>
  <sheetData>
    <row r="1" spans="1:26" ht="23.5" x14ac:dyDescent="0.3">
      <c r="A1" s="974" t="s">
        <v>6314</v>
      </c>
      <c r="B1" s="947"/>
      <c r="C1" s="947"/>
      <c r="D1" s="947"/>
      <c r="E1" s="947"/>
      <c r="F1" s="948"/>
      <c r="G1" s="758"/>
      <c r="H1" s="476"/>
      <c r="I1" s="476"/>
      <c r="J1" s="668"/>
      <c r="K1" s="446"/>
      <c r="L1" s="348"/>
      <c r="M1" s="336"/>
      <c r="N1" s="336"/>
      <c r="O1" s="336"/>
      <c r="P1" s="336"/>
      <c r="Q1" s="336"/>
      <c r="R1" s="336"/>
      <c r="S1" s="336"/>
      <c r="T1" s="336"/>
      <c r="U1" s="336"/>
      <c r="V1" s="336"/>
      <c r="W1" s="336"/>
      <c r="X1" s="336"/>
      <c r="Y1" s="336"/>
      <c r="Z1" s="336"/>
    </row>
    <row r="2" spans="1:26" ht="23.5" x14ac:dyDescent="0.3">
      <c r="A2" s="975" t="s">
        <v>1726</v>
      </c>
      <c r="B2" s="947"/>
      <c r="C2" s="947"/>
      <c r="D2" s="947"/>
      <c r="E2" s="947"/>
      <c r="F2" s="948"/>
      <c r="G2" s="1132" t="b">
        <f>'Hospital Score'!C8</f>
        <v>1</v>
      </c>
      <c r="H2" s="477"/>
      <c r="I2" s="446"/>
      <c r="J2" s="669"/>
      <c r="K2" s="446"/>
      <c r="L2" s="348"/>
      <c r="M2" s="336"/>
      <c r="N2" s="336"/>
      <c r="O2" s="336"/>
      <c r="P2" s="336"/>
      <c r="Q2" s="336"/>
      <c r="R2" s="336"/>
      <c r="S2" s="336"/>
      <c r="T2" s="336"/>
      <c r="U2" s="336"/>
      <c r="V2" s="336"/>
      <c r="W2" s="336"/>
      <c r="X2" s="336"/>
      <c r="Y2" s="336"/>
      <c r="Z2" s="336"/>
    </row>
    <row r="3" spans="1:26" s="335" customFormat="1" ht="23.5" hidden="1" x14ac:dyDescent="0.35">
      <c r="A3" s="976" t="s">
        <v>4210</v>
      </c>
      <c r="B3" s="954"/>
      <c r="C3" s="954"/>
      <c r="D3" s="954"/>
      <c r="E3" s="954"/>
      <c r="F3" s="955"/>
      <c r="G3" s="759"/>
      <c r="H3" s="759"/>
      <c r="I3" s="759"/>
      <c r="J3" s="759"/>
      <c r="K3" s="446"/>
      <c r="L3" s="446"/>
      <c r="M3" s="431"/>
      <c r="N3" s="431"/>
      <c r="O3" s="431"/>
      <c r="P3" s="431"/>
      <c r="Q3" s="431"/>
      <c r="R3" s="431"/>
      <c r="S3" s="431"/>
      <c r="T3" s="431"/>
      <c r="U3" s="431"/>
      <c r="V3" s="431"/>
      <c r="W3" s="431"/>
      <c r="X3" s="431"/>
      <c r="Y3" s="431"/>
      <c r="Z3" s="431"/>
    </row>
    <row r="4" spans="1:26" s="335" customFormat="1" ht="23.5" hidden="1" x14ac:dyDescent="0.35">
      <c r="A4" s="977" t="s">
        <v>4211</v>
      </c>
      <c r="B4" s="955"/>
      <c r="C4" s="970"/>
      <c r="D4" s="954"/>
      <c r="E4" s="955"/>
      <c r="F4" s="432" t="s">
        <v>4212</v>
      </c>
      <c r="G4" s="759"/>
      <c r="H4" s="760"/>
      <c r="I4" s="760"/>
      <c r="J4" s="761"/>
      <c r="K4" s="446"/>
      <c r="L4" s="446"/>
      <c r="M4" s="431"/>
      <c r="N4" s="431"/>
      <c r="O4" s="431"/>
      <c r="P4" s="431"/>
      <c r="Q4" s="431"/>
      <c r="R4" s="431"/>
      <c r="S4" s="431"/>
      <c r="T4" s="431"/>
      <c r="U4" s="431"/>
      <c r="V4" s="431"/>
      <c r="W4" s="431"/>
      <c r="X4" s="431"/>
      <c r="Y4" s="431"/>
      <c r="Z4" s="431"/>
    </row>
    <row r="5" spans="1:26" s="335" customFormat="1" ht="23.5" hidden="1" x14ac:dyDescent="0.35">
      <c r="A5" s="969" t="s">
        <v>4213</v>
      </c>
      <c r="B5" s="955"/>
      <c r="C5" s="970"/>
      <c r="D5" s="954"/>
      <c r="E5" s="955"/>
      <c r="F5" s="432" t="s">
        <v>4214</v>
      </c>
      <c r="G5" s="759"/>
      <c r="H5" s="760"/>
      <c r="I5" s="760"/>
      <c r="J5" s="761"/>
      <c r="K5" s="446"/>
      <c r="L5" s="446"/>
      <c r="M5" s="431"/>
      <c r="N5" s="431"/>
      <c r="O5" s="431"/>
      <c r="P5" s="431"/>
      <c r="Q5" s="431"/>
      <c r="R5" s="431"/>
      <c r="S5" s="431"/>
      <c r="T5" s="431"/>
      <c r="U5" s="431"/>
      <c r="V5" s="431"/>
      <c r="W5" s="431"/>
      <c r="X5" s="431"/>
      <c r="Y5" s="431"/>
      <c r="Z5" s="431"/>
    </row>
    <row r="6" spans="1:26" s="335" customFormat="1" ht="23.5" hidden="1" x14ac:dyDescent="0.35">
      <c r="A6" s="969" t="s">
        <v>4215</v>
      </c>
      <c r="B6" s="955"/>
      <c r="C6" s="970"/>
      <c r="D6" s="954"/>
      <c r="E6" s="955"/>
      <c r="F6" s="432" t="s">
        <v>4216</v>
      </c>
      <c r="G6" s="759"/>
      <c r="H6" s="760"/>
      <c r="I6" s="760"/>
      <c r="J6" s="761"/>
      <c r="K6" s="446"/>
      <c r="L6" s="446"/>
      <c r="M6" s="431"/>
      <c r="N6" s="431"/>
      <c r="O6" s="431"/>
      <c r="P6" s="431"/>
      <c r="Q6" s="431"/>
      <c r="R6" s="431"/>
      <c r="S6" s="431"/>
      <c r="T6" s="431"/>
      <c r="U6" s="431"/>
      <c r="V6" s="431"/>
      <c r="W6" s="431"/>
      <c r="X6" s="431"/>
      <c r="Y6" s="431"/>
      <c r="Z6" s="431"/>
    </row>
    <row r="7" spans="1:26" s="335" customFormat="1" ht="23.5" hidden="1" x14ac:dyDescent="0.35">
      <c r="A7" s="971" t="s">
        <v>1905</v>
      </c>
      <c r="B7" s="959"/>
      <c r="C7" s="959"/>
      <c r="D7" s="959"/>
      <c r="E7" s="959"/>
      <c r="F7" s="959"/>
      <c r="G7" s="959"/>
      <c r="H7" s="959"/>
      <c r="I7" s="959"/>
      <c r="J7" s="959"/>
      <c r="K7" s="446"/>
      <c r="L7" s="446"/>
      <c r="M7" s="431"/>
      <c r="N7" s="431"/>
      <c r="O7" s="431"/>
      <c r="P7" s="431"/>
      <c r="Q7" s="431"/>
      <c r="R7" s="431"/>
      <c r="S7" s="431"/>
      <c r="T7" s="431"/>
      <c r="U7" s="431"/>
      <c r="V7" s="431"/>
      <c r="W7" s="431"/>
      <c r="X7" s="431"/>
      <c r="Y7" s="431"/>
      <c r="Z7" s="431"/>
    </row>
    <row r="8" spans="1:26" s="335" customFormat="1" ht="23.5" hidden="1" x14ac:dyDescent="0.35">
      <c r="A8" s="972" t="s">
        <v>1020</v>
      </c>
      <c r="B8" s="954"/>
      <c r="C8" s="954"/>
      <c r="D8" s="954"/>
      <c r="E8" s="955"/>
      <c r="F8" s="967" t="s">
        <v>6315</v>
      </c>
      <c r="G8" s="954"/>
      <c r="H8" s="954"/>
      <c r="I8" s="954"/>
      <c r="J8" s="954"/>
      <c r="K8" s="446"/>
      <c r="L8" s="446"/>
      <c r="M8" s="431"/>
      <c r="N8" s="431"/>
      <c r="O8" s="431"/>
      <c r="P8" s="431"/>
      <c r="Q8" s="431"/>
      <c r="R8" s="431"/>
      <c r="S8" s="431"/>
      <c r="T8" s="431"/>
      <c r="U8" s="431"/>
      <c r="V8" s="431"/>
      <c r="W8" s="431"/>
      <c r="X8" s="431"/>
      <c r="Y8" s="431"/>
      <c r="Z8" s="431"/>
    </row>
    <row r="9" spans="1:26" s="335" customFormat="1" ht="57" hidden="1" customHeight="1" x14ac:dyDescent="0.35">
      <c r="A9" s="433" t="s">
        <v>1021</v>
      </c>
      <c r="B9" s="434" t="s">
        <v>1022</v>
      </c>
      <c r="C9" s="967">
        <f t="shared" ref="C9:C16" si="0">D431</f>
        <v>0.5</v>
      </c>
      <c r="D9" s="954"/>
      <c r="E9" s="955"/>
      <c r="F9" s="973">
        <f>D439</f>
        <v>0.5</v>
      </c>
      <c r="G9" s="960"/>
      <c r="H9" s="762"/>
      <c r="I9" s="762"/>
      <c r="J9" s="762"/>
      <c r="K9" s="446"/>
      <c r="L9" s="446"/>
      <c r="M9" s="431"/>
      <c r="N9" s="431"/>
      <c r="O9" s="431"/>
      <c r="P9" s="431"/>
      <c r="Q9" s="431"/>
      <c r="R9" s="431"/>
      <c r="S9" s="431"/>
      <c r="T9" s="431"/>
      <c r="U9" s="431"/>
      <c r="V9" s="431"/>
      <c r="W9" s="431"/>
      <c r="X9" s="431"/>
      <c r="Y9" s="431"/>
      <c r="Z9" s="431"/>
    </row>
    <row r="10" spans="1:26" s="335" customFormat="1" ht="48.75" hidden="1" customHeight="1" x14ac:dyDescent="0.35">
      <c r="A10" s="433" t="s">
        <v>1023</v>
      </c>
      <c r="B10" s="434" t="s">
        <v>1024</v>
      </c>
      <c r="C10" s="967">
        <f t="shared" si="0"/>
        <v>0.5</v>
      </c>
      <c r="D10" s="954"/>
      <c r="E10" s="955"/>
      <c r="F10" s="961"/>
      <c r="G10" s="963"/>
      <c r="H10" s="763"/>
      <c r="I10" s="763"/>
      <c r="J10" s="763"/>
      <c r="K10" s="446"/>
      <c r="L10" s="446"/>
      <c r="M10" s="431"/>
      <c r="N10" s="431"/>
      <c r="O10" s="431"/>
      <c r="P10" s="431"/>
      <c r="Q10" s="431"/>
      <c r="R10" s="431"/>
      <c r="S10" s="431"/>
      <c r="T10" s="431"/>
      <c r="U10" s="431"/>
      <c r="V10" s="431"/>
      <c r="W10" s="431"/>
      <c r="X10" s="431"/>
      <c r="Y10" s="431"/>
      <c r="Z10" s="431"/>
    </row>
    <row r="11" spans="1:26" s="335" customFormat="1" ht="42" hidden="1" customHeight="1" x14ac:dyDescent="0.35">
      <c r="A11" s="433" t="s">
        <v>1025</v>
      </c>
      <c r="B11" s="434" t="s">
        <v>1026</v>
      </c>
      <c r="C11" s="967">
        <f t="shared" si="0"/>
        <v>0.5</v>
      </c>
      <c r="D11" s="954"/>
      <c r="E11" s="955"/>
      <c r="F11" s="961"/>
      <c r="G11" s="963"/>
      <c r="H11" s="763"/>
      <c r="I11" s="763"/>
      <c r="J11" s="763"/>
      <c r="K11" s="446"/>
      <c r="L11" s="446"/>
      <c r="M11" s="431"/>
      <c r="N11" s="431"/>
      <c r="O11" s="431"/>
      <c r="P11" s="431"/>
      <c r="Q11" s="431"/>
      <c r="R11" s="431"/>
      <c r="S11" s="431"/>
      <c r="T11" s="431"/>
      <c r="U11" s="431"/>
      <c r="V11" s="431"/>
      <c r="W11" s="431"/>
      <c r="X11" s="431"/>
      <c r="Y11" s="431"/>
      <c r="Z11" s="431"/>
    </row>
    <row r="12" spans="1:26" s="335" customFormat="1" ht="50.25" hidden="1" customHeight="1" x14ac:dyDescent="0.35">
      <c r="A12" s="433" t="s">
        <v>1027</v>
      </c>
      <c r="B12" s="434" t="s">
        <v>1028</v>
      </c>
      <c r="C12" s="967">
        <f t="shared" si="0"/>
        <v>0.5</v>
      </c>
      <c r="D12" s="954"/>
      <c r="E12" s="955"/>
      <c r="F12" s="961"/>
      <c r="G12" s="963"/>
      <c r="H12" s="763"/>
      <c r="I12" s="763"/>
      <c r="J12" s="763"/>
      <c r="K12" s="446"/>
      <c r="L12" s="446"/>
      <c r="M12" s="431"/>
      <c r="N12" s="431"/>
      <c r="O12" s="431"/>
      <c r="P12" s="431"/>
      <c r="Q12" s="431"/>
      <c r="R12" s="431"/>
      <c r="S12" s="431"/>
      <c r="T12" s="431"/>
      <c r="U12" s="431"/>
      <c r="V12" s="431"/>
      <c r="W12" s="431"/>
      <c r="X12" s="431"/>
      <c r="Y12" s="431"/>
      <c r="Z12" s="431"/>
    </row>
    <row r="13" spans="1:26" s="335" customFormat="1" ht="42" hidden="1" customHeight="1" x14ac:dyDescent="0.35">
      <c r="A13" s="433" t="s">
        <v>1029</v>
      </c>
      <c r="B13" s="434" t="s">
        <v>1030</v>
      </c>
      <c r="C13" s="967">
        <f t="shared" si="0"/>
        <v>0.5</v>
      </c>
      <c r="D13" s="954"/>
      <c r="E13" s="955"/>
      <c r="F13" s="961"/>
      <c r="G13" s="963"/>
      <c r="H13" s="763"/>
      <c r="I13" s="763"/>
      <c r="J13" s="763"/>
      <c r="K13" s="446"/>
      <c r="L13" s="446"/>
      <c r="M13" s="431"/>
      <c r="N13" s="431"/>
      <c r="O13" s="431"/>
      <c r="P13" s="431"/>
      <c r="Q13" s="431"/>
      <c r="R13" s="431"/>
      <c r="S13" s="431"/>
      <c r="T13" s="431"/>
      <c r="U13" s="431"/>
      <c r="V13" s="431"/>
      <c r="W13" s="431"/>
      <c r="X13" s="431"/>
      <c r="Y13" s="431"/>
      <c r="Z13" s="431"/>
    </row>
    <row r="14" spans="1:26" s="335" customFormat="1" ht="43.5" hidden="1" customHeight="1" x14ac:dyDescent="0.35">
      <c r="A14" s="433" t="s">
        <v>1031</v>
      </c>
      <c r="B14" s="434" t="s">
        <v>14</v>
      </c>
      <c r="C14" s="967">
        <f t="shared" si="0"/>
        <v>0.5</v>
      </c>
      <c r="D14" s="954"/>
      <c r="E14" s="955"/>
      <c r="F14" s="961"/>
      <c r="G14" s="963"/>
      <c r="H14" s="763"/>
      <c r="I14" s="763"/>
      <c r="J14" s="763"/>
      <c r="K14" s="446"/>
      <c r="L14" s="446"/>
      <c r="M14" s="431"/>
      <c r="N14" s="431"/>
      <c r="O14" s="431"/>
      <c r="P14" s="431"/>
      <c r="Q14" s="431"/>
      <c r="R14" s="431"/>
      <c r="S14" s="431"/>
      <c r="T14" s="431"/>
      <c r="U14" s="431"/>
      <c r="V14" s="431"/>
      <c r="W14" s="431"/>
      <c r="X14" s="431"/>
      <c r="Y14" s="431"/>
      <c r="Z14" s="431"/>
    </row>
    <row r="15" spans="1:26" s="335" customFormat="1" ht="45" hidden="1" customHeight="1" x14ac:dyDescent="0.35">
      <c r="A15" s="433" t="s">
        <v>1032</v>
      </c>
      <c r="B15" s="434" t="s">
        <v>1033</v>
      </c>
      <c r="C15" s="967">
        <f t="shared" si="0"/>
        <v>0.5</v>
      </c>
      <c r="D15" s="954"/>
      <c r="E15" s="955"/>
      <c r="F15" s="961"/>
      <c r="G15" s="963"/>
      <c r="H15" s="763"/>
      <c r="I15" s="763"/>
      <c r="J15" s="763"/>
      <c r="K15" s="446"/>
      <c r="L15" s="446"/>
      <c r="M15" s="431"/>
      <c r="N15" s="431"/>
      <c r="O15" s="431"/>
      <c r="P15" s="431"/>
      <c r="Q15" s="431"/>
      <c r="R15" s="431"/>
      <c r="S15" s="431"/>
      <c r="T15" s="431"/>
      <c r="U15" s="431"/>
      <c r="V15" s="431"/>
      <c r="W15" s="431"/>
      <c r="X15" s="431"/>
      <c r="Y15" s="431"/>
      <c r="Z15" s="431"/>
    </row>
    <row r="16" spans="1:26" s="335" customFormat="1" ht="51.75" hidden="1" customHeight="1" x14ac:dyDescent="0.35">
      <c r="A16" s="433" t="s">
        <v>1034</v>
      </c>
      <c r="B16" s="434" t="s">
        <v>1035</v>
      </c>
      <c r="C16" s="967">
        <f t="shared" si="0"/>
        <v>0.5</v>
      </c>
      <c r="D16" s="954"/>
      <c r="E16" s="955"/>
      <c r="F16" s="964"/>
      <c r="G16" s="966"/>
      <c r="H16" s="764"/>
      <c r="I16" s="764"/>
      <c r="J16" s="764"/>
      <c r="K16" s="446"/>
      <c r="L16" s="446"/>
      <c r="M16" s="431"/>
      <c r="N16" s="431"/>
      <c r="O16" s="431"/>
      <c r="P16" s="431"/>
      <c r="Q16" s="431"/>
      <c r="R16" s="431"/>
      <c r="S16" s="431"/>
      <c r="T16" s="431"/>
      <c r="U16" s="431"/>
      <c r="V16" s="431"/>
      <c r="W16" s="431"/>
      <c r="X16" s="431"/>
      <c r="Y16" s="431"/>
      <c r="Z16" s="431"/>
    </row>
    <row r="17" spans="1:26" s="335" customFormat="1" ht="23.5" hidden="1" x14ac:dyDescent="0.35">
      <c r="A17" s="435"/>
      <c r="B17" s="436"/>
      <c r="C17" s="436"/>
      <c r="D17" s="436"/>
      <c r="E17" s="437"/>
      <c r="F17" s="436"/>
      <c r="G17" s="765"/>
      <c r="H17" s="766"/>
      <c r="I17" s="766"/>
      <c r="J17" s="766"/>
      <c r="K17" s="446"/>
      <c r="L17" s="446"/>
      <c r="M17" s="431"/>
      <c r="N17" s="431"/>
      <c r="O17" s="431"/>
      <c r="P17" s="431"/>
      <c r="Q17" s="431"/>
      <c r="R17" s="431"/>
      <c r="S17" s="431"/>
      <c r="T17" s="431"/>
      <c r="U17" s="431"/>
      <c r="V17" s="431"/>
      <c r="W17" s="431"/>
      <c r="X17" s="431"/>
      <c r="Y17" s="431"/>
      <c r="Z17" s="431"/>
    </row>
    <row r="18" spans="1:26" s="335" customFormat="1" ht="23.5" hidden="1" x14ac:dyDescent="0.35">
      <c r="A18" s="431"/>
      <c r="B18" s="968" t="s">
        <v>4217</v>
      </c>
      <c r="C18" s="954"/>
      <c r="D18" s="954"/>
      <c r="E18" s="954"/>
      <c r="F18" s="954"/>
      <c r="G18" s="955"/>
      <c r="H18" s="767"/>
      <c r="I18" s="767"/>
      <c r="J18" s="768"/>
      <c r="K18" s="446"/>
      <c r="L18" s="446"/>
      <c r="M18" s="431"/>
      <c r="N18" s="431"/>
      <c r="O18" s="431"/>
      <c r="P18" s="431"/>
      <c r="Q18" s="431"/>
      <c r="R18" s="431"/>
      <c r="S18" s="431"/>
      <c r="T18" s="431"/>
      <c r="U18" s="431"/>
      <c r="V18" s="431"/>
      <c r="W18" s="431"/>
      <c r="X18" s="431"/>
      <c r="Y18" s="431"/>
      <c r="Z18" s="431"/>
    </row>
    <row r="19" spans="1:26" s="335" customFormat="1" ht="23.5" hidden="1" x14ac:dyDescent="0.35">
      <c r="A19" s="439">
        <v>1</v>
      </c>
      <c r="B19" s="953"/>
      <c r="C19" s="954"/>
      <c r="D19" s="954"/>
      <c r="E19" s="954"/>
      <c r="F19" s="954"/>
      <c r="G19" s="955"/>
      <c r="H19" s="769"/>
      <c r="I19" s="769"/>
      <c r="J19" s="770"/>
      <c r="K19" s="446"/>
      <c r="L19" s="446"/>
      <c r="M19" s="431"/>
      <c r="N19" s="431"/>
      <c r="O19" s="431"/>
      <c r="P19" s="431"/>
      <c r="Q19" s="431"/>
      <c r="R19" s="431"/>
      <c r="S19" s="431"/>
      <c r="T19" s="431"/>
      <c r="U19" s="431"/>
      <c r="V19" s="431"/>
      <c r="W19" s="431"/>
      <c r="X19" s="431"/>
      <c r="Y19" s="431"/>
      <c r="Z19" s="431"/>
    </row>
    <row r="20" spans="1:26" s="335" customFormat="1" ht="23.5" hidden="1" x14ac:dyDescent="0.35">
      <c r="A20" s="439">
        <v>2</v>
      </c>
      <c r="B20" s="953"/>
      <c r="C20" s="954"/>
      <c r="D20" s="954"/>
      <c r="E20" s="954"/>
      <c r="F20" s="954"/>
      <c r="G20" s="955"/>
      <c r="H20" s="769"/>
      <c r="I20" s="769"/>
      <c r="J20" s="770"/>
      <c r="K20" s="446"/>
      <c r="L20" s="446"/>
      <c r="M20" s="431"/>
      <c r="N20" s="431"/>
      <c r="O20" s="431"/>
      <c r="P20" s="431"/>
      <c r="Q20" s="431"/>
      <c r="R20" s="431"/>
      <c r="S20" s="431"/>
      <c r="T20" s="431"/>
      <c r="U20" s="431"/>
      <c r="V20" s="431"/>
      <c r="W20" s="431"/>
      <c r="X20" s="431"/>
      <c r="Y20" s="431"/>
      <c r="Z20" s="431"/>
    </row>
    <row r="21" spans="1:26" s="335" customFormat="1" ht="15.75" hidden="1" customHeight="1" x14ac:dyDescent="0.35">
      <c r="A21" s="439">
        <v>3</v>
      </c>
      <c r="B21" s="953"/>
      <c r="C21" s="954"/>
      <c r="D21" s="954"/>
      <c r="E21" s="954"/>
      <c r="F21" s="954"/>
      <c r="G21" s="955"/>
      <c r="H21" s="769"/>
      <c r="I21" s="769"/>
      <c r="J21" s="770"/>
      <c r="K21" s="446"/>
      <c r="L21" s="446"/>
      <c r="M21" s="431"/>
      <c r="N21" s="431"/>
      <c r="O21" s="431"/>
      <c r="P21" s="431"/>
      <c r="Q21" s="431"/>
      <c r="R21" s="431"/>
      <c r="S21" s="431"/>
      <c r="T21" s="431"/>
      <c r="U21" s="431"/>
      <c r="V21" s="431"/>
      <c r="W21" s="431"/>
      <c r="X21" s="431"/>
      <c r="Y21" s="431"/>
      <c r="Z21" s="431"/>
    </row>
    <row r="22" spans="1:26" s="335" customFormat="1" ht="15.75" hidden="1" customHeight="1" x14ac:dyDescent="0.35">
      <c r="A22" s="439">
        <v>4</v>
      </c>
      <c r="B22" s="953"/>
      <c r="C22" s="954"/>
      <c r="D22" s="954"/>
      <c r="E22" s="954"/>
      <c r="F22" s="954"/>
      <c r="G22" s="955"/>
      <c r="H22" s="769"/>
      <c r="I22" s="769"/>
      <c r="J22" s="770"/>
      <c r="K22" s="446"/>
      <c r="L22" s="446"/>
      <c r="M22" s="431"/>
      <c r="N22" s="431"/>
      <c r="O22" s="431"/>
      <c r="P22" s="431"/>
      <c r="Q22" s="431"/>
      <c r="R22" s="431"/>
      <c r="S22" s="431"/>
      <c r="T22" s="431"/>
      <c r="U22" s="431"/>
      <c r="V22" s="431"/>
      <c r="W22" s="431"/>
      <c r="X22" s="431"/>
      <c r="Y22" s="431"/>
      <c r="Z22" s="431"/>
    </row>
    <row r="23" spans="1:26" s="335" customFormat="1" ht="15.75" hidden="1" customHeight="1" x14ac:dyDescent="0.35">
      <c r="A23" s="439">
        <v>5</v>
      </c>
      <c r="B23" s="953"/>
      <c r="C23" s="954"/>
      <c r="D23" s="954"/>
      <c r="E23" s="954"/>
      <c r="F23" s="954"/>
      <c r="G23" s="955"/>
      <c r="H23" s="769"/>
      <c r="I23" s="769"/>
      <c r="J23" s="770"/>
      <c r="K23" s="446"/>
      <c r="L23" s="446"/>
      <c r="M23" s="431"/>
      <c r="N23" s="431"/>
      <c r="O23" s="431"/>
      <c r="P23" s="431"/>
      <c r="Q23" s="431"/>
      <c r="R23" s="431"/>
      <c r="S23" s="431"/>
      <c r="T23" s="431"/>
      <c r="U23" s="431"/>
      <c r="V23" s="431"/>
      <c r="W23" s="431"/>
      <c r="X23" s="431"/>
      <c r="Y23" s="431"/>
      <c r="Z23" s="431"/>
    </row>
    <row r="24" spans="1:26" s="335" customFormat="1" ht="15.75" hidden="1" customHeight="1" x14ac:dyDescent="0.35">
      <c r="A24" s="440"/>
      <c r="B24" s="438" t="s">
        <v>4218</v>
      </c>
      <c r="C24" s="441"/>
      <c r="D24" s="441"/>
      <c r="E24" s="441"/>
      <c r="F24" s="441"/>
      <c r="G24" s="771"/>
      <c r="H24" s="476"/>
      <c r="I24" s="476"/>
      <c r="J24" s="476"/>
      <c r="K24" s="446"/>
      <c r="L24" s="446"/>
      <c r="M24" s="431"/>
      <c r="N24" s="431"/>
      <c r="O24" s="431"/>
      <c r="P24" s="431"/>
      <c r="Q24" s="431"/>
      <c r="R24" s="431"/>
      <c r="S24" s="431"/>
      <c r="T24" s="431"/>
      <c r="U24" s="431"/>
      <c r="V24" s="431"/>
      <c r="W24" s="431"/>
      <c r="X24" s="431"/>
      <c r="Y24" s="431"/>
      <c r="Z24" s="431"/>
    </row>
    <row r="25" spans="1:26" s="335" customFormat="1" ht="15.75" hidden="1" customHeight="1" x14ac:dyDescent="0.35">
      <c r="A25" s="439">
        <v>1</v>
      </c>
      <c r="B25" s="953"/>
      <c r="C25" s="954"/>
      <c r="D25" s="954"/>
      <c r="E25" s="954"/>
      <c r="F25" s="954"/>
      <c r="G25" s="955"/>
      <c r="H25" s="769"/>
      <c r="I25" s="769"/>
      <c r="J25" s="770"/>
      <c r="K25" s="446"/>
      <c r="L25" s="446"/>
      <c r="M25" s="431"/>
      <c r="N25" s="431"/>
      <c r="O25" s="431"/>
      <c r="P25" s="431"/>
      <c r="Q25" s="431"/>
      <c r="R25" s="431"/>
      <c r="S25" s="431"/>
      <c r="T25" s="431"/>
      <c r="U25" s="431"/>
      <c r="V25" s="431"/>
      <c r="W25" s="431"/>
      <c r="X25" s="431"/>
      <c r="Y25" s="431"/>
      <c r="Z25" s="431"/>
    </row>
    <row r="26" spans="1:26" s="335" customFormat="1" ht="15.75" hidden="1" customHeight="1" x14ac:dyDescent="0.35">
      <c r="A26" s="439">
        <v>2</v>
      </c>
      <c r="B26" s="953"/>
      <c r="C26" s="954"/>
      <c r="D26" s="954"/>
      <c r="E26" s="954"/>
      <c r="F26" s="954"/>
      <c r="G26" s="955"/>
      <c r="H26" s="769"/>
      <c r="I26" s="769"/>
      <c r="J26" s="770"/>
      <c r="K26" s="446"/>
      <c r="L26" s="446"/>
      <c r="M26" s="431"/>
      <c r="N26" s="431"/>
      <c r="O26" s="431"/>
      <c r="P26" s="431"/>
      <c r="Q26" s="431"/>
      <c r="R26" s="431"/>
      <c r="S26" s="431"/>
      <c r="T26" s="431"/>
      <c r="U26" s="431"/>
      <c r="V26" s="431"/>
      <c r="W26" s="431"/>
      <c r="X26" s="431"/>
      <c r="Y26" s="431"/>
      <c r="Z26" s="431"/>
    </row>
    <row r="27" spans="1:26" s="335" customFormat="1" ht="15.75" hidden="1" customHeight="1" x14ac:dyDescent="0.35">
      <c r="A27" s="439">
        <v>3</v>
      </c>
      <c r="B27" s="953"/>
      <c r="C27" s="954"/>
      <c r="D27" s="954"/>
      <c r="E27" s="954"/>
      <c r="F27" s="954"/>
      <c r="G27" s="955"/>
      <c r="H27" s="769"/>
      <c r="I27" s="769"/>
      <c r="J27" s="770"/>
      <c r="K27" s="446"/>
      <c r="L27" s="446"/>
      <c r="M27" s="431"/>
      <c r="N27" s="431"/>
      <c r="O27" s="431"/>
      <c r="P27" s="431"/>
      <c r="Q27" s="431"/>
      <c r="R27" s="431"/>
      <c r="S27" s="431"/>
      <c r="T27" s="431"/>
      <c r="U27" s="431"/>
      <c r="V27" s="431"/>
      <c r="W27" s="431"/>
      <c r="X27" s="431"/>
      <c r="Y27" s="431"/>
      <c r="Z27" s="431"/>
    </row>
    <row r="28" spans="1:26" s="335" customFormat="1" ht="15.75" hidden="1" customHeight="1" x14ac:dyDescent="0.35">
      <c r="A28" s="439">
        <v>4</v>
      </c>
      <c r="B28" s="953"/>
      <c r="C28" s="954"/>
      <c r="D28" s="954"/>
      <c r="E28" s="954"/>
      <c r="F28" s="954"/>
      <c r="G28" s="955"/>
      <c r="H28" s="772"/>
      <c r="I28" s="772"/>
      <c r="J28" s="772"/>
      <c r="K28" s="446"/>
      <c r="L28" s="446"/>
      <c r="M28" s="431"/>
      <c r="N28" s="431"/>
      <c r="O28" s="431"/>
      <c r="P28" s="431"/>
      <c r="Q28" s="431"/>
      <c r="R28" s="431"/>
      <c r="S28" s="431"/>
      <c r="T28" s="431"/>
      <c r="U28" s="431"/>
      <c r="V28" s="431"/>
      <c r="W28" s="431"/>
      <c r="X28" s="431"/>
      <c r="Y28" s="431"/>
      <c r="Z28" s="431"/>
    </row>
    <row r="29" spans="1:26" s="335" customFormat="1" ht="15.75" hidden="1" customHeight="1" x14ac:dyDescent="0.35">
      <c r="A29" s="439">
        <v>5</v>
      </c>
      <c r="B29" s="953"/>
      <c r="C29" s="954"/>
      <c r="D29" s="954"/>
      <c r="E29" s="954"/>
      <c r="F29" s="954"/>
      <c r="G29" s="955"/>
      <c r="H29" s="772"/>
      <c r="I29" s="772"/>
      <c r="J29" s="772"/>
      <c r="K29" s="446"/>
      <c r="L29" s="446"/>
      <c r="M29" s="431"/>
      <c r="N29" s="431"/>
      <c r="O29" s="431"/>
      <c r="P29" s="431"/>
      <c r="Q29" s="431"/>
      <c r="R29" s="431"/>
      <c r="S29" s="431"/>
      <c r="T29" s="431"/>
      <c r="U29" s="431"/>
      <c r="V29" s="431"/>
      <c r="W29" s="431"/>
      <c r="X29" s="431"/>
      <c r="Y29" s="431"/>
      <c r="Z29" s="431"/>
    </row>
    <row r="30" spans="1:26" s="335" customFormat="1" ht="15.75" hidden="1" customHeight="1" x14ac:dyDescent="0.35">
      <c r="A30" s="442"/>
      <c r="B30" s="956" t="s">
        <v>4219</v>
      </c>
      <c r="C30" s="954"/>
      <c r="D30" s="954"/>
      <c r="E30" s="954"/>
      <c r="F30" s="954"/>
      <c r="G30" s="955"/>
      <c r="H30" s="767"/>
      <c r="I30" s="767"/>
      <c r="J30" s="768"/>
      <c r="K30" s="446"/>
      <c r="L30" s="446"/>
      <c r="M30" s="431"/>
      <c r="N30" s="431"/>
      <c r="O30" s="431"/>
      <c r="P30" s="431"/>
      <c r="Q30" s="431"/>
      <c r="R30" s="431"/>
      <c r="S30" s="431"/>
      <c r="T30" s="431"/>
      <c r="U30" s="431"/>
      <c r="V30" s="431"/>
      <c r="W30" s="431"/>
      <c r="X30" s="431"/>
      <c r="Y30" s="431"/>
      <c r="Z30" s="431"/>
    </row>
    <row r="31" spans="1:26" s="335" customFormat="1" ht="15.75" hidden="1" customHeight="1" x14ac:dyDescent="0.35">
      <c r="A31" s="439">
        <v>1</v>
      </c>
      <c r="B31" s="953"/>
      <c r="C31" s="954"/>
      <c r="D31" s="954"/>
      <c r="E31" s="954"/>
      <c r="F31" s="954"/>
      <c r="G31" s="955"/>
      <c r="H31" s="769"/>
      <c r="I31" s="769"/>
      <c r="J31" s="770"/>
      <c r="K31" s="446"/>
      <c r="L31" s="446"/>
      <c r="M31" s="431"/>
      <c r="N31" s="431"/>
      <c r="O31" s="431"/>
      <c r="P31" s="431"/>
      <c r="Q31" s="431"/>
      <c r="R31" s="431"/>
      <c r="S31" s="431"/>
      <c r="T31" s="431"/>
      <c r="U31" s="431"/>
      <c r="V31" s="431"/>
      <c r="W31" s="431"/>
      <c r="X31" s="431"/>
      <c r="Y31" s="431"/>
      <c r="Z31" s="431"/>
    </row>
    <row r="32" spans="1:26" s="335" customFormat="1" ht="15.75" hidden="1" customHeight="1" x14ac:dyDescent="0.35">
      <c r="A32" s="439">
        <v>2</v>
      </c>
      <c r="B32" s="953"/>
      <c r="C32" s="954"/>
      <c r="D32" s="954"/>
      <c r="E32" s="954"/>
      <c r="F32" s="954"/>
      <c r="G32" s="955"/>
      <c r="H32" s="769"/>
      <c r="I32" s="769"/>
      <c r="J32" s="770"/>
      <c r="K32" s="446"/>
      <c r="L32" s="446"/>
      <c r="M32" s="431"/>
      <c r="N32" s="431"/>
      <c r="O32" s="431"/>
      <c r="P32" s="431"/>
      <c r="Q32" s="431"/>
      <c r="R32" s="431"/>
      <c r="S32" s="431"/>
      <c r="T32" s="431"/>
      <c r="U32" s="431"/>
      <c r="V32" s="431"/>
      <c r="W32" s="431"/>
      <c r="X32" s="431"/>
      <c r="Y32" s="431"/>
      <c r="Z32" s="431"/>
    </row>
    <row r="33" spans="1:26" s="335" customFormat="1" ht="15.75" hidden="1" customHeight="1" x14ac:dyDescent="0.35">
      <c r="A33" s="439">
        <v>3</v>
      </c>
      <c r="B33" s="953"/>
      <c r="C33" s="954"/>
      <c r="D33" s="954"/>
      <c r="E33" s="954"/>
      <c r="F33" s="954"/>
      <c r="G33" s="955"/>
      <c r="H33" s="769"/>
      <c r="I33" s="769"/>
      <c r="J33" s="770"/>
      <c r="K33" s="446"/>
      <c r="L33" s="446"/>
      <c r="M33" s="431"/>
      <c r="N33" s="431"/>
      <c r="O33" s="431"/>
      <c r="P33" s="431"/>
      <c r="Q33" s="431"/>
      <c r="R33" s="431"/>
      <c r="S33" s="431"/>
      <c r="T33" s="431"/>
      <c r="U33" s="431"/>
      <c r="V33" s="431"/>
      <c r="W33" s="431"/>
      <c r="X33" s="431"/>
      <c r="Y33" s="431"/>
      <c r="Z33" s="431"/>
    </row>
    <row r="34" spans="1:26" s="335" customFormat="1" ht="15.75" hidden="1" customHeight="1" x14ac:dyDescent="0.35">
      <c r="A34" s="439">
        <v>4</v>
      </c>
      <c r="B34" s="953"/>
      <c r="C34" s="954"/>
      <c r="D34" s="954"/>
      <c r="E34" s="954"/>
      <c r="F34" s="954"/>
      <c r="G34" s="955"/>
      <c r="H34" s="769"/>
      <c r="I34" s="769"/>
      <c r="J34" s="770"/>
      <c r="K34" s="446"/>
      <c r="L34" s="446"/>
      <c r="M34" s="431"/>
      <c r="N34" s="431"/>
      <c r="O34" s="431"/>
      <c r="P34" s="431"/>
      <c r="Q34" s="431"/>
      <c r="R34" s="431"/>
      <c r="S34" s="431"/>
      <c r="T34" s="431"/>
      <c r="U34" s="431"/>
      <c r="V34" s="431"/>
      <c r="W34" s="431"/>
      <c r="X34" s="431"/>
      <c r="Y34" s="431"/>
      <c r="Z34" s="431"/>
    </row>
    <row r="35" spans="1:26" s="335" customFormat="1" ht="15.75" hidden="1" customHeight="1" x14ac:dyDescent="0.35">
      <c r="A35" s="439">
        <v>5</v>
      </c>
      <c r="B35" s="953"/>
      <c r="C35" s="954"/>
      <c r="D35" s="954"/>
      <c r="E35" s="954"/>
      <c r="F35" s="954"/>
      <c r="G35" s="955"/>
      <c r="H35" s="772"/>
      <c r="I35" s="772"/>
      <c r="J35" s="772"/>
      <c r="K35" s="446"/>
      <c r="L35" s="446"/>
      <c r="M35" s="431"/>
      <c r="N35" s="431"/>
      <c r="O35" s="431"/>
      <c r="P35" s="431"/>
      <c r="Q35" s="431"/>
      <c r="R35" s="431"/>
      <c r="S35" s="431"/>
      <c r="T35" s="431"/>
      <c r="U35" s="431"/>
      <c r="V35" s="431"/>
      <c r="W35" s="431"/>
      <c r="X35" s="431"/>
      <c r="Y35" s="431"/>
      <c r="Z35" s="431"/>
    </row>
    <row r="36" spans="1:26" s="335" customFormat="1" ht="15.75" hidden="1" customHeight="1" x14ac:dyDescent="0.35">
      <c r="A36" s="443"/>
      <c r="B36" s="956" t="s">
        <v>4220</v>
      </c>
      <c r="C36" s="954"/>
      <c r="D36" s="954"/>
      <c r="E36" s="954"/>
      <c r="F36" s="954"/>
      <c r="G36" s="955"/>
      <c r="H36" s="772"/>
      <c r="I36" s="772"/>
      <c r="J36" s="772"/>
      <c r="K36" s="446"/>
      <c r="L36" s="446"/>
      <c r="M36" s="431"/>
      <c r="N36" s="431"/>
      <c r="O36" s="431"/>
      <c r="P36" s="431"/>
      <c r="Q36" s="431"/>
      <c r="R36" s="431"/>
      <c r="S36" s="431"/>
      <c r="T36" s="431"/>
      <c r="U36" s="431"/>
      <c r="V36" s="431"/>
      <c r="W36" s="431"/>
      <c r="X36" s="431"/>
      <c r="Y36" s="431"/>
      <c r="Z36" s="431"/>
    </row>
    <row r="37" spans="1:26" s="335" customFormat="1" ht="15.75" hidden="1" customHeight="1" x14ac:dyDescent="0.35">
      <c r="A37" s="443"/>
      <c r="B37" s="444" t="s">
        <v>4221</v>
      </c>
      <c r="C37" s="957"/>
      <c r="D37" s="954"/>
      <c r="E37" s="954"/>
      <c r="F37" s="954"/>
      <c r="G37" s="955"/>
      <c r="H37" s="769"/>
      <c r="I37" s="769"/>
      <c r="J37" s="770"/>
      <c r="K37" s="446"/>
      <c r="L37" s="446"/>
      <c r="M37" s="431"/>
      <c r="N37" s="431"/>
      <c r="O37" s="431"/>
      <c r="P37" s="431"/>
      <c r="Q37" s="431"/>
      <c r="R37" s="431"/>
      <c r="S37" s="431"/>
      <c r="T37" s="431"/>
      <c r="U37" s="431"/>
      <c r="V37" s="431"/>
      <c r="W37" s="431"/>
      <c r="X37" s="431"/>
      <c r="Y37" s="431"/>
      <c r="Z37" s="431"/>
    </row>
    <row r="38" spans="1:26" s="335" customFormat="1" ht="15.75" hidden="1" customHeight="1" x14ac:dyDescent="0.35">
      <c r="A38" s="958"/>
      <c r="B38" s="959"/>
      <c r="C38" s="959"/>
      <c r="D38" s="959"/>
      <c r="E38" s="959"/>
      <c r="F38" s="959"/>
      <c r="G38" s="960"/>
      <c r="H38" s="451"/>
      <c r="I38" s="451"/>
      <c r="J38" s="451"/>
      <c r="K38" s="446"/>
      <c r="L38" s="446"/>
      <c r="M38" s="431"/>
      <c r="N38" s="431"/>
      <c r="O38" s="431"/>
      <c r="P38" s="431"/>
      <c r="Q38" s="431"/>
      <c r="R38" s="431"/>
      <c r="S38" s="431"/>
      <c r="T38" s="431"/>
      <c r="U38" s="431"/>
      <c r="V38" s="431"/>
      <c r="W38" s="431"/>
      <c r="X38" s="431"/>
      <c r="Y38" s="431"/>
      <c r="Z38" s="431"/>
    </row>
    <row r="39" spans="1:26" s="335" customFormat="1" ht="15.75" hidden="1" customHeight="1" x14ac:dyDescent="0.35">
      <c r="A39" s="961"/>
      <c r="B39" s="962"/>
      <c r="C39" s="962"/>
      <c r="D39" s="962"/>
      <c r="E39" s="962"/>
      <c r="F39" s="962"/>
      <c r="G39" s="963"/>
      <c r="H39" s="451"/>
      <c r="I39" s="451"/>
      <c r="J39" s="451"/>
      <c r="K39" s="446"/>
      <c r="L39" s="446"/>
      <c r="M39" s="431"/>
      <c r="N39" s="431"/>
      <c r="O39" s="431"/>
      <c r="P39" s="431"/>
      <c r="Q39" s="431"/>
      <c r="R39" s="431"/>
      <c r="S39" s="431"/>
      <c r="T39" s="431"/>
      <c r="U39" s="431"/>
      <c r="V39" s="431"/>
      <c r="W39" s="431"/>
      <c r="X39" s="431"/>
      <c r="Y39" s="431"/>
      <c r="Z39" s="431"/>
    </row>
    <row r="40" spans="1:26" s="335" customFormat="1" ht="15.75" hidden="1" customHeight="1" x14ac:dyDescent="0.35">
      <c r="A40" s="964"/>
      <c r="B40" s="965"/>
      <c r="C40" s="965"/>
      <c r="D40" s="965"/>
      <c r="E40" s="965"/>
      <c r="F40" s="965"/>
      <c r="G40" s="966"/>
      <c r="H40" s="451"/>
      <c r="I40" s="451"/>
      <c r="J40" s="451"/>
      <c r="K40" s="446"/>
      <c r="L40" s="446"/>
      <c r="M40" s="431"/>
      <c r="N40" s="431"/>
      <c r="O40" s="431"/>
      <c r="P40" s="431"/>
      <c r="Q40" s="431"/>
      <c r="R40" s="431"/>
      <c r="S40" s="431"/>
      <c r="T40" s="431"/>
      <c r="U40" s="431"/>
      <c r="V40" s="431"/>
      <c r="W40" s="431"/>
      <c r="X40" s="431"/>
      <c r="Y40" s="431"/>
      <c r="Z40" s="431"/>
    </row>
    <row r="41" spans="1:26" ht="30" x14ac:dyDescent="0.3">
      <c r="A41" s="454" t="s">
        <v>1727</v>
      </c>
      <c r="B41" s="402" t="s">
        <v>150</v>
      </c>
      <c r="C41" s="407" t="s">
        <v>1040</v>
      </c>
      <c r="D41" s="402" t="s">
        <v>152</v>
      </c>
      <c r="E41" s="402" t="s">
        <v>153</v>
      </c>
      <c r="F41" s="402" t="s">
        <v>154</v>
      </c>
      <c r="G41" s="1131" t="s">
        <v>155</v>
      </c>
      <c r="H41" s="478"/>
      <c r="I41" s="452" t="s">
        <v>1036</v>
      </c>
      <c r="J41" s="670" t="s">
        <v>1037</v>
      </c>
      <c r="K41" s="446" t="s">
        <v>4222</v>
      </c>
      <c r="L41" s="348"/>
      <c r="M41" s="336"/>
      <c r="N41" s="336"/>
      <c r="O41" s="336"/>
      <c r="P41" s="336"/>
      <c r="Q41" s="336"/>
      <c r="R41" s="336"/>
      <c r="S41" s="336"/>
      <c r="T41" s="336"/>
      <c r="U41" s="336"/>
      <c r="V41" s="336"/>
      <c r="W41" s="336"/>
      <c r="X41" s="336"/>
      <c r="Y41" s="336"/>
      <c r="Z41" s="336"/>
    </row>
    <row r="42" spans="1:26" ht="23.5" x14ac:dyDescent="0.3">
      <c r="A42" s="455"/>
      <c r="B42" s="949" t="s">
        <v>157</v>
      </c>
      <c r="C42" s="947"/>
      <c r="D42" s="947"/>
      <c r="E42" s="947"/>
      <c r="F42" s="947"/>
      <c r="G42" s="948"/>
      <c r="H42" s="480"/>
      <c r="I42" s="446">
        <f>I43+I45+I55</f>
        <v>11</v>
      </c>
      <c r="J42" s="671">
        <f>J43+J45+J55</f>
        <v>22</v>
      </c>
      <c r="K42" s="446">
        <f t="shared" ref="K42:K43" si="1">I42*100/J42</f>
        <v>50</v>
      </c>
      <c r="L42" s="348"/>
      <c r="M42" s="336"/>
      <c r="N42" s="336"/>
      <c r="O42" s="336"/>
      <c r="P42" s="336"/>
      <c r="Q42" s="336"/>
      <c r="R42" s="336"/>
      <c r="S42" s="336"/>
      <c r="T42" s="336"/>
      <c r="U42" s="336"/>
      <c r="V42" s="336"/>
      <c r="W42" s="336"/>
      <c r="X42" s="336"/>
      <c r="Y42" s="336"/>
      <c r="Z42" s="336"/>
    </row>
    <row r="43" spans="1:26" ht="23.5" x14ac:dyDescent="0.3">
      <c r="A43" s="455" t="s">
        <v>18</v>
      </c>
      <c r="B43" s="950" t="s">
        <v>19</v>
      </c>
      <c r="C43" s="947"/>
      <c r="D43" s="947"/>
      <c r="E43" s="947"/>
      <c r="F43" s="947"/>
      <c r="G43" s="948"/>
      <c r="H43" s="481"/>
      <c r="I43" s="446">
        <f>SUM(D44)</f>
        <v>1</v>
      </c>
      <c r="J43" s="671">
        <f>COUNT(D44)*2</f>
        <v>2</v>
      </c>
      <c r="K43" s="446">
        <f t="shared" si="1"/>
        <v>50</v>
      </c>
      <c r="L43" s="348"/>
      <c r="M43" s="336"/>
      <c r="N43" s="336"/>
      <c r="O43" s="336"/>
      <c r="P43" s="336"/>
      <c r="Q43" s="336"/>
      <c r="R43" s="336"/>
      <c r="S43" s="336"/>
      <c r="T43" s="336"/>
      <c r="U43" s="336"/>
      <c r="V43" s="336"/>
      <c r="W43" s="336"/>
      <c r="X43" s="336"/>
      <c r="Y43" s="336"/>
      <c r="Z43" s="336"/>
    </row>
    <row r="44" spans="1:26" ht="30" x14ac:dyDescent="0.3">
      <c r="A44" s="456" t="s">
        <v>1075</v>
      </c>
      <c r="B44" s="363" t="s">
        <v>184</v>
      </c>
      <c r="C44" s="361" t="s">
        <v>4223</v>
      </c>
      <c r="D44" s="362">
        <v>1</v>
      </c>
      <c r="E44" s="362" t="s">
        <v>400</v>
      </c>
      <c r="F44" s="363" t="s">
        <v>4224</v>
      </c>
      <c r="G44" s="773"/>
      <c r="H44" s="446"/>
      <c r="I44" s="446"/>
      <c r="J44" s="671"/>
      <c r="K44" s="446"/>
      <c r="L44" s="348"/>
      <c r="M44" s="336"/>
      <c r="N44" s="336"/>
      <c r="O44" s="336"/>
      <c r="P44" s="336"/>
      <c r="Q44" s="336"/>
      <c r="R44" s="336"/>
      <c r="S44" s="336"/>
      <c r="T44" s="336"/>
      <c r="U44" s="336"/>
      <c r="V44" s="336"/>
      <c r="W44" s="336"/>
      <c r="X44" s="336"/>
      <c r="Y44" s="336"/>
      <c r="Z44" s="336"/>
    </row>
    <row r="45" spans="1:26" ht="23.5" x14ac:dyDescent="0.3">
      <c r="A45" s="456" t="s">
        <v>20</v>
      </c>
      <c r="B45" s="944" t="s">
        <v>1728</v>
      </c>
      <c r="C45" s="947"/>
      <c r="D45" s="947"/>
      <c r="E45" s="947"/>
      <c r="F45" s="947"/>
      <c r="G45" s="948"/>
      <c r="H45" s="481"/>
      <c r="I45" s="446">
        <f>SUM(D46:D54)</f>
        <v>9</v>
      </c>
      <c r="J45" s="671">
        <f>COUNT(D46:D54)*2</f>
        <v>18</v>
      </c>
      <c r="K45" s="446">
        <f>I45*100/J45</f>
        <v>50</v>
      </c>
      <c r="L45" s="348"/>
      <c r="M45" s="336"/>
      <c r="N45" s="336"/>
      <c r="O45" s="336"/>
      <c r="P45" s="336"/>
      <c r="Q45" s="336"/>
      <c r="R45" s="336"/>
      <c r="S45" s="336"/>
      <c r="T45" s="336"/>
      <c r="U45" s="336"/>
      <c r="V45" s="336"/>
      <c r="W45" s="336"/>
      <c r="X45" s="336"/>
      <c r="Y45" s="336"/>
      <c r="Z45" s="336"/>
    </row>
    <row r="46" spans="1:26" ht="30" x14ac:dyDescent="0.3">
      <c r="A46" s="456" t="s">
        <v>1078</v>
      </c>
      <c r="B46" s="363" t="s">
        <v>1079</v>
      </c>
      <c r="C46" s="361" t="s">
        <v>4225</v>
      </c>
      <c r="D46" s="362">
        <v>1</v>
      </c>
      <c r="E46" s="362" t="s">
        <v>186</v>
      </c>
      <c r="F46" s="363" t="s">
        <v>4226</v>
      </c>
      <c r="G46" s="773"/>
      <c r="H46" s="446"/>
      <c r="I46" s="446"/>
      <c r="J46" s="671"/>
      <c r="K46" s="446"/>
      <c r="L46" s="348"/>
      <c r="M46" s="336"/>
      <c r="N46" s="336"/>
      <c r="O46" s="336"/>
      <c r="P46" s="336"/>
      <c r="Q46" s="336"/>
      <c r="R46" s="336"/>
      <c r="S46" s="336"/>
      <c r="T46" s="336"/>
      <c r="U46" s="336"/>
      <c r="V46" s="336"/>
      <c r="W46" s="336"/>
      <c r="X46" s="336"/>
      <c r="Y46" s="336"/>
      <c r="Z46" s="336"/>
    </row>
    <row r="47" spans="1:26" ht="23.5" x14ac:dyDescent="0.3">
      <c r="A47" s="456" t="s">
        <v>1091</v>
      </c>
      <c r="B47" s="363" t="s">
        <v>1092</v>
      </c>
      <c r="C47" s="361" t="s">
        <v>4227</v>
      </c>
      <c r="D47" s="362">
        <v>1</v>
      </c>
      <c r="E47" s="362" t="s">
        <v>400</v>
      </c>
      <c r="F47" s="363" t="s">
        <v>6316</v>
      </c>
      <c r="G47" s="774"/>
      <c r="H47" s="452"/>
      <c r="I47" s="446"/>
      <c r="J47" s="671"/>
      <c r="K47" s="446"/>
      <c r="L47" s="348"/>
      <c r="M47" s="336"/>
      <c r="N47" s="336"/>
      <c r="O47" s="336"/>
      <c r="P47" s="336"/>
      <c r="Q47" s="336"/>
      <c r="R47" s="336"/>
      <c r="S47" s="336"/>
      <c r="T47" s="336"/>
      <c r="U47" s="336"/>
      <c r="V47" s="336"/>
      <c r="W47" s="336"/>
      <c r="X47" s="336"/>
      <c r="Y47" s="336"/>
      <c r="Z47" s="336"/>
    </row>
    <row r="48" spans="1:26" ht="30" x14ac:dyDescent="0.3">
      <c r="A48" s="456"/>
      <c r="B48" s="363"/>
      <c r="C48" s="361" t="s">
        <v>4228</v>
      </c>
      <c r="D48" s="362">
        <v>1</v>
      </c>
      <c r="E48" s="362" t="s">
        <v>186</v>
      </c>
      <c r="F48" s="363" t="s">
        <v>4229</v>
      </c>
      <c r="G48" s="457"/>
      <c r="H48" s="445"/>
      <c r="I48" s="446"/>
      <c r="J48" s="671"/>
      <c r="K48" s="446"/>
      <c r="L48" s="348"/>
      <c r="M48" s="336"/>
      <c r="N48" s="336"/>
      <c r="O48" s="336"/>
      <c r="P48" s="336"/>
      <c r="Q48" s="336"/>
      <c r="R48" s="336"/>
      <c r="S48" s="336"/>
      <c r="T48" s="336"/>
      <c r="U48" s="336"/>
      <c r="V48" s="336"/>
      <c r="W48" s="336"/>
      <c r="X48" s="336"/>
      <c r="Y48" s="336"/>
      <c r="Z48" s="336"/>
    </row>
    <row r="49" spans="1:26" ht="30" x14ac:dyDescent="0.3">
      <c r="A49" s="456"/>
      <c r="B49" s="363"/>
      <c r="C49" s="361" t="s">
        <v>1729</v>
      </c>
      <c r="D49" s="362">
        <v>1</v>
      </c>
      <c r="E49" s="362" t="s">
        <v>186</v>
      </c>
      <c r="F49" s="363" t="s">
        <v>4230</v>
      </c>
      <c r="G49" s="773"/>
      <c r="H49" s="446"/>
      <c r="I49" s="446"/>
      <c r="J49" s="671"/>
      <c r="K49" s="446"/>
      <c r="L49" s="348"/>
      <c r="M49" s="336"/>
      <c r="N49" s="336"/>
      <c r="O49" s="336"/>
      <c r="P49" s="336"/>
      <c r="Q49" s="336"/>
      <c r="R49" s="336"/>
      <c r="S49" s="336"/>
      <c r="T49" s="336"/>
      <c r="U49" s="336"/>
      <c r="V49" s="336"/>
      <c r="W49" s="336"/>
      <c r="X49" s="336"/>
      <c r="Y49" s="336"/>
      <c r="Z49" s="336"/>
    </row>
    <row r="50" spans="1:26" ht="30" x14ac:dyDescent="0.3">
      <c r="A50" s="456"/>
      <c r="B50" s="363"/>
      <c r="C50" s="361" t="s">
        <v>1730</v>
      </c>
      <c r="D50" s="362">
        <v>1</v>
      </c>
      <c r="E50" s="362" t="s">
        <v>400</v>
      </c>
      <c r="F50" s="363" t="s">
        <v>4231</v>
      </c>
      <c r="G50" s="773"/>
      <c r="H50" s="446"/>
      <c r="I50" s="446"/>
      <c r="J50" s="671"/>
      <c r="K50" s="446"/>
      <c r="L50" s="348"/>
      <c r="M50" s="336"/>
      <c r="N50" s="336"/>
      <c r="O50" s="336"/>
      <c r="P50" s="336"/>
      <c r="Q50" s="336"/>
      <c r="R50" s="336"/>
      <c r="S50" s="336"/>
      <c r="T50" s="336"/>
      <c r="U50" s="336"/>
      <c r="V50" s="336"/>
      <c r="W50" s="336"/>
      <c r="X50" s="336"/>
      <c r="Y50" s="336"/>
      <c r="Z50" s="336"/>
    </row>
    <row r="51" spans="1:26" ht="30" x14ac:dyDescent="0.3">
      <c r="A51" s="456"/>
      <c r="B51" s="363"/>
      <c r="C51" s="361" t="s">
        <v>4232</v>
      </c>
      <c r="D51" s="362">
        <v>1</v>
      </c>
      <c r="E51" s="362" t="s">
        <v>400</v>
      </c>
      <c r="F51" s="363" t="s">
        <v>4233</v>
      </c>
      <c r="G51" s="457"/>
      <c r="H51" s="445"/>
      <c r="I51" s="446"/>
      <c r="J51" s="671"/>
      <c r="K51" s="446"/>
      <c r="L51" s="348"/>
      <c r="M51" s="336"/>
      <c r="N51" s="336"/>
      <c r="O51" s="336"/>
      <c r="P51" s="336"/>
      <c r="Q51" s="336"/>
      <c r="R51" s="336"/>
      <c r="S51" s="336"/>
      <c r="T51" s="336"/>
      <c r="U51" s="336"/>
      <c r="V51" s="336"/>
      <c r="W51" s="336"/>
      <c r="X51" s="336"/>
      <c r="Y51" s="336"/>
      <c r="Z51" s="336"/>
    </row>
    <row r="52" spans="1:26" ht="30" x14ac:dyDescent="0.3">
      <c r="A52" s="456"/>
      <c r="B52" s="363"/>
      <c r="C52" s="361" t="s">
        <v>4234</v>
      </c>
      <c r="D52" s="362">
        <v>1</v>
      </c>
      <c r="E52" s="362" t="s">
        <v>186</v>
      </c>
      <c r="F52" s="363" t="s">
        <v>4235</v>
      </c>
      <c r="G52" s="773"/>
      <c r="H52" s="446"/>
      <c r="I52" s="446"/>
      <c r="J52" s="671"/>
      <c r="K52" s="446"/>
      <c r="L52" s="348"/>
      <c r="M52" s="336"/>
      <c r="N52" s="336"/>
      <c r="O52" s="336"/>
      <c r="P52" s="336"/>
      <c r="Q52" s="336"/>
      <c r="R52" s="336"/>
      <c r="S52" s="336"/>
      <c r="T52" s="336"/>
      <c r="U52" s="336"/>
      <c r="V52" s="336"/>
      <c r="W52" s="336"/>
      <c r="X52" s="336"/>
      <c r="Y52" s="336"/>
      <c r="Z52" s="336"/>
    </row>
    <row r="53" spans="1:26" ht="30" x14ac:dyDescent="0.3">
      <c r="A53" s="456" t="s">
        <v>1099</v>
      </c>
      <c r="B53" s="363" t="s">
        <v>3605</v>
      </c>
      <c r="C53" s="366" t="s">
        <v>1732</v>
      </c>
      <c r="D53" s="362">
        <v>1</v>
      </c>
      <c r="E53" s="380" t="s">
        <v>198</v>
      </c>
      <c r="F53" s="381" t="s">
        <v>4236</v>
      </c>
      <c r="G53" s="775"/>
      <c r="H53" s="446"/>
      <c r="I53" s="446"/>
      <c r="J53" s="671"/>
      <c r="K53" s="446"/>
      <c r="L53" s="348"/>
      <c r="M53" s="336"/>
      <c r="N53" s="336"/>
      <c r="O53" s="336"/>
      <c r="P53" s="336"/>
      <c r="Q53" s="336"/>
      <c r="R53" s="336"/>
      <c r="S53" s="336"/>
      <c r="T53" s="336"/>
      <c r="U53" s="336"/>
      <c r="V53" s="336"/>
      <c r="W53" s="336"/>
      <c r="X53" s="336"/>
      <c r="Y53" s="336"/>
      <c r="Z53" s="336"/>
    </row>
    <row r="54" spans="1:26" ht="60" x14ac:dyDescent="0.3">
      <c r="A54" s="456"/>
      <c r="B54" s="363"/>
      <c r="C54" s="361" t="s">
        <v>1731</v>
      </c>
      <c r="D54" s="362">
        <v>1</v>
      </c>
      <c r="E54" s="380" t="s">
        <v>198</v>
      </c>
      <c r="F54" s="363" t="s">
        <v>4237</v>
      </c>
      <c r="G54" s="773"/>
      <c r="H54" s="446"/>
      <c r="I54" s="446"/>
      <c r="J54" s="671"/>
      <c r="K54" s="446"/>
      <c r="L54" s="348"/>
      <c r="M54" s="336"/>
      <c r="N54" s="336"/>
      <c r="O54" s="336"/>
      <c r="P54" s="336"/>
      <c r="Q54" s="336"/>
      <c r="R54" s="336"/>
      <c r="S54" s="336"/>
      <c r="T54" s="336"/>
      <c r="U54" s="336"/>
      <c r="V54" s="336"/>
      <c r="W54" s="336"/>
      <c r="X54" s="336"/>
      <c r="Y54" s="336"/>
      <c r="Z54" s="336"/>
    </row>
    <row r="55" spans="1:26" ht="23.5" x14ac:dyDescent="0.3">
      <c r="A55" s="456" t="s">
        <v>22</v>
      </c>
      <c r="B55" s="944" t="s">
        <v>23</v>
      </c>
      <c r="C55" s="947"/>
      <c r="D55" s="947"/>
      <c r="E55" s="947"/>
      <c r="F55" s="947"/>
      <c r="G55" s="948"/>
      <c r="H55" s="481"/>
      <c r="I55" s="446">
        <f>SUM(D56)</f>
        <v>1</v>
      </c>
      <c r="J55" s="671">
        <f>COUNT(D56)*2</f>
        <v>2</v>
      </c>
      <c r="K55" s="446">
        <f>I55*100/J55</f>
        <v>50</v>
      </c>
      <c r="L55" s="348"/>
      <c r="M55" s="336"/>
      <c r="N55" s="336"/>
      <c r="O55" s="336"/>
      <c r="P55" s="336"/>
      <c r="Q55" s="336"/>
      <c r="R55" s="336"/>
      <c r="S55" s="336"/>
      <c r="T55" s="336"/>
      <c r="U55" s="336"/>
      <c r="V55" s="336"/>
      <c r="W55" s="336"/>
      <c r="X55" s="336"/>
      <c r="Y55" s="336"/>
      <c r="Z55" s="336"/>
    </row>
    <row r="56" spans="1:26" ht="23.5" x14ac:dyDescent="0.3">
      <c r="A56" s="456" t="s">
        <v>1734</v>
      </c>
      <c r="B56" s="363" t="s">
        <v>201</v>
      </c>
      <c r="C56" s="361" t="s">
        <v>4238</v>
      </c>
      <c r="D56" s="362">
        <v>1</v>
      </c>
      <c r="E56" s="362" t="s">
        <v>198</v>
      </c>
      <c r="F56" s="337" t="s">
        <v>4239</v>
      </c>
      <c r="G56" s="773"/>
      <c r="H56" s="446"/>
      <c r="I56" s="446"/>
      <c r="J56" s="671"/>
      <c r="K56" s="446"/>
      <c r="L56" s="348"/>
      <c r="M56" s="336"/>
      <c r="N56" s="336"/>
      <c r="O56" s="336"/>
      <c r="P56" s="336"/>
      <c r="Q56" s="336"/>
      <c r="R56" s="336"/>
      <c r="S56" s="336"/>
      <c r="T56" s="336"/>
      <c r="U56" s="336"/>
      <c r="V56" s="336"/>
      <c r="W56" s="336"/>
      <c r="X56" s="336"/>
      <c r="Y56" s="336"/>
      <c r="Z56" s="336"/>
    </row>
    <row r="57" spans="1:26" ht="23.5" x14ac:dyDescent="0.3">
      <c r="A57" s="456"/>
      <c r="B57" s="949" t="s">
        <v>222</v>
      </c>
      <c r="C57" s="947"/>
      <c r="D57" s="947"/>
      <c r="E57" s="947"/>
      <c r="F57" s="947"/>
      <c r="G57" s="948"/>
      <c r="H57" s="480"/>
      <c r="I57" s="446">
        <f>I58+I63+I68+I78+I81</f>
        <v>20</v>
      </c>
      <c r="J57" s="671">
        <f>J58+J63+J68+J78+J81</f>
        <v>40</v>
      </c>
      <c r="K57" s="446">
        <f t="shared" ref="K57:K58" si="2">I57*100/J57</f>
        <v>50</v>
      </c>
      <c r="L57" s="348"/>
      <c r="M57" s="336"/>
      <c r="N57" s="336"/>
      <c r="O57" s="336"/>
      <c r="P57" s="336"/>
      <c r="Q57" s="336"/>
      <c r="R57" s="336"/>
      <c r="S57" s="336"/>
      <c r="T57" s="336"/>
      <c r="U57" s="336"/>
      <c r="V57" s="336"/>
      <c r="W57" s="336"/>
      <c r="X57" s="336"/>
      <c r="Y57" s="336"/>
      <c r="Z57" s="336"/>
    </row>
    <row r="58" spans="1:26" ht="23.5" x14ac:dyDescent="0.3">
      <c r="A58" s="458" t="s">
        <v>30</v>
      </c>
      <c r="B58" s="950" t="s">
        <v>1736</v>
      </c>
      <c r="C58" s="947"/>
      <c r="D58" s="947"/>
      <c r="E58" s="947"/>
      <c r="F58" s="947"/>
      <c r="G58" s="948"/>
      <c r="H58" s="481"/>
      <c r="I58" s="446">
        <f>SUM(D59:D62)</f>
        <v>4</v>
      </c>
      <c r="J58" s="671">
        <f>COUNT(D59:D62)*2</f>
        <v>8</v>
      </c>
      <c r="K58" s="446">
        <f t="shared" si="2"/>
        <v>50</v>
      </c>
      <c r="L58" s="348"/>
      <c r="M58" s="336"/>
      <c r="N58" s="336"/>
      <c r="O58" s="336"/>
      <c r="P58" s="336"/>
      <c r="Q58" s="336"/>
      <c r="R58" s="336"/>
      <c r="S58" s="336"/>
      <c r="T58" s="336"/>
      <c r="U58" s="336"/>
      <c r="V58" s="336"/>
      <c r="W58" s="336"/>
      <c r="X58" s="336"/>
      <c r="Y58" s="336"/>
      <c r="Z58" s="336"/>
    </row>
    <row r="59" spans="1:26" ht="45" x14ac:dyDescent="0.3">
      <c r="A59" s="456" t="s">
        <v>1153</v>
      </c>
      <c r="B59" s="384" t="s">
        <v>226</v>
      </c>
      <c r="C59" s="388" t="s">
        <v>4242</v>
      </c>
      <c r="D59" s="362">
        <v>1</v>
      </c>
      <c r="E59" s="362" t="s">
        <v>228</v>
      </c>
      <c r="F59" s="384" t="s">
        <v>4243</v>
      </c>
      <c r="G59" s="773"/>
      <c r="H59" s="446"/>
      <c r="I59" s="446"/>
      <c r="J59" s="671"/>
      <c r="K59" s="446"/>
      <c r="L59" s="348"/>
      <c r="M59" s="336"/>
      <c r="N59" s="336"/>
      <c r="O59" s="336"/>
      <c r="P59" s="336"/>
      <c r="Q59" s="336"/>
      <c r="R59" s="336"/>
      <c r="S59" s="336"/>
      <c r="T59" s="336"/>
      <c r="U59" s="336"/>
      <c r="V59" s="336"/>
      <c r="W59" s="336"/>
      <c r="X59" s="336"/>
      <c r="Y59" s="336"/>
      <c r="Z59" s="336"/>
    </row>
    <row r="60" spans="1:26" ht="45" x14ac:dyDescent="0.3">
      <c r="A60" s="456" t="s">
        <v>1157</v>
      </c>
      <c r="B60" s="384" t="s">
        <v>234</v>
      </c>
      <c r="C60" s="361" t="s">
        <v>4244</v>
      </c>
      <c r="D60" s="362">
        <v>1</v>
      </c>
      <c r="E60" s="362" t="s">
        <v>228</v>
      </c>
      <c r="F60" s="384" t="s">
        <v>4245</v>
      </c>
      <c r="G60" s="773"/>
      <c r="H60" s="446"/>
      <c r="I60" s="446"/>
      <c r="J60" s="671"/>
      <c r="K60" s="446"/>
      <c r="L60" s="348"/>
      <c r="M60" s="336"/>
      <c r="N60" s="336"/>
      <c r="O60" s="336"/>
      <c r="P60" s="336"/>
      <c r="Q60" s="336"/>
      <c r="R60" s="336"/>
      <c r="S60" s="336"/>
      <c r="T60" s="336"/>
      <c r="U60" s="336"/>
      <c r="V60" s="336"/>
      <c r="W60" s="336"/>
      <c r="X60" s="336"/>
      <c r="Y60" s="336"/>
      <c r="Z60" s="336"/>
    </row>
    <row r="61" spans="1:26" ht="30" x14ac:dyDescent="0.3">
      <c r="A61" s="456" t="s">
        <v>1169</v>
      </c>
      <c r="B61" s="384" t="s">
        <v>1170</v>
      </c>
      <c r="C61" s="361" t="s">
        <v>1171</v>
      </c>
      <c r="D61" s="362">
        <v>1</v>
      </c>
      <c r="E61" s="362" t="s">
        <v>228</v>
      </c>
      <c r="F61" s="384" t="s">
        <v>4246</v>
      </c>
      <c r="G61" s="773"/>
      <c r="H61" s="446"/>
      <c r="I61" s="446"/>
      <c r="J61" s="671"/>
      <c r="K61" s="446"/>
      <c r="L61" s="348"/>
      <c r="M61" s="336"/>
      <c r="N61" s="336"/>
      <c r="O61" s="336"/>
      <c r="P61" s="336"/>
      <c r="Q61" s="336"/>
      <c r="R61" s="336"/>
      <c r="S61" s="336"/>
      <c r="T61" s="336"/>
      <c r="U61" s="336"/>
      <c r="V61" s="336"/>
      <c r="W61" s="336"/>
      <c r="X61" s="336"/>
      <c r="Y61" s="336"/>
      <c r="Z61" s="336"/>
    </row>
    <row r="62" spans="1:26" ht="30" x14ac:dyDescent="0.3">
      <c r="A62" s="456" t="s">
        <v>1172</v>
      </c>
      <c r="B62" s="384" t="s">
        <v>240</v>
      </c>
      <c r="C62" s="388" t="s">
        <v>241</v>
      </c>
      <c r="D62" s="362">
        <v>1</v>
      </c>
      <c r="E62" s="362" t="s">
        <v>228</v>
      </c>
      <c r="F62" s="384" t="s">
        <v>4247</v>
      </c>
      <c r="G62" s="773"/>
      <c r="H62" s="446"/>
      <c r="I62" s="446"/>
      <c r="J62" s="671"/>
      <c r="K62" s="446"/>
      <c r="L62" s="348"/>
      <c r="M62" s="336"/>
      <c r="N62" s="336"/>
      <c r="O62" s="336"/>
      <c r="P62" s="336"/>
      <c r="Q62" s="336"/>
      <c r="R62" s="336"/>
      <c r="S62" s="336"/>
      <c r="T62" s="336"/>
      <c r="U62" s="336"/>
      <c r="V62" s="336"/>
      <c r="W62" s="336"/>
      <c r="X62" s="336"/>
      <c r="Y62" s="336"/>
      <c r="Z62" s="336"/>
    </row>
    <row r="63" spans="1:26" ht="23.5" x14ac:dyDescent="0.3">
      <c r="A63" s="459" t="s">
        <v>32</v>
      </c>
      <c r="B63" s="950" t="s">
        <v>4248</v>
      </c>
      <c r="C63" s="947"/>
      <c r="D63" s="947"/>
      <c r="E63" s="947"/>
      <c r="F63" s="947"/>
      <c r="G63" s="948"/>
      <c r="H63" s="481"/>
      <c r="I63" s="446">
        <f>SUM(D64:D67)</f>
        <v>4</v>
      </c>
      <c r="J63" s="671">
        <f>COUNT(D64:D67)*2</f>
        <v>8</v>
      </c>
      <c r="K63" s="446">
        <f>I63*100/J63</f>
        <v>50</v>
      </c>
      <c r="L63" s="348"/>
      <c r="M63" s="336"/>
      <c r="N63" s="336"/>
      <c r="O63" s="336"/>
      <c r="P63" s="336"/>
      <c r="Q63" s="336"/>
      <c r="R63" s="336"/>
      <c r="S63" s="336"/>
      <c r="T63" s="336"/>
      <c r="U63" s="336"/>
      <c r="V63" s="336"/>
      <c r="W63" s="336"/>
      <c r="X63" s="336"/>
      <c r="Y63" s="336"/>
      <c r="Z63" s="336"/>
    </row>
    <row r="64" spans="1:26" ht="45" x14ac:dyDescent="0.3">
      <c r="A64" s="456" t="s">
        <v>1178</v>
      </c>
      <c r="B64" s="363" t="s">
        <v>249</v>
      </c>
      <c r="C64" s="361" t="s">
        <v>4249</v>
      </c>
      <c r="D64" s="362">
        <v>1</v>
      </c>
      <c r="E64" s="362" t="s">
        <v>228</v>
      </c>
      <c r="F64" s="363" t="s">
        <v>4250</v>
      </c>
      <c r="G64" s="773"/>
      <c r="H64" s="446"/>
      <c r="I64" s="446"/>
      <c r="J64" s="671"/>
      <c r="K64" s="446"/>
      <c r="L64" s="348"/>
      <c r="M64" s="336"/>
      <c r="N64" s="336"/>
      <c r="O64" s="336"/>
      <c r="P64" s="336"/>
      <c r="Q64" s="336"/>
      <c r="R64" s="336"/>
      <c r="S64" s="336"/>
      <c r="T64" s="336"/>
      <c r="U64" s="336"/>
      <c r="V64" s="336"/>
      <c r="W64" s="336"/>
      <c r="X64" s="336"/>
      <c r="Y64" s="336"/>
      <c r="Z64" s="336"/>
    </row>
    <row r="65" spans="1:26" ht="30" x14ac:dyDescent="0.3">
      <c r="A65" s="456" t="s">
        <v>1183</v>
      </c>
      <c r="B65" s="401" t="s">
        <v>4251</v>
      </c>
      <c r="C65" s="388" t="s">
        <v>1738</v>
      </c>
      <c r="D65" s="362">
        <v>1</v>
      </c>
      <c r="E65" s="362" t="s">
        <v>228</v>
      </c>
      <c r="F65" s="363"/>
      <c r="G65" s="773"/>
      <c r="H65" s="446"/>
      <c r="I65" s="446"/>
      <c r="J65" s="671"/>
      <c r="K65" s="446"/>
      <c r="L65" s="348"/>
      <c r="M65" s="336"/>
      <c r="N65" s="336"/>
      <c r="O65" s="336"/>
      <c r="P65" s="336"/>
      <c r="Q65" s="336"/>
      <c r="R65" s="336"/>
      <c r="S65" s="336"/>
      <c r="T65" s="336"/>
      <c r="U65" s="336"/>
      <c r="V65" s="336"/>
      <c r="W65" s="336"/>
      <c r="X65" s="336"/>
      <c r="Y65" s="336"/>
      <c r="Z65" s="336"/>
    </row>
    <row r="66" spans="1:26" ht="30" x14ac:dyDescent="0.3">
      <c r="A66" s="456"/>
      <c r="B66" s="363"/>
      <c r="C66" s="388" t="s">
        <v>4252</v>
      </c>
      <c r="D66" s="362">
        <v>1</v>
      </c>
      <c r="E66" s="362" t="s">
        <v>228</v>
      </c>
      <c r="F66" s="363" t="s">
        <v>4253</v>
      </c>
      <c r="G66" s="773"/>
      <c r="H66" s="446"/>
      <c r="I66" s="446"/>
      <c r="J66" s="671"/>
      <c r="K66" s="446"/>
      <c r="L66" s="348"/>
      <c r="M66" s="336"/>
      <c r="N66" s="336"/>
      <c r="O66" s="336"/>
      <c r="P66" s="336"/>
      <c r="Q66" s="336"/>
      <c r="R66" s="336"/>
      <c r="S66" s="336"/>
      <c r="T66" s="336"/>
      <c r="U66" s="336"/>
      <c r="V66" s="336"/>
      <c r="W66" s="336"/>
      <c r="X66" s="336"/>
      <c r="Y66" s="336"/>
      <c r="Z66" s="336"/>
    </row>
    <row r="67" spans="1:26" ht="45" x14ac:dyDescent="0.3">
      <c r="A67" s="456" t="s">
        <v>3707</v>
      </c>
      <c r="B67" s="460" t="s">
        <v>3708</v>
      </c>
      <c r="C67" s="388" t="s">
        <v>4254</v>
      </c>
      <c r="D67" s="362">
        <v>1</v>
      </c>
      <c r="E67" s="362" t="s">
        <v>279</v>
      </c>
      <c r="F67" s="363" t="s">
        <v>4255</v>
      </c>
      <c r="G67" s="773"/>
      <c r="H67" s="446"/>
      <c r="I67" s="446"/>
      <c r="J67" s="671"/>
      <c r="K67" s="446"/>
      <c r="L67" s="348"/>
      <c r="M67" s="336"/>
      <c r="N67" s="336"/>
      <c r="O67" s="336"/>
      <c r="P67" s="336"/>
      <c r="Q67" s="336"/>
      <c r="R67" s="336"/>
      <c r="S67" s="336"/>
      <c r="T67" s="336"/>
      <c r="U67" s="336"/>
      <c r="V67" s="336"/>
      <c r="W67" s="336"/>
      <c r="X67" s="336"/>
      <c r="Y67" s="336"/>
      <c r="Z67" s="336"/>
    </row>
    <row r="68" spans="1:26" ht="23.5" x14ac:dyDescent="0.3">
      <c r="A68" s="459" t="s">
        <v>34</v>
      </c>
      <c r="B68" s="950" t="s">
        <v>267</v>
      </c>
      <c r="C68" s="947"/>
      <c r="D68" s="947"/>
      <c r="E68" s="947"/>
      <c r="F68" s="947"/>
      <c r="G68" s="948"/>
      <c r="H68" s="481"/>
      <c r="I68" s="446">
        <f>SUM(D69:D77)</f>
        <v>9</v>
      </c>
      <c r="J68" s="671">
        <f>COUNT(D69:D77)*2</f>
        <v>18</v>
      </c>
      <c r="K68" s="446">
        <f>I68*100/J68</f>
        <v>50</v>
      </c>
      <c r="L68" s="348"/>
      <c r="M68" s="336"/>
      <c r="N68" s="336"/>
      <c r="O68" s="336"/>
      <c r="P68" s="336"/>
      <c r="Q68" s="336"/>
      <c r="R68" s="336"/>
      <c r="S68" s="336"/>
      <c r="T68" s="336"/>
      <c r="U68" s="336"/>
      <c r="V68" s="336"/>
      <c r="W68" s="336"/>
      <c r="X68" s="336"/>
      <c r="Y68" s="336"/>
      <c r="Z68" s="336"/>
    </row>
    <row r="69" spans="1:26" ht="30" x14ac:dyDescent="0.3">
      <c r="A69" s="456" t="s">
        <v>1188</v>
      </c>
      <c r="B69" s="363" t="s">
        <v>269</v>
      </c>
      <c r="C69" s="388" t="s">
        <v>1739</v>
      </c>
      <c r="D69" s="362">
        <v>1</v>
      </c>
      <c r="E69" s="362" t="s">
        <v>228</v>
      </c>
      <c r="F69" s="363" t="s">
        <v>4256</v>
      </c>
      <c r="G69" s="773"/>
      <c r="H69" s="446"/>
      <c r="I69" s="446"/>
      <c r="J69" s="671"/>
      <c r="K69" s="446"/>
      <c r="L69" s="348"/>
      <c r="M69" s="336"/>
      <c r="N69" s="336"/>
      <c r="O69" s="336"/>
      <c r="P69" s="336"/>
      <c r="Q69" s="336"/>
      <c r="R69" s="336"/>
      <c r="S69" s="336"/>
      <c r="T69" s="336"/>
      <c r="U69" s="336"/>
      <c r="V69" s="336"/>
      <c r="W69" s="336"/>
      <c r="X69" s="336"/>
      <c r="Y69" s="336"/>
      <c r="Z69" s="336"/>
    </row>
    <row r="70" spans="1:26" ht="30" x14ac:dyDescent="0.3">
      <c r="A70" s="456"/>
      <c r="B70" s="363"/>
      <c r="C70" s="361" t="s">
        <v>1740</v>
      </c>
      <c r="D70" s="362">
        <v>1</v>
      </c>
      <c r="E70" s="362" t="s">
        <v>228</v>
      </c>
      <c r="F70" s="363" t="s">
        <v>4257</v>
      </c>
      <c r="G70" s="773"/>
      <c r="H70" s="446"/>
      <c r="I70" s="446"/>
      <c r="J70" s="671"/>
      <c r="K70" s="446"/>
      <c r="L70" s="348"/>
      <c r="M70" s="336"/>
      <c r="N70" s="336"/>
      <c r="O70" s="336"/>
      <c r="P70" s="336"/>
      <c r="Q70" s="336"/>
      <c r="R70" s="336"/>
      <c r="S70" s="336"/>
      <c r="T70" s="336"/>
      <c r="U70" s="336"/>
      <c r="V70" s="336"/>
      <c r="W70" s="336"/>
      <c r="X70" s="336"/>
      <c r="Y70" s="336"/>
      <c r="Z70" s="336"/>
    </row>
    <row r="71" spans="1:26" ht="45" x14ac:dyDescent="0.3">
      <c r="A71" s="456"/>
      <c r="B71" s="363"/>
      <c r="C71" s="361" t="s">
        <v>4258</v>
      </c>
      <c r="D71" s="362">
        <v>1</v>
      </c>
      <c r="E71" s="362" t="s">
        <v>279</v>
      </c>
      <c r="F71" s="363" t="s">
        <v>4259</v>
      </c>
      <c r="G71" s="773"/>
      <c r="H71" s="446"/>
      <c r="I71" s="446"/>
      <c r="J71" s="671"/>
      <c r="K71" s="446"/>
      <c r="L71" s="348"/>
      <c r="M71" s="336"/>
      <c r="N71" s="336"/>
      <c r="O71" s="336"/>
      <c r="P71" s="336"/>
      <c r="Q71" s="336"/>
      <c r="R71" s="336"/>
      <c r="S71" s="336"/>
      <c r="T71" s="336"/>
      <c r="U71" s="336"/>
      <c r="V71" s="336"/>
      <c r="W71" s="336"/>
      <c r="X71" s="336"/>
      <c r="Y71" s="336"/>
      <c r="Z71" s="336"/>
    </row>
    <row r="72" spans="1:26" ht="60" x14ac:dyDescent="0.3">
      <c r="A72" s="456" t="s">
        <v>1192</v>
      </c>
      <c r="B72" s="363" t="s">
        <v>273</v>
      </c>
      <c r="C72" s="361" t="s">
        <v>1741</v>
      </c>
      <c r="D72" s="362">
        <v>1</v>
      </c>
      <c r="E72" s="362" t="s">
        <v>163</v>
      </c>
      <c r="F72" s="363" t="s">
        <v>6382</v>
      </c>
      <c r="G72" s="773"/>
      <c r="H72" s="446"/>
      <c r="I72" s="446"/>
      <c r="J72" s="671"/>
      <c r="K72" s="446"/>
      <c r="L72" s="348"/>
      <c r="M72" s="336"/>
      <c r="N72" s="336"/>
      <c r="O72" s="336"/>
      <c r="P72" s="336"/>
      <c r="Q72" s="336"/>
      <c r="R72" s="336"/>
      <c r="S72" s="336"/>
      <c r="T72" s="336"/>
      <c r="U72" s="336"/>
      <c r="V72" s="336"/>
      <c r="W72" s="336"/>
      <c r="X72" s="336"/>
      <c r="Y72" s="336"/>
      <c r="Z72" s="336"/>
    </row>
    <row r="73" spans="1:26" ht="60" x14ac:dyDescent="0.3">
      <c r="A73" s="456" t="s">
        <v>1194</v>
      </c>
      <c r="B73" s="363" t="s">
        <v>6289</v>
      </c>
      <c r="C73" s="361" t="s">
        <v>6317</v>
      </c>
      <c r="D73" s="362">
        <v>1</v>
      </c>
      <c r="E73" s="362" t="s">
        <v>1742</v>
      </c>
      <c r="F73" s="363" t="s">
        <v>4260</v>
      </c>
      <c r="G73" s="773"/>
      <c r="H73" s="446"/>
      <c r="I73" s="446"/>
      <c r="J73" s="671"/>
      <c r="K73" s="446"/>
      <c r="L73" s="348"/>
      <c r="M73" s="336"/>
      <c r="N73" s="336"/>
      <c r="O73" s="336"/>
      <c r="P73" s="336"/>
      <c r="Q73" s="336"/>
      <c r="R73" s="336"/>
      <c r="S73" s="336"/>
      <c r="T73" s="336"/>
      <c r="U73" s="336"/>
      <c r="V73" s="336"/>
      <c r="W73" s="336"/>
      <c r="X73" s="336"/>
      <c r="Y73" s="336"/>
      <c r="Z73" s="336"/>
    </row>
    <row r="74" spans="1:26" ht="30" x14ac:dyDescent="0.3">
      <c r="A74" s="456"/>
      <c r="B74" s="363"/>
      <c r="C74" s="361" t="s">
        <v>4261</v>
      </c>
      <c r="D74" s="362">
        <v>1</v>
      </c>
      <c r="E74" s="362" t="s">
        <v>1742</v>
      </c>
      <c r="F74" s="363" t="s">
        <v>4262</v>
      </c>
      <c r="G74" s="773"/>
      <c r="H74" s="446"/>
      <c r="I74" s="446"/>
      <c r="J74" s="671"/>
      <c r="K74" s="446"/>
      <c r="L74" s="348"/>
      <c r="M74" s="336"/>
      <c r="N74" s="336"/>
      <c r="O74" s="336"/>
      <c r="P74" s="336"/>
      <c r="Q74" s="336"/>
      <c r="R74" s="336"/>
      <c r="S74" s="336"/>
      <c r="T74" s="336"/>
      <c r="U74" s="336"/>
      <c r="V74" s="336"/>
      <c r="W74" s="336"/>
      <c r="X74" s="336"/>
      <c r="Y74" s="336"/>
      <c r="Z74" s="336"/>
    </row>
    <row r="75" spans="1:26" ht="45" x14ac:dyDescent="0.3">
      <c r="A75" s="456"/>
      <c r="B75" s="363"/>
      <c r="C75" s="361" t="s">
        <v>4263</v>
      </c>
      <c r="D75" s="362">
        <v>1</v>
      </c>
      <c r="E75" s="362" t="s">
        <v>279</v>
      </c>
      <c r="F75" s="363" t="s">
        <v>4264</v>
      </c>
      <c r="G75" s="773"/>
      <c r="H75" s="446"/>
      <c r="I75" s="446"/>
      <c r="J75" s="671"/>
      <c r="K75" s="446"/>
      <c r="L75" s="348"/>
      <c r="M75" s="336"/>
      <c r="N75" s="336"/>
      <c r="O75" s="336"/>
      <c r="P75" s="336"/>
      <c r="Q75" s="336"/>
      <c r="R75" s="336"/>
      <c r="S75" s="336"/>
      <c r="T75" s="336"/>
      <c r="U75" s="336"/>
      <c r="V75" s="336"/>
      <c r="W75" s="336"/>
      <c r="X75" s="336"/>
      <c r="Y75" s="336"/>
      <c r="Z75" s="336"/>
    </row>
    <row r="76" spans="1:26" ht="45" x14ac:dyDescent="0.3">
      <c r="A76" s="456"/>
      <c r="B76" s="363"/>
      <c r="C76" s="361" t="s">
        <v>4265</v>
      </c>
      <c r="D76" s="362">
        <v>1</v>
      </c>
      <c r="E76" s="362" t="s">
        <v>279</v>
      </c>
      <c r="F76" s="363" t="s">
        <v>4266</v>
      </c>
      <c r="G76" s="773"/>
      <c r="H76" s="446"/>
      <c r="I76" s="446"/>
      <c r="J76" s="671"/>
      <c r="K76" s="446"/>
      <c r="L76" s="348"/>
      <c r="M76" s="336"/>
      <c r="N76" s="336"/>
      <c r="O76" s="336"/>
      <c r="P76" s="336"/>
      <c r="Q76" s="336"/>
      <c r="R76" s="336"/>
      <c r="S76" s="336"/>
      <c r="T76" s="336"/>
      <c r="U76" s="336"/>
      <c r="V76" s="336"/>
      <c r="W76" s="336"/>
      <c r="X76" s="336"/>
      <c r="Y76" s="336"/>
      <c r="Z76" s="336"/>
    </row>
    <row r="77" spans="1:26" ht="60" x14ac:dyDescent="0.3">
      <c r="A77" s="456" t="s">
        <v>1197</v>
      </c>
      <c r="B77" s="363" t="s">
        <v>281</v>
      </c>
      <c r="C77" s="361" t="s">
        <v>1743</v>
      </c>
      <c r="D77" s="362">
        <v>1</v>
      </c>
      <c r="E77" s="362" t="s">
        <v>294</v>
      </c>
      <c r="F77" s="363" t="s">
        <v>4267</v>
      </c>
      <c r="G77" s="773"/>
      <c r="H77" s="446"/>
      <c r="I77" s="446"/>
      <c r="J77" s="671"/>
      <c r="K77" s="446"/>
      <c r="L77" s="348"/>
      <c r="M77" s="336"/>
      <c r="N77" s="336"/>
      <c r="O77" s="336"/>
      <c r="P77" s="336"/>
      <c r="Q77" s="336"/>
      <c r="R77" s="336"/>
      <c r="S77" s="336"/>
      <c r="T77" s="336"/>
      <c r="U77" s="336"/>
      <c r="V77" s="336"/>
      <c r="W77" s="336"/>
      <c r="X77" s="336"/>
      <c r="Y77" s="336"/>
      <c r="Z77" s="336"/>
    </row>
    <row r="78" spans="1:26" ht="23.5" x14ac:dyDescent="0.3">
      <c r="A78" s="459" t="s">
        <v>36</v>
      </c>
      <c r="B78" s="950" t="s">
        <v>37</v>
      </c>
      <c r="C78" s="947"/>
      <c r="D78" s="947"/>
      <c r="E78" s="947"/>
      <c r="F78" s="947"/>
      <c r="G78" s="948"/>
      <c r="H78" s="481"/>
      <c r="I78" s="446">
        <f>SUM(D79:D80)</f>
        <v>2</v>
      </c>
      <c r="J78" s="671">
        <f>COUNT(D79:D80)*2</f>
        <v>4</v>
      </c>
      <c r="K78" s="446">
        <f>I78*100/J78</f>
        <v>50</v>
      </c>
      <c r="L78" s="348"/>
      <c r="M78" s="336"/>
      <c r="N78" s="336"/>
      <c r="O78" s="336"/>
      <c r="P78" s="336"/>
      <c r="Q78" s="336"/>
      <c r="R78" s="336"/>
      <c r="S78" s="336"/>
      <c r="T78" s="336"/>
      <c r="U78" s="336"/>
      <c r="V78" s="336"/>
      <c r="W78" s="336"/>
      <c r="X78" s="336"/>
      <c r="Y78" s="336"/>
      <c r="Z78" s="336"/>
    </row>
    <row r="79" spans="1:26" ht="30" x14ac:dyDescent="0.3">
      <c r="A79" s="456" t="s">
        <v>1201</v>
      </c>
      <c r="B79" s="363" t="s">
        <v>4268</v>
      </c>
      <c r="C79" s="361" t="s">
        <v>4269</v>
      </c>
      <c r="D79" s="362">
        <v>1</v>
      </c>
      <c r="E79" s="362" t="s">
        <v>186</v>
      </c>
      <c r="F79" s="363" t="s">
        <v>4270</v>
      </c>
      <c r="G79" s="773"/>
      <c r="H79" s="446"/>
      <c r="I79" s="446"/>
      <c r="J79" s="671"/>
      <c r="K79" s="446"/>
      <c r="L79" s="348"/>
      <c r="M79" s="336"/>
      <c r="N79" s="336"/>
      <c r="O79" s="336"/>
      <c r="P79" s="336"/>
      <c r="Q79" s="336"/>
      <c r="R79" s="336"/>
      <c r="S79" s="336"/>
      <c r="T79" s="336"/>
      <c r="U79" s="336"/>
      <c r="V79" s="336"/>
      <c r="W79" s="336"/>
      <c r="X79" s="336"/>
      <c r="Y79" s="336"/>
      <c r="Z79" s="336"/>
    </row>
    <row r="80" spans="1:26" ht="45" x14ac:dyDescent="0.3">
      <c r="A80" s="456" t="s">
        <v>1208</v>
      </c>
      <c r="B80" s="363" t="s">
        <v>296</v>
      </c>
      <c r="C80" s="361" t="s">
        <v>4271</v>
      </c>
      <c r="D80" s="362">
        <v>1</v>
      </c>
      <c r="E80" s="362" t="s">
        <v>298</v>
      </c>
      <c r="F80" s="363" t="s">
        <v>6318</v>
      </c>
      <c r="G80" s="773"/>
      <c r="H80" s="446"/>
      <c r="I80" s="446"/>
      <c r="J80" s="671"/>
      <c r="K80" s="446"/>
      <c r="L80" s="348"/>
      <c r="M80" s="336"/>
      <c r="N80" s="336"/>
      <c r="O80" s="336"/>
      <c r="P80" s="336"/>
      <c r="Q80" s="336"/>
      <c r="R80" s="336"/>
      <c r="S80" s="336"/>
      <c r="T80" s="336"/>
      <c r="U80" s="336"/>
      <c r="V80" s="336"/>
      <c r="W80" s="336"/>
      <c r="X80" s="336"/>
      <c r="Y80" s="336"/>
      <c r="Z80" s="336"/>
    </row>
    <row r="81" spans="1:26" ht="23.5" x14ac:dyDescent="0.3">
      <c r="A81" s="459" t="s">
        <v>38</v>
      </c>
      <c r="B81" s="950" t="s">
        <v>39</v>
      </c>
      <c r="C81" s="947"/>
      <c r="D81" s="947"/>
      <c r="E81" s="947"/>
      <c r="F81" s="947"/>
      <c r="G81" s="948"/>
      <c r="H81" s="481"/>
      <c r="I81" s="446">
        <f>SUM(D82)</f>
        <v>1</v>
      </c>
      <c r="J81" s="671">
        <f>COUNT(D82)*2</f>
        <v>2</v>
      </c>
      <c r="K81" s="446">
        <f>I81*100/J81</f>
        <v>50</v>
      </c>
      <c r="L81" s="348"/>
      <c r="M81" s="336"/>
      <c r="N81" s="336"/>
      <c r="O81" s="336"/>
      <c r="P81" s="336"/>
      <c r="Q81" s="336"/>
      <c r="R81" s="336"/>
      <c r="S81" s="336"/>
      <c r="T81" s="336"/>
      <c r="U81" s="336"/>
      <c r="V81" s="336"/>
      <c r="W81" s="336"/>
      <c r="X81" s="336"/>
      <c r="Y81" s="336"/>
      <c r="Z81" s="336"/>
    </row>
    <row r="82" spans="1:26" ht="75" x14ac:dyDescent="0.3">
      <c r="A82" s="456" t="s">
        <v>305</v>
      </c>
      <c r="B82" s="363" t="s">
        <v>306</v>
      </c>
      <c r="C82" s="361" t="s">
        <v>4272</v>
      </c>
      <c r="D82" s="362">
        <v>1</v>
      </c>
      <c r="E82" s="362" t="s">
        <v>308</v>
      </c>
      <c r="F82" s="363" t="s">
        <v>4273</v>
      </c>
      <c r="G82" s="773"/>
      <c r="H82" s="446"/>
      <c r="I82" s="446"/>
      <c r="J82" s="671"/>
      <c r="K82" s="446"/>
      <c r="L82" s="348"/>
      <c r="M82" s="336"/>
      <c r="N82" s="336"/>
      <c r="O82" s="336"/>
      <c r="P82" s="336"/>
      <c r="Q82" s="336"/>
      <c r="R82" s="336"/>
      <c r="S82" s="336"/>
      <c r="T82" s="336"/>
      <c r="U82" s="336"/>
      <c r="V82" s="336"/>
      <c r="W82" s="336"/>
      <c r="X82" s="336"/>
      <c r="Y82" s="336"/>
      <c r="Z82" s="336"/>
    </row>
    <row r="83" spans="1:26" ht="23.5" x14ac:dyDescent="0.3">
      <c r="A83" s="456"/>
      <c r="B83" s="949" t="s">
        <v>315</v>
      </c>
      <c r="C83" s="947"/>
      <c r="D83" s="947"/>
      <c r="E83" s="947"/>
      <c r="F83" s="947"/>
      <c r="G83" s="948"/>
      <c r="H83" s="480"/>
      <c r="I83" s="446">
        <f>I84+I99+I103+I107+I113+I122+I137</f>
        <v>54</v>
      </c>
      <c r="J83" s="671">
        <f>J84+J99+J103+J107+J113+J122+J137</f>
        <v>108</v>
      </c>
      <c r="K83" s="446">
        <f t="shared" ref="K83:K84" si="3">I83*100/J83</f>
        <v>50</v>
      </c>
      <c r="L83" s="348"/>
      <c r="M83" s="336"/>
      <c r="N83" s="336"/>
      <c r="O83" s="336"/>
      <c r="P83" s="336"/>
      <c r="Q83" s="336"/>
      <c r="R83" s="336"/>
      <c r="S83" s="336"/>
      <c r="T83" s="336"/>
      <c r="U83" s="336"/>
      <c r="V83" s="336"/>
      <c r="W83" s="336"/>
      <c r="X83" s="336"/>
      <c r="Y83" s="336"/>
      <c r="Z83" s="336"/>
    </row>
    <row r="84" spans="1:26" ht="23.5" x14ac:dyDescent="0.3">
      <c r="A84" s="456" t="s">
        <v>41</v>
      </c>
      <c r="B84" s="950" t="s">
        <v>42</v>
      </c>
      <c r="C84" s="947"/>
      <c r="D84" s="947"/>
      <c r="E84" s="947"/>
      <c r="F84" s="947"/>
      <c r="G84" s="948"/>
      <c r="H84" s="481"/>
      <c r="I84" s="446">
        <f>SUM(D85:D98)</f>
        <v>14</v>
      </c>
      <c r="J84" s="671">
        <f>COUNT(D85:D98)*2</f>
        <v>28</v>
      </c>
      <c r="K84" s="446">
        <f t="shared" si="3"/>
        <v>50</v>
      </c>
      <c r="L84" s="348"/>
      <c r="M84" s="336"/>
      <c r="N84" s="336"/>
      <c r="O84" s="336"/>
      <c r="P84" s="336"/>
      <c r="Q84" s="336"/>
      <c r="R84" s="336"/>
      <c r="S84" s="336"/>
      <c r="T84" s="336"/>
      <c r="U84" s="336"/>
      <c r="V84" s="336"/>
      <c r="W84" s="336"/>
      <c r="X84" s="336"/>
      <c r="Y84" s="336"/>
      <c r="Z84" s="336"/>
    </row>
    <row r="85" spans="1:26" ht="45" x14ac:dyDescent="0.3">
      <c r="A85" s="456" t="s">
        <v>1229</v>
      </c>
      <c r="B85" s="363" t="s">
        <v>318</v>
      </c>
      <c r="C85" s="361" t="s">
        <v>4274</v>
      </c>
      <c r="D85" s="362">
        <v>1</v>
      </c>
      <c r="E85" s="362" t="s">
        <v>228</v>
      </c>
      <c r="F85" s="384" t="s">
        <v>4275</v>
      </c>
      <c r="G85" s="773"/>
      <c r="H85" s="446"/>
      <c r="I85" s="446"/>
      <c r="J85" s="671"/>
      <c r="K85" s="446"/>
      <c r="L85" s="348"/>
      <c r="M85" s="336"/>
      <c r="N85" s="336"/>
      <c r="O85" s="336"/>
      <c r="P85" s="336"/>
      <c r="Q85" s="336"/>
      <c r="R85" s="336"/>
      <c r="S85" s="336"/>
      <c r="T85" s="336"/>
      <c r="U85" s="336"/>
      <c r="V85" s="336"/>
      <c r="W85" s="336"/>
      <c r="X85" s="336"/>
      <c r="Y85" s="336"/>
      <c r="Z85" s="336"/>
    </row>
    <row r="86" spans="1:26" ht="90" x14ac:dyDescent="0.3">
      <c r="A86" s="456" t="s">
        <v>1234</v>
      </c>
      <c r="B86" s="384" t="s">
        <v>1746</v>
      </c>
      <c r="C86" s="361" t="s">
        <v>4276</v>
      </c>
      <c r="D86" s="362">
        <v>1</v>
      </c>
      <c r="E86" s="362" t="s">
        <v>228</v>
      </c>
      <c r="F86" s="363" t="s">
        <v>4277</v>
      </c>
      <c r="G86" s="773"/>
      <c r="H86" s="446"/>
      <c r="I86" s="446"/>
      <c r="J86" s="671"/>
      <c r="K86" s="446"/>
      <c r="L86" s="348"/>
      <c r="M86" s="336"/>
      <c r="N86" s="336"/>
      <c r="O86" s="336"/>
      <c r="P86" s="336"/>
      <c r="Q86" s="336"/>
      <c r="R86" s="336"/>
      <c r="S86" s="336"/>
      <c r="T86" s="336"/>
      <c r="U86" s="336"/>
      <c r="V86" s="336"/>
      <c r="W86" s="336"/>
      <c r="X86" s="336"/>
      <c r="Y86" s="336"/>
      <c r="Z86" s="336"/>
    </row>
    <row r="87" spans="1:26" ht="60" x14ac:dyDescent="0.3">
      <c r="A87" s="456" t="s">
        <v>1244</v>
      </c>
      <c r="B87" s="363" t="s">
        <v>327</v>
      </c>
      <c r="C87" s="383" t="s">
        <v>4278</v>
      </c>
      <c r="D87" s="362">
        <v>1</v>
      </c>
      <c r="E87" s="362" t="s">
        <v>228</v>
      </c>
      <c r="F87" s="363" t="s">
        <v>4279</v>
      </c>
      <c r="G87" s="773"/>
      <c r="H87" s="446"/>
      <c r="I87" s="446"/>
      <c r="J87" s="671"/>
      <c r="K87" s="446"/>
      <c r="L87" s="348"/>
      <c r="M87" s="336"/>
      <c r="N87" s="336"/>
      <c r="O87" s="336"/>
      <c r="P87" s="336"/>
      <c r="Q87" s="336"/>
      <c r="R87" s="336"/>
      <c r="S87" s="336"/>
      <c r="T87" s="336"/>
      <c r="U87" s="336"/>
      <c r="V87" s="336"/>
      <c r="W87" s="336"/>
      <c r="X87" s="336"/>
      <c r="Y87" s="336"/>
      <c r="Z87" s="336"/>
    </row>
    <row r="88" spans="1:26" ht="45" x14ac:dyDescent="0.3">
      <c r="A88" s="456"/>
      <c r="B88" s="363"/>
      <c r="C88" s="361" t="s">
        <v>4280</v>
      </c>
      <c r="D88" s="362">
        <v>1</v>
      </c>
      <c r="E88" s="362" t="s">
        <v>228</v>
      </c>
      <c r="F88" s="363" t="s">
        <v>4281</v>
      </c>
      <c r="G88" s="773"/>
      <c r="H88" s="446"/>
      <c r="I88" s="446"/>
      <c r="J88" s="671"/>
      <c r="K88" s="446"/>
      <c r="L88" s="348"/>
      <c r="M88" s="336"/>
      <c r="N88" s="336"/>
      <c r="O88" s="336"/>
      <c r="P88" s="336"/>
      <c r="Q88" s="336"/>
      <c r="R88" s="336"/>
      <c r="S88" s="336"/>
      <c r="T88" s="336"/>
      <c r="U88" s="336"/>
      <c r="V88" s="336"/>
      <c r="W88" s="336"/>
      <c r="X88" s="336"/>
      <c r="Y88" s="336"/>
      <c r="Z88" s="336"/>
    </row>
    <row r="89" spans="1:26" ht="75" x14ac:dyDescent="0.3">
      <c r="A89" s="456"/>
      <c r="B89" s="363"/>
      <c r="C89" s="361" t="s">
        <v>4282</v>
      </c>
      <c r="D89" s="362">
        <v>1</v>
      </c>
      <c r="E89" s="362" t="s">
        <v>228</v>
      </c>
      <c r="F89" s="363" t="s">
        <v>4283</v>
      </c>
      <c r="G89" s="773"/>
      <c r="H89" s="446"/>
      <c r="I89" s="446"/>
      <c r="J89" s="671"/>
      <c r="K89" s="446"/>
      <c r="L89" s="348"/>
      <c r="M89" s="336"/>
      <c r="N89" s="336"/>
      <c r="O89" s="336"/>
      <c r="P89" s="336"/>
      <c r="Q89" s="336"/>
      <c r="R89" s="336"/>
      <c r="S89" s="336"/>
      <c r="T89" s="336"/>
      <c r="U89" s="336"/>
      <c r="V89" s="336"/>
      <c r="W89" s="336"/>
      <c r="X89" s="336"/>
      <c r="Y89" s="336"/>
      <c r="Z89" s="336"/>
    </row>
    <row r="90" spans="1:26" ht="60" x14ac:dyDescent="0.3">
      <c r="A90" s="456"/>
      <c r="B90" s="363"/>
      <c r="C90" s="361" t="s">
        <v>4284</v>
      </c>
      <c r="D90" s="362">
        <v>1</v>
      </c>
      <c r="E90" s="362" t="s">
        <v>228</v>
      </c>
      <c r="F90" s="363" t="s">
        <v>4285</v>
      </c>
      <c r="G90" s="773"/>
      <c r="H90" s="446"/>
      <c r="I90" s="446"/>
      <c r="J90" s="671"/>
      <c r="K90" s="446"/>
      <c r="L90" s="348"/>
      <c r="M90" s="336"/>
      <c r="N90" s="336"/>
      <c r="O90" s="336"/>
      <c r="P90" s="336"/>
      <c r="Q90" s="336"/>
      <c r="R90" s="336"/>
      <c r="S90" s="336"/>
      <c r="T90" s="336"/>
      <c r="U90" s="336"/>
      <c r="V90" s="336"/>
      <c r="W90" s="336"/>
      <c r="X90" s="336"/>
      <c r="Y90" s="336"/>
      <c r="Z90" s="336"/>
    </row>
    <row r="91" spans="1:26" ht="60" x14ac:dyDescent="0.3">
      <c r="A91" s="456"/>
      <c r="B91" s="363"/>
      <c r="C91" s="365" t="s">
        <v>4286</v>
      </c>
      <c r="D91" s="362">
        <v>1</v>
      </c>
      <c r="E91" s="362" t="s">
        <v>228</v>
      </c>
      <c r="F91" s="363" t="s">
        <v>4287</v>
      </c>
      <c r="G91" s="774"/>
      <c r="H91" s="452"/>
      <c r="I91" s="446"/>
      <c r="J91" s="671"/>
      <c r="K91" s="446"/>
      <c r="L91" s="348"/>
      <c r="M91" s="336"/>
      <c r="N91" s="336"/>
      <c r="O91" s="336"/>
      <c r="P91" s="336"/>
      <c r="Q91" s="336"/>
      <c r="R91" s="336"/>
      <c r="S91" s="336"/>
      <c r="T91" s="336"/>
      <c r="U91" s="336"/>
      <c r="V91" s="336"/>
      <c r="W91" s="336"/>
      <c r="X91" s="336"/>
      <c r="Y91" s="336"/>
      <c r="Z91" s="336"/>
    </row>
    <row r="92" spans="1:26" ht="90" x14ac:dyDescent="0.3">
      <c r="A92" s="456"/>
      <c r="B92" s="363"/>
      <c r="C92" s="361" t="s">
        <v>4288</v>
      </c>
      <c r="D92" s="362">
        <v>1</v>
      </c>
      <c r="E92" s="362" t="s">
        <v>228</v>
      </c>
      <c r="F92" s="363" t="s">
        <v>6319</v>
      </c>
      <c r="G92" s="773"/>
      <c r="H92" s="446"/>
      <c r="I92" s="446"/>
      <c r="J92" s="671"/>
      <c r="K92" s="446"/>
      <c r="L92" s="348"/>
      <c r="M92" s="336"/>
      <c r="N92" s="336"/>
      <c r="O92" s="336"/>
      <c r="P92" s="336"/>
      <c r="Q92" s="336"/>
      <c r="R92" s="336"/>
      <c r="S92" s="336"/>
      <c r="T92" s="336"/>
      <c r="U92" s="336"/>
      <c r="V92" s="336"/>
      <c r="W92" s="336"/>
      <c r="X92" s="336"/>
      <c r="Y92" s="336"/>
      <c r="Z92" s="336"/>
    </row>
    <row r="93" spans="1:26" ht="30" x14ac:dyDescent="0.3">
      <c r="A93" s="456"/>
      <c r="B93" s="363"/>
      <c r="C93" s="361" t="s">
        <v>4289</v>
      </c>
      <c r="D93" s="362">
        <v>1</v>
      </c>
      <c r="E93" s="362" t="s">
        <v>228</v>
      </c>
      <c r="F93" s="363" t="s">
        <v>4290</v>
      </c>
      <c r="G93" s="774"/>
      <c r="H93" s="452"/>
      <c r="I93" s="446"/>
      <c r="J93" s="671"/>
      <c r="K93" s="446"/>
      <c r="L93" s="348"/>
      <c r="M93" s="336"/>
      <c r="N93" s="336"/>
      <c r="O93" s="336"/>
      <c r="P93" s="336"/>
      <c r="Q93" s="336"/>
      <c r="R93" s="336"/>
      <c r="S93" s="336"/>
      <c r="T93" s="336"/>
      <c r="U93" s="336"/>
      <c r="V93" s="336"/>
      <c r="W93" s="336"/>
      <c r="X93" s="336"/>
      <c r="Y93" s="336"/>
      <c r="Z93" s="336"/>
    </row>
    <row r="94" spans="1:26" ht="30" x14ac:dyDescent="0.3">
      <c r="A94" s="456" t="s">
        <v>1250</v>
      </c>
      <c r="B94" s="460" t="s">
        <v>345</v>
      </c>
      <c r="C94" s="361" t="s">
        <v>4291</v>
      </c>
      <c r="D94" s="362">
        <v>1</v>
      </c>
      <c r="E94" s="362" t="s">
        <v>228</v>
      </c>
      <c r="F94" s="363" t="s">
        <v>4292</v>
      </c>
      <c r="G94" s="773"/>
      <c r="H94" s="446"/>
      <c r="I94" s="446"/>
      <c r="J94" s="671"/>
      <c r="K94" s="446"/>
      <c r="L94" s="348"/>
      <c r="M94" s="336"/>
      <c r="N94" s="336"/>
      <c r="O94" s="336"/>
      <c r="P94" s="336"/>
      <c r="Q94" s="336"/>
      <c r="R94" s="336"/>
      <c r="S94" s="336"/>
      <c r="T94" s="336"/>
      <c r="U94" s="336"/>
      <c r="V94" s="336"/>
      <c r="W94" s="336"/>
      <c r="X94" s="336"/>
      <c r="Y94" s="336"/>
      <c r="Z94" s="336"/>
    </row>
    <row r="95" spans="1:26" ht="30" x14ac:dyDescent="0.3">
      <c r="A95" s="456" t="s">
        <v>1252</v>
      </c>
      <c r="B95" s="363" t="s">
        <v>349</v>
      </c>
      <c r="C95" s="361" t="s">
        <v>1253</v>
      </c>
      <c r="D95" s="362">
        <v>1</v>
      </c>
      <c r="E95" s="362" t="s">
        <v>228</v>
      </c>
      <c r="F95" s="363" t="s">
        <v>4293</v>
      </c>
      <c r="G95" s="773"/>
      <c r="H95" s="446"/>
      <c r="I95" s="446"/>
      <c r="J95" s="671"/>
      <c r="K95" s="446"/>
      <c r="L95" s="348"/>
      <c r="M95" s="336"/>
      <c r="N95" s="336"/>
      <c r="O95" s="336"/>
      <c r="P95" s="336"/>
      <c r="Q95" s="336"/>
      <c r="R95" s="336"/>
      <c r="S95" s="336"/>
      <c r="T95" s="336"/>
      <c r="U95" s="336"/>
      <c r="V95" s="336"/>
      <c r="W95" s="336"/>
      <c r="X95" s="336"/>
      <c r="Y95" s="336"/>
      <c r="Z95" s="336"/>
    </row>
    <row r="96" spans="1:26" ht="135" x14ac:dyDescent="0.3">
      <c r="A96" s="456" t="s">
        <v>1254</v>
      </c>
      <c r="B96" s="460" t="s">
        <v>353</v>
      </c>
      <c r="C96" s="361" t="s">
        <v>1748</v>
      </c>
      <c r="D96" s="362">
        <v>1</v>
      </c>
      <c r="E96" s="362" t="s">
        <v>228</v>
      </c>
      <c r="F96" s="363" t="s">
        <v>4294</v>
      </c>
      <c r="G96" s="773"/>
      <c r="H96" s="446"/>
      <c r="I96" s="446"/>
      <c r="J96" s="671"/>
      <c r="K96" s="446"/>
      <c r="L96" s="348"/>
      <c r="M96" s="336"/>
      <c r="N96" s="336"/>
      <c r="O96" s="336"/>
      <c r="P96" s="336"/>
      <c r="Q96" s="336"/>
      <c r="R96" s="336"/>
      <c r="S96" s="336"/>
      <c r="T96" s="336"/>
      <c r="U96" s="336"/>
      <c r="V96" s="336"/>
      <c r="W96" s="336"/>
      <c r="X96" s="336"/>
      <c r="Y96" s="336"/>
      <c r="Z96" s="336"/>
    </row>
    <row r="97" spans="1:26" ht="75" x14ac:dyDescent="0.3">
      <c r="A97" s="456" t="s">
        <v>1257</v>
      </c>
      <c r="B97" s="363" t="s">
        <v>357</v>
      </c>
      <c r="C97" s="361" t="s">
        <v>4295</v>
      </c>
      <c r="D97" s="362">
        <v>1</v>
      </c>
      <c r="E97" s="362" t="s">
        <v>228</v>
      </c>
      <c r="F97" s="363" t="s">
        <v>4296</v>
      </c>
      <c r="G97" s="773"/>
      <c r="H97" s="446"/>
      <c r="I97" s="446"/>
      <c r="J97" s="671"/>
      <c r="K97" s="446"/>
      <c r="L97" s="348"/>
      <c r="M97" s="336"/>
      <c r="N97" s="336"/>
      <c r="O97" s="336"/>
      <c r="P97" s="336"/>
      <c r="Q97" s="336"/>
      <c r="R97" s="336"/>
      <c r="S97" s="336"/>
      <c r="T97" s="336"/>
      <c r="U97" s="336"/>
      <c r="V97" s="336"/>
      <c r="W97" s="336"/>
      <c r="X97" s="336"/>
      <c r="Y97" s="336"/>
      <c r="Z97" s="336"/>
    </row>
    <row r="98" spans="1:26" ht="45" x14ac:dyDescent="0.3">
      <c r="A98" s="456"/>
      <c r="B98" s="363"/>
      <c r="C98" s="361" t="s">
        <v>1749</v>
      </c>
      <c r="D98" s="362">
        <v>1</v>
      </c>
      <c r="E98" s="362" t="s">
        <v>228</v>
      </c>
      <c r="F98" s="363" t="s">
        <v>4297</v>
      </c>
      <c r="G98" s="773"/>
      <c r="H98" s="446"/>
      <c r="I98" s="446"/>
      <c r="J98" s="671"/>
      <c r="K98" s="446"/>
      <c r="L98" s="348"/>
      <c r="M98" s="336"/>
      <c r="N98" s="336"/>
      <c r="O98" s="336"/>
      <c r="P98" s="336"/>
      <c r="Q98" s="336"/>
      <c r="R98" s="336"/>
      <c r="S98" s="336"/>
      <c r="T98" s="336"/>
      <c r="U98" s="336"/>
      <c r="V98" s="336"/>
      <c r="W98" s="336"/>
      <c r="X98" s="336"/>
      <c r="Y98" s="336"/>
      <c r="Z98" s="336"/>
    </row>
    <row r="99" spans="1:26" ht="23.5" x14ac:dyDescent="0.3">
      <c r="A99" s="456" t="s">
        <v>43</v>
      </c>
      <c r="B99" s="950" t="s">
        <v>4298</v>
      </c>
      <c r="C99" s="947"/>
      <c r="D99" s="947"/>
      <c r="E99" s="947"/>
      <c r="F99" s="947"/>
      <c r="G99" s="948"/>
      <c r="H99" s="481"/>
      <c r="I99" s="446">
        <f>SUM(D100:D102)</f>
        <v>3</v>
      </c>
      <c r="J99" s="671">
        <f>COUNT(D100:D102)*2</f>
        <v>6</v>
      </c>
      <c r="K99" s="446">
        <f>I99*100/J99</f>
        <v>50</v>
      </c>
      <c r="L99" s="348"/>
      <c r="M99" s="336"/>
      <c r="N99" s="336"/>
      <c r="O99" s="336"/>
      <c r="P99" s="336"/>
      <c r="Q99" s="336"/>
      <c r="R99" s="336"/>
      <c r="S99" s="336"/>
      <c r="T99" s="336"/>
      <c r="U99" s="336"/>
      <c r="V99" s="336"/>
      <c r="W99" s="336"/>
      <c r="X99" s="336"/>
      <c r="Y99" s="336"/>
      <c r="Z99" s="336"/>
    </row>
    <row r="100" spans="1:26" ht="45" x14ac:dyDescent="0.3">
      <c r="A100" s="456" t="s">
        <v>364</v>
      </c>
      <c r="B100" s="461" t="s">
        <v>365</v>
      </c>
      <c r="C100" s="361" t="s">
        <v>366</v>
      </c>
      <c r="D100" s="362">
        <v>1</v>
      </c>
      <c r="E100" s="362" t="s">
        <v>228</v>
      </c>
      <c r="F100" s="363" t="s">
        <v>367</v>
      </c>
      <c r="G100" s="773"/>
      <c r="H100" s="446"/>
      <c r="I100" s="446"/>
      <c r="J100" s="671"/>
      <c r="K100" s="446"/>
      <c r="L100" s="348"/>
      <c r="M100" s="336"/>
      <c r="N100" s="336"/>
      <c r="O100" s="336"/>
      <c r="P100" s="336"/>
      <c r="Q100" s="336"/>
      <c r="R100" s="336"/>
      <c r="S100" s="336"/>
      <c r="T100" s="336"/>
      <c r="U100" s="336"/>
      <c r="V100" s="336"/>
      <c r="W100" s="336"/>
      <c r="X100" s="336"/>
      <c r="Y100" s="336"/>
      <c r="Z100" s="336"/>
    </row>
    <row r="101" spans="1:26" ht="45" x14ac:dyDescent="0.3">
      <c r="A101" s="456" t="s">
        <v>1263</v>
      </c>
      <c r="B101" s="384" t="s">
        <v>369</v>
      </c>
      <c r="C101" s="388" t="s">
        <v>1750</v>
      </c>
      <c r="D101" s="362">
        <v>1</v>
      </c>
      <c r="E101" s="362" t="s">
        <v>228</v>
      </c>
      <c r="F101" s="363" t="s">
        <v>4299</v>
      </c>
      <c r="G101" s="773"/>
      <c r="H101" s="446"/>
      <c r="I101" s="446"/>
      <c r="J101" s="671"/>
      <c r="K101" s="446"/>
      <c r="L101" s="348"/>
      <c r="M101" s="336"/>
      <c r="N101" s="336"/>
      <c r="O101" s="336"/>
      <c r="P101" s="336"/>
      <c r="Q101" s="336"/>
      <c r="R101" s="336"/>
      <c r="S101" s="336"/>
      <c r="T101" s="336"/>
      <c r="U101" s="336"/>
      <c r="V101" s="336"/>
      <c r="W101" s="336"/>
      <c r="X101" s="336"/>
      <c r="Y101" s="336"/>
      <c r="Z101" s="336"/>
    </row>
    <row r="102" spans="1:26" ht="75" x14ac:dyDescent="0.3">
      <c r="A102" s="456" t="s">
        <v>371</v>
      </c>
      <c r="B102" s="462" t="s">
        <v>372</v>
      </c>
      <c r="C102" s="369" t="s">
        <v>4300</v>
      </c>
      <c r="D102" s="362">
        <v>1</v>
      </c>
      <c r="E102" s="362" t="s">
        <v>228</v>
      </c>
      <c r="F102" s="384" t="s">
        <v>4301</v>
      </c>
      <c r="G102" s="776"/>
      <c r="H102" s="479"/>
      <c r="I102" s="446"/>
      <c r="J102" s="671"/>
      <c r="K102" s="446"/>
      <c r="L102" s="348"/>
      <c r="M102" s="336"/>
      <c r="N102" s="336"/>
      <c r="O102" s="336"/>
      <c r="P102" s="336"/>
      <c r="Q102" s="336"/>
      <c r="R102" s="336"/>
      <c r="S102" s="336"/>
      <c r="T102" s="336"/>
      <c r="U102" s="336"/>
      <c r="V102" s="336"/>
      <c r="W102" s="336"/>
      <c r="X102" s="336"/>
      <c r="Y102" s="336"/>
      <c r="Z102" s="336"/>
    </row>
    <row r="103" spans="1:26" ht="23.5" x14ac:dyDescent="0.3">
      <c r="A103" s="456" t="s">
        <v>44</v>
      </c>
      <c r="B103" s="950" t="s">
        <v>4302</v>
      </c>
      <c r="C103" s="947"/>
      <c r="D103" s="947"/>
      <c r="E103" s="947"/>
      <c r="F103" s="947"/>
      <c r="G103" s="948"/>
      <c r="H103" s="481"/>
      <c r="I103" s="446">
        <f>SUM(D104:D106)</f>
        <v>3</v>
      </c>
      <c r="J103" s="671">
        <f>COUNT(D104:D106)*2</f>
        <v>6</v>
      </c>
      <c r="K103" s="446">
        <f>I103*100/J103</f>
        <v>50</v>
      </c>
      <c r="L103" s="348"/>
      <c r="M103" s="336"/>
      <c r="N103" s="336"/>
      <c r="O103" s="336"/>
      <c r="P103" s="336"/>
      <c r="Q103" s="336"/>
      <c r="R103" s="336"/>
      <c r="S103" s="336"/>
      <c r="T103" s="336"/>
      <c r="U103" s="336"/>
      <c r="V103" s="336"/>
      <c r="W103" s="336"/>
      <c r="X103" s="336"/>
      <c r="Y103" s="336"/>
      <c r="Z103" s="336"/>
    </row>
    <row r="104" spans="1:26" ht="30" x14ac:dyDescent="0.3">
      <c r="A104" s="456" t="s">
        <v>383</v>
      </c>
      <c r="B104" s="384" t="s">
        <v>375</v>
      </c>
      <c r="C104" s="361" t="s">
        <v>4303</v>
      </c>
      <c r="D104" s="362">
        <v>1</v>
      </c>
      <c r="E104" s="362" t="s">
        <v>256</v>
      </c>
      <c r="F104" s="363" t="s">
        <v>1753</v>
      </c>
      <c r="G104" s="773"/>
      <c r="H104" s="446"/>
      <c r="I104" s="446"/>
      <c r="J104" s="671"/>
      <c r="K104" s="446"/>
      <c r="L104" s="348"/>
      <c r="M104" s="336"/>
      <c r="N104" s="336"/>
      <c r="O104" s="336"/>
      <c r="P104" s="336"/>
      <c r="Q104" s="336"/>
      <c r="R104" s="336"/>
      <c r="S104" s="336"/>
      <c r="T104" s="336"/>
      <c r="U104" s="336"/>
      <c r="V104" s="336"/>
      <c r="W104" s="336"/>
      <c r="X104" s="336"/>
      <c r="Y104" s="336"/>
      <c r="Z104" s="336"/>
    </row>
    <row r="105" spans="1:26" ht="45" x14ac:dyDescent="0.3">
      <c r="A105" s="456" t="s">
        <v>2004</v>
      </c>
      <c r="B105" s="463" t="s">
        <v>377</v>
      </c>
      <c r="C105" s="369" t="s">
        <v>4304</v>
      </c>
      <c r="D105" s="362">
        <v>1</v>
      </c>
      <c r="E105" s="362" t="s">
        <v>228</v>
      </c>
      <c r="F105" s="363" t="s">
        <v>4305</v>
      </c>
      <c r="G105" s="773"/>
      <c r="H105" s="446"/>
      <c r="I105" s="446"/>
      <c r="J105" s="671"/>
      <c r="K105" s="446"/>
      <c r="L105" s="348"/>
      <c r="M105" s="336"/>
      <c r="N105" s="336"/>
      <c r="O105" s="336"/>
      <c r="P105" s="336"/>
      <c r="Q105" s="336"/>
      <c r="R105" s="336"/>
      <c r="S105" s="336"/>
      <c r="T105" s="336"/>
      <c r="U105" s="336"/>
      <c r="V105" s="336"/>
      <c r="W105" s="336"/>
      <c r="X105" s="336"/>
      <c r="Y105" s="336"/>
      <c r="Z105" s="336"/>
    </row>
    <row r="106" spans="1:26" ht="45" x14ac:dyDescent="0.3">
      <c r="A106" s="456" t="s">
        <v>1755</v>
      </c>
      <c r="B106" s="384" t="s">
        <v>380</v>
      </c>
      <c r="C106" s="361" t="s">
        <v>381</v>
      </c>
      <c r="D106" s="362">
        <v>1</v>
      </c>
      <c r="E106" s="362" t="s">
        <v>186</v>
      </c>
      <c r="F106" s="363" t="s">
        <v>4306</v>
      </c>
      <c r="G106" s="773"/>
      <c r="H106" s="446"/>
      <c r="I106" s="446"/>
      <c r="J106" s="671"/>
      <c r="K106" s="446"/>
      <c r="L106" s="348"/>
      <c r="M106" s="336"/>
      <c r="N106" s="336"/>
      <c r="O106" s="336"/>
      <c r="P106" s="336"/>
      <c r="Q106" s="336"/>
      <c r="R106" s="336"/>
      <c r="S106" s="336"/>
      <c r="T106" s="336"/>
      <c r="U106" s="336"/>
      <c r="V106" s="336"/>
      <c r="W106" s="336"/>
      <c r="X106" s="336"/>
      <c r="Y106" s="336"/>
      <c r="Z106" s="336"/>
    </row>
    <row r="107" spans="1:26" ht="23.5" x14ac:dyDescent="0.3">
      <c r="A107" s="456" t="s">
        <v>46</v>
      </c>
      <c r="B107" s="950" t="s">
        <v>382</v>
      </c>
      <c r="C107" s="947"/>
      <c r="D107" s="947"/>
      <c r="E107" s="947"/>
      <c r="F107" s="947"/>
      <c r="G107" s="948"/>
      <c r="H107" s="481"/>
      <c r="I107" s="446">
        <f>SUM(D108:D112)</f>
        <v>5</v>
      </c>
      <c r="J107" s="671">
        <f>COUNT(D108:D112)*2</f>
        <v>10</v>
      </c>
      <c r="K107" s="446">
        <f>I107*100/J107</f>
        <v>50</v>
      </c>
      <c r="L107" s="348"/>
      <c r="M107" s="336"/>
      <c r="N107" s="336"/>
      <c r="O107" s="336"/>
      <c r="P107" s="336"/>
      <c r="Q107" s="336"/>
      <c r="R107" s="336"/>
      <c r="S107" s="336"/>
      <c r="T107" s="336"/>
      <c r="U107" s="336"/>
      <c r="V107" s="336"/>
      <c r="W107" s="336"/>
      <c r="X107" s="336"/>
      <c r="Y107" s="336"/>
      <c r="Z107" s="336"/>
    </row>
    <row r="108" spans="1:26" ht="45" x14ac:dyDescent="0.3">
      <c r="A108" s="456" t="s">
        <v>1293</v>
      </c>
      <c r="B108" s="363" t="s">
        <v>1272</v>
      </c>
      <c r="C108" s="361" t="s">
        <v>4307</v>
      </c>
      <c r="D108" s="362">
        <v>1</v>
      </c>
      <c r="E108" s="362" t="s">
        <v>254</v>
      </c>
      <c r="F108" s="363" t="s">
        <v>4308</v>
      </c>
      <c r="G108" s="773"/>
      <c r="H108" s="446"/>
      <c r="I108" s="446"/>
      <c r="J108" s="671"/>
      <c r="K108" s="446"/>
      <c r="L108" s="348"/>
      <c r="M108" s="336"/>
      <c r="N108" s="336"/>
      <c r="O108" s="336"/>
      <c r="P108" s="336"/>
      <c r="Q108" s="336"/>
      <c r="R108" s="336"/>
      <c r="S108" s="336"/>
      <c r="T108" s="336"/>
      <c r="U108" s="336"/>
      <c r="V108" s="336"/>
      <c r="W108" s="336"/>
      <c r="X108" s="336"/>
      <c r="Y108" s="336"/>
      <c r="Z108" s="336"/>
    </row>
    <row r="109" spans="1:26" ht="23.5" x14ac:dyDescent="0.3">
      <c r="A109" s="456"/>
      <c r="B109" s="363"/>
      <c r="C109" s="361" t="s">
        <v>6320</v>
      </c>
      <c r="D109" s="362">
        <v>1</v>
      </c>
      <c r="E109" s="362" t="s">
        <v>254</v>
      </c>
      <c r="F109" s="337" t="s">
        <v>6321</v>
      </c>
      <c r="G109" s="773"/>
      <c r="H109" s="446"/>
      <c r="I109" s="446"/>
      <c r="J109" s="671"/>
      <c r="K109" s="446"/>
      <c r="L109" s="348"/>
      <c r="M109" s="336"/>
      <c r="N109" s="336"/>
      <c r="O109" s="336"/>
      <c r="P109" s="336"/>
      <c r="Q109" s="336"/>
      <c r="R109" s="336"/>
      <c r="S109" s="336"/>
      <c r="T109" s="336"/>
      <c r="U109" s="336"/>
      <c r="V109" s="336"/>
      <c r="W109" s="336"/>
      <c r="X109" s="336"/>
      <c r="Y109" s="336"/>
      <c r="Z109" s="336"/>
    </row>
    <row r="110" spans="1:26" ht="30" x14ac:dyDescent="0.3">
      <c r="A110" s="456" t="s">
        <v>1297</v>
      </c>
      <c r="B110" s="363" t="s">
        <v>4309</v>
      </c>
      <c r="C110" s="361" t="s">
        <v>4310</v>
      </c>
      <c r="D110" s="362">
        <v>1</v>
      </c>
      <c r="E110" s="362" t="s">
        <v>254</v>
      </c>
      <c r="F110" s="363" t="s">
        <v>4311</v>
      </c>
      <c r="G110" s="773"/>
      <c r="H110" s="446"/>
      <c r="I110" s="446"/>
      <c r="J110" s="671"/>
      <c r="K110" s="446"/>
      <c r="L110" s="348"/>
      <c r="M110" s="336"/>
      <c r="N110" s="336"/>
      <c r="O110" s="336"/>
      <c r="P110" s="336"/>
      <c r="Q110" s="336"/>
      <c r="R110" s="336"/>
      <c r="S110" s="336"/>
      <c r="T110" s="336"/>
      <c r="U110" s="336"/>
      <c r="V110" s="336"/>
      <c r="W110" s="336"/>
      <c r="X110" s="336"/>
      <c r="Y110" s="336"/>
      <c r="Z110" s="336"/>
    </row>
    <row r="111" spans="1:26" ht="60" x14ac:dyDescent="0.3">
      <c r="A111" s="456" t="s">
        <v>1301</v>
      </c>
      <c r="B111" s="363" t="s">
        <v>391</v>
      </c>
      <c r="C111" s="361" t="s">
        <v>4312</v>
      </c>
      <c r="D111" s="362">
        <v>1</v>
      </c>
      <c r="E111" s="362" t="s">
        <v>393</v>
      </c>
      <c r="F111" s="363" t="s">
        <v>4313</v>
      </c>
      <c r="G111" s="773"/>
      <c r="H111" s="446"/>
      <c r="I111" s="446"/>
      <c r="J111" s="671"/>
      <c r="K111" s="446"/>
      <c r="L111" s="348"/>
      <c r="M111" s="336"/>
      <c r="N111" s="336"/>
      <c r="O111" s="336"/>
      <c r="P111" s="336"/>
      <c r="Q111" s="336"/>
      <c r="R111" s="336"/>
      <c r="S111" s="336"/>
      <c r="T111" s="336"/>
      <c r="U111" s="336"/>
      <c r="V111" s="336"/>
      <c r="W111" s="336"/>
      <c r="X111" s="336"/>
      <c r="Y111" s="336"/>
      <c r="Z111" s="336"/>
    </row>
    <row r="112" spans="1:26" ht="120" x14ac:dyDescent="0.3">
      <c r="A112" s="456" t="s">
        <v>4180</v>
      </c>
      <c r="B112" s="363" t="s">
        <v>396</v>
      </c>
      <c r="C112" s="361" t="s">
        <v>4314</v>
      </c>
      <c r="D112" s="362">
        <v>1</v>
      </c>
      <c r="E112" s="362" t="s">
        <v>400</v>
      </c>
      <c r="F112" s="363" t="s">
        <v>4315</v>
      </c>
      <c r="G112" s="773"/>
      <c r="H112" s="446"/>
      <c r="I112" s="446"/>
      <c r="J112" s="671"/>
      <c r="K112" s="446"/>
      <c r="L112" s="348"/>
      <c r="M112" s="336"/>
      <c r="N112" s="336"/>
      <c r="O112" s="336"/>
      <c r="P112" s="336"/>
      <c r="Q112" s="336"/>
      <c r="R112" s="336"/>
      <c r="S112" s="336"/>
      <c r="T112" s="336"/>
      <c r="U112" s="336"/>
      <c r="V112" s="336"/>
      <c r="W112" s="336"/>
      <c r="X112" s="336"/>
      <c r="Y112" s="336"/>
      <c r="Z112" s="336"/>
    </row>
    <row r="113" spans="1:26" ht="23.5" x14ac:dyDescent="0.3">
      <c r="A113" s="456" t="s">
        <v>48</v>
      </c>
      <c r="B113" s="950" t="s">
        <v>47</v>
      </c>
      <c r="C113" s="947"/>
      <c r="D113" s="947"/>
      <c r="E113" s="947"/>
      <c r="F113" s="947"/>
      <c r="G113" s="948"/>
      <c r="H113" s="481"/>
      <c r="I113" s="446">
        <f>SUM(D114:D121)</f>
        <v>8</v>
      </c>
      <c r="J113" s="671">
        <f>COUNT(D114:D121)*2</f>
        <v>16</v>
      </c>
      <c r="K113" s="446">
        <f>I113*100/J113</f>
        <v>50</v>
      </c>
      <c r="L113" s="348"/>
      <c r="M113" s="336"/>
      <c r="N113" s="336"/>
      <c r="O113" s="336"/>
      <c r="P113" s="336"/>
      <c r="Q113" s="336"/>
      <c r="R113" s="336"/>
      <c r="S113" s="336"/>
      <c r="T113" s="336"/>
      <c r="U113" s="336"/>
      <c r="V113" s="336"/>
      <c r="W113" s="336"/>
      <c r="X113" s="336"/>
      <c r="Y113" s="336"/>
      <c r="Z113" s="336"/>
    </row>
    <row r="114" spans="1:26" ht="30" x14ac:dyDescent="0.3">
      <c r="A114" s="456" t="s">
        <v>1304</v>
      </c>
      <c r="B114" s="363" t="s">
        <v>6322</v>
      </c>
      <c r="C114" s="361" t="s">
        <v>6323</v>
      </c>
      <c r="D114" s="362">
        <v>1</v>
      </c>
      <c r="E114" s="362" t="s">
        <v>408</v>
      </c>
      <c r="F114" s="363" t="s">
        <v>4316</v>
      </c>
      <c r="G114" s="774"/>
      <c r="H114" s="452"/>
      <c r="I114" s="446"/>
      <c r="J114" s="671"/>
      <c r="K114" s="446"/>
      <c r="L114" s="348"/>
      <c r="M114" s="336"/>
      <c r="N114" s="336"/>
      <c r="O114" s="336"/>
      <c r="P114" s="336"/>
      <c r="Q114" s="336"/>
      <c r="R114" s="336"/>
      <c r="S114" s="336"/>
      <c r="T114" s="336"/>
      <c r="U114" s="336"/>
      <c r="V114" s="336"/>
      <c r="W114" s="336"/>
      <c r="X114" s="336"/>
      <c r="Y114" s="336"/>
      <c r="Z114" s="336"/>
    </row>
    <row r="115" spans="1:26" ht="30" x14ac:dyDescent="0.3">
      <c r="A115" s="456"/>
      <c r="B115" s="384"/>
      <c r="C115" s="361" t="s">
        <v>6324</v>
      </c>
      <c r="D115" s="362">
        <v>1</v>
      </c>
      <c r="E115" s="362" t="s">
        <v>408</v>
      </c>
      <c r="F115" s="363" t="s">
        <v>4317</v>
      </c>
      <c r="G115" s="773"/>
      <c r="H115" s="446"/>
      <c r="I115" s="446"/>
      <c r="J115" s="671"/>
      <c r="K115" s="446"/>
      <c r="L115" s="348"/>
      <c r="M115" s="336"/>
      <c r="N115" s="336"/>
      <c r="O115" s="336"/>
      <c r="P115" s="336"/>
      <c r="Q115" s="336"/>
      <c r="R115" s="336"/>
      <c r="S115" s="336"/>
      <c r="T115" s="336"/>
      <c r="U115" s="336"/>
      <c r="V115" s="336"/>
      <c r="W115" s="336"/>
      <c r="X115" s="336"/>
      <c r="Y115" s="336"/>
      <c r="Z115" s="336"/>
    </row>
    <row r="116" spans="1:26" ht="30" x14ac:dyDescent="0.3">
      <c r="A116" s="456"/>
      <c r="B116" s="363"/>
      <c r="C116" s="361" t="s">
        <v>6325</v>
      </c>
      <c r="D116" s="362">
        <v>1</v>
      </c>
      <c r="E116" s="362" t="s">
        <v>408</v>
      </c>
      <c r="F116" s="363" t="s">
        <v>4318</v>
      </c>
      <c r="G116" s="773"/>
      <c r="H116" s="446"/>
      <c r="I116" s="446"/>
      <c r="J116" s="671"/>
      <c r="K116" s="446"/>
      <c r="L116" s="348"/>
      <c r="M116" s="336"/>
      <c r="N116" s="336"/>
      <c r="O116" s="336"/>
      <c r="P116" s="336"/>
      <c r="Q116" s="336"/>
      <c r="R116" s="336"/>
      <c r="S116" s="336"/>
      <c r="T116" s="336"/>
      <c r="U116" s="336"/>
      <c r="V116" s="336"/>
      <c r="W116" s="336"/>
      <c r="X116" s="336"/>
      <c r="Y116" s="336"/>
      <c r="Z116" s="336"/>
    </row>
    <row r="117" spans="1:26" ht="23.5" x14ac:dyDescent="0.3">
      <c r="A117" s="456"/>
      <c r="B117" s="363"/>
      <c r="C117" s="361" t="s">
        <v>1759</v>
      </c>
      <c r="D117" s="362">
        <v>1</v>
      </c>
      <c r="E117" s="362" t="s">
        <v>408</v>
      </c>
      <c r="F117" s="363" t="s">
        <v>4319</v>
      </c>
      <c r="G117" s="773"/>
      <c r="H117" s="446"/>
      <c r="I117" s="446"/>
      <c r="J117" s="671"/>
      <c r="K117" s="446"/>
      <c r="L117" s="348"/>
      <c r="M117" s="336"/>
      <c r="N117" s="336"/>
      <c r="O117" s="336"/>
      <c r="P117" s="336"/>
      <c r="Q117" s="336"/>
      <c r="R117" s="336"/>
      <c r="S117" s="336"/>
      <c r="T117" s="336"/>
      <c r="U117" s="336"/>
      <c r="V117" s="336"/>
      <c r="W117" s="336"/>
      <c r="X117" s="336"/>
      <c r="Y117" s="336"/>
      <c r="Z117" s="336"/>
    </row>
    <row r="118" spans="1:26" ht="23.5" x14ac:dyDescent="0.3">
      <c r="A118" s="456"/>
      <c r="B118" s="363"/>
      <c r="C118" s="361" t="s">
        <v>4320</v>
      </c>
      <c r="D118" s="362">
        <v>1</v>
      </c>
      <c r="E118" s="362" t="s">
        <v>408</v>
      </c>
      <c r="F118" s="363" t="s">
        <v>4321</v>
      </c>
      <c r="G118" s="773"/>
      <c r="H118" s="446"/>
      <c r="I118" s="446"/>
      <c r="J118" s="671"/>
      <c r="K118" s="446"/>
      <c r="L118" s="348"/>
      <c r="M118" s="336"/>
      <c r="N118" s="336"/>
      <c r="O118" s="336"/>
      <c r="P118" s="336"/>
      <c r="Q118" s="336"/>
      <c r="R118" s="336"/>
      <c r="S118" s="336"/>
      <c r="T118" s="336"/>
      <c r="U118" s="336"/>
      <c r="V118" s="336"/>
      <c r="W118" s="336"/>
      <c r="X118" s="336"/>
      <c r="Y118" s="336"/>
      <c r="Z118" s="336"/>
    </row>
    <row r="119" spans="1:26" ht="60" x14ac:dyDescent="0.3">
      <c r="A119" s="456" t="s">
        <v>1307</v>
      </c>
      <c r="B119" s="363" t="s">
        <v>426</v>
      </c>
      <c r="C119" s="361" t="s">
        <v>4322</v>
      </c>
      <c r="D119" s="362">
        <v>1</v>
      </c>
      <c r="E119" s="362" t="s">
        <v>408</v>
      </c>
      <c r="F119" s="363" t="s">
        <v>4323</v>
      </c>
      <c r="G119" s="773"/>
      <c r="H119" s="446"/>
      <c r="I119" s="446"/>
      <c r="J119" s="671"/>
      <c r="K119" s="446"/>
      <c r="L119" s="348"/>
      <c r="M119" s="336"/>
      <c r="N119" s="336"/>
      <c r="O119" s="336"/>
      <c r="P119" s="336"/>
      <c r="Q119" s="336"/>
      <c r="R119" s="336"/>
      <c r="S119" s="336"/>
      <c r="T119" s="336"/>
      <c r="U119" s="336"/>
      <c r="V119" s="336"/>
      <c r="W119" s="336"/>
      <c r="X119" s="336"/>
      <c r="Y119" s="336"/>
      <c r="Z119" s="336"/>
    </row>
    <row r="120" spans="1:26" ht="30" x14ac:dyDescent="0.3">
      <c r="A120" s="456"/>
      <c r="B120" s="363"/>
      <c r="C120" s="361" t="s">
        <v>4324</v>
      </c>
      <c r="D120" s="362">
        <v>1</v>
      </c>
      <c r="E120" s="362" t="s">
        <v>408</v>
      </c>
      <c r="F120" s="363" t="s">
        <v>4325</v>
      </c>
      <c r="G120" s="773"/>
      <c r="H120" s="446"/>
      <c r="I120" s="446"/>
      <c r="J120" s="671"/>
      <c r="K120" s="446"/>
      <c r="L120" s="348"/>
      <c r="M120" s="336"/>
      <c r="N120" s="336"/>
      <c r="O120" s="336"/>
      <c r="P120" s="336"/>
      <c r="Q120" s="336"/>
      <c r="R120" s="336"/>
      <c r="S120" s="336"/>
      <c r="T120" s="336"/>
      <c r="U120" s="336"/>
      <c r="V120" s="336"/>
      <c r="W120" s="336"/>
      <c r="X120" s="336"/>
      <c r="Y120" s="336"/>
      <c r="Z120" s="336"/>
    </row>
    <row r="121" spans="1:26" ht="90" x14ac:dyDescent="0.3">
      <c r="A121" s="456" t="s">
        <v>1772</v>
      </c>
      <c r="B121" s="461" t="s">
        <v>4326</v>
      </c>
      <c r="C121" s="369" t="s">
        <v>1765</v>
      </c>
      <c r="D121" s="362">
        <v>1</v>
      </c>
      <c r="E121" s="362" t="s">
        <v>408</v>
      </c>
      <c r="F121" s="384" t="s">
        <v>4327</v>
      </c>
      <c r="G121" s="773"/>
      <c r="H121" s="446"/>
      <c r="I121" s="446"/>
      <c r="J121" s="671"/>
      <c r="K121" s="446"/>
      <c r="L121" s="348"/>
      <c r="M121" s="336"/>
      <c r="N121" s="336"/>
      <c r="O121" s="336"/>
      <c r="P121" s="336"/>
      <c r="Q121" s="336"/>
      <c r="R121" s="336"/>
      <c r="S121" s="336"/>
      <c r="T121" s="336"/>
      <c r="U121" s="336"/>
      <c r="V121" s="336"/>
      <c r="W121" s="336"/>
      <c r="X121" s="336"/>
      <c r="Y121" s="336"/>
      <c r="Z121" s="336"/>
    </row>
    <row r="122" spans="1:26" ht="23.5" x14ac:dyDescent="0.3">
      <c r="A122" s="456" t="s">
        <v>4181</v>
      </c>
      <c r="B122" s="950" t="s">
        <v>49</v>
      </c>
      <c r="C122" s="947"/>
      <c r="D122" s="947"/>
      <c r="E122" s="947"/>
      <c r="F122" s="947"/>
      <c r="G122" s="948"/>
      <c r="H122" s="481"/>
      <c r="I122" s="446">
        <f>SUM(D123:D136)</f>
        <v>14</v>
      </c>
      <c r="J122" s="671">
        <f>COUNT(D123:D136)*2</f>
        <v>28</v>
      </c>
      <c r="K122" s="446">
        <f>I122*100/J122</f>
        <v>50</v>
      </c>
      <c r="L122" s="348"/>
      <c r="M122" s="336"/>
      <c r="N122" s="336"/>
      <c r="O122" s="336"/>
      <c r="P122" s="336"/>
      <c r="Q122" s="336"/>
      <c r="R122" s="336"/>
      <c r="S122" s="336"/>
      <c r="T122" s="336"/>
      <c r="U122" s="336"/>
      <c r="V122" s="336"/>
      <c r="W122" s="336"/>
      <c r="X122" s="336"/>
      <c r="Y122" s="336"/>
      <c r="Z122" s="336"/>
    </row>
    <row r="123" spans="1:26" ht="75" x14ac:dyDescent="0.3">
      <c r="A123" s="456" t="s">
        <v>4182</v>
      </c>
      <c r="B123" s="363" t="s">
        <v>437</v>
      </c>
      <c r="C123" s="361" t="s">
        <v>1305</v>
      </c>
      <c r="D123" s="362">
        <v>1</v>
      </c>
      <c r="E123" s="362" t="s">
        <v>228</v>
      </c>
      <c r="F123" s="391" t="s">
        <v>4328</v>
      </c>
      <c r="G123" s="773"/>
      <c r="H123" s="446"/>
      <c r="I123" s="446"/>
      <c r="J123" s="671"/>
      <c r="K123" s="446"/>
      <c r="L123" s="348"/>
      <c r="M123" s="336"/>
      <c r="N123" s="336"/>
      <c r="O123" s="336"/>
      <c r="P123" s="336"/>
      <c r="Q123" s="336"/>
      <c r="R123" s="336"/>
      <c r="S123" s="336"/>
      <c r="T123" s="336"/>
      <c r="U123" s="336"/>
      <c r="V123" s="336"/>
      <c r="W123" s="336"/>
      <c r="X123" s="336"/>
      <c r="Y123" s="336"/>
      <c r="Z123" s="336"/>
    </row>
    <row r="124" spans="1:26" ht="45" x14ac:dyDescent="0.3">
      <c r="A124" s="456" t="s">
        <v>4183</v>
      </c>
      <c r="B124" s="363" t="s">
        <v>442</v>
      </c>
      <c r="C124" s="361" t="s">
        <v>1766</v>
      </c>
      <c r="D124" s="362">
        <v>1</v>
      </c>
      <c r="E124" s="362" t="s">
        <v>228</v>
      </c>
      <c r="F124" s="398" t="s">
        <v>4329</v>
      </c>
      <c r="G124" s="773"/>
      <c r="H124" s="446"/>
      <c r="I124" s="446"/>
      <c r="J124" s="671"/>
      <c r="K124" s="446"/>
      <c r="L124" s="348"/>
      <c r="M124" s="336"/>
      <c r="N124" s="336"/>
      <c r="O124" s="336"/>
      <c r="P124" s="336"/>
      <c r="Q124" s="336"/>
      <c r="R124" s="336"/>
      <c r="S124" s="336"/>
      <c r="T124" s="336"/>
      <c r="U124" s="336"/>
      <c r="V124" s="336"/>
      <c r="W124" s="336"/>
      <c r="X124" s="336"/>
      <c r="Y124" s="336"/>
      <c r="Z124" s="336"/>
    </row>
    <row r="125" spans="1:26" ht="30" x14ac:dyDescent="0.3">
      <c r="A125" s="456"/>
      <c r="B125" s="336"/>
      <c r="C125" s="361" t="s">
        <v>1767</v>
      </c>
      <c r="D125" s="362">
        <v>1</v>
      </c>
      <c r="E125" s="362" t="s">
        <v>228</v>
      </c>
      <c r="F125" s="337" t="s">
        <v>4330</v>
      </c>
      <c r="G125" s="773"/>
      <c r="H125" s="446"/>
      <c r="I125" s="446"/>
      <c r="J125" s="671"/>
      <c r="K125" s="446"/>
      <c r="L125" s="348"/>
      <c r="M125" s="336"/>
      <c r="N125" s="336"/>
      <c r="O125" s="336"/>
      <c r="P125" s="336"/>
      <c r="Q125" s="336"/>
      <c r="R125" s="336"/>
      <c r="S125" s="336"/>
      <c r="T125" s="336"/>
      <c r="U125" s="336"/>
      <c r="V125" s="336"/>
      <c r="W125" s="336"/>
      <c r="X125" s="336"/>
      <c r="Y125" s="336"/>
      <c r="Z125" s="336"/>
    </row>
    <row r="126" spans="1:26" ht="45" x14ac:dyDescent="0.3">
      <c r="A126" s="456"/>
      <c r="B126" s="363"/>
      <c r="C126" s="361" t="s">
        <v>1768</v>
      </c>
      <c r="D126" s="362">
        <v>1</v>
      </c>
      <c r="E126" s="362" t="s">
        <v>228</v>
      </c>
      <c r="F126" s="398" t="s">
        <v>6326</v>
      </c>
      <c r="G126" s="773"/>
      <c r="H126" s="446"/>
      <c r="I126" s="446"/>
      <c r="J126" s="671"/>
      <c r="K126" s="446"/>
      <c r="L126" s="348"/>
      <c r="M126" s="336"/>
      <c r="N126" s="336"/>
      <c r="O126" s="336"/>
      <c r="P126" s="336"/>
      <c r="Q126" s="336"/>
      <c r="R126" s="336"/>
      <c r="S126" s="336"/>
      <c r="T126" s="336"/>
      <c r="U126" s="336"/>
      <c r="V126" s="336"/>
      <c r="W126" s="336"/>
      <c r="X126" s="336"/>
      <c r="Y126" s="336"/>
      <c r="Z126" s="336"/>
    </row>
    <row r="127" spans="1:26" ht="45" x14ac:dyDescent="0.3">
      <c r="A127" s="456"/>
      <c r="B127" s="363"/>
      <c r="C127" s="361" t="s">
        <v>1769</v>
      </c>
      <c r="D127" s="362">
        <v>1</v>
      </c>
      <c r="E127" s="362" t="s">
        <v>228</v>
      </c>
      <c r="F127" s="398" t="s">
        <v>4331</v>
      </c>
      <c r="G127" s="773"/>
      <c r="H127" s="446"/>
      <c r="I127" s="446"/>
      <c r="J127" s="671"/>
      <c r="K127" s="446"/>
      <c r="L127" s="348"/>
      <c r="M127" s="336"/>
      <c r="N127" s="336"/>
      <c r="O127" s="336"/>
      <c r="P127" s="336"/>
      <c r="Q127" s="336"/>
      <c r="R127" s="336"/>
      <c r="S127" s="336"/>
      <c r="T127" s="336"/>
      <c r="U127" s="336"/>
      <c r="V127" s="336"/>
      <c r="W127" s="336"/>
      <c r="X127" s="336"/>
      <c r="Y127" s="336"/>
      <c r="Z127" s="336"/>
    </row>
    <row r="128" spans="1:26" ht="60" x14ac:dyDescent="0.3">
      <c r="A128" s="456"/>
      <c r="B128" s="363"/>
      <c r="C128" s="361" t="s">
        <v>1770</v>
      </c>
      <c r="D128" s="362">
        <v>1</v>
      </c>
      <c r="E128" s="362" t="s">
        <v>228</v>
      </c>
      <c r="F128" s="398" t="s">
        <v>4332</v>
      </c>
      <c r="G128" s="773"/>
      <c r="H128" s="446"/>
      <c r="I128" s="446"/>
      <c r="J128" s="671"/>
      <c r="K128" s="446"/>
      <c r="L128" s="348"/>
      <c r="M128" s="336"/>
      <c r="N128" s="336"/>
      <c r="O128" s="336"/>
      <c r="P128" s="336"/>
      <c r="Q128" s="336"/>
      <c r="R128" s="336"/>
      <c r="S128" s="336"/>
      <c r="T128" s="336"/>
      <c r="U128" s="336"/>
      <c r="V128" s="336"/>
      <c r="W128" s="336"/>
      <c r="X128" s="336"/>
      <c r="Y128" s="336"/>
      <c r="Z128" s="336"/>
    </row>
    <row r="129" spans="1:26" ht="30" x14ac:dyDescent="0.3">
      <c r="A129" s="456"/>
      <c r="B129" s="363"/>
      <c r="C129" s="397" t="s">
        <v>1771</v>
      </c>
      <c r="D129" s="362">
        <v>1</v>
      </c>
      <c r="E129" s="362" t="s">
        <v>228</v>
      </c>
      <c r="F129" s="398" t="s">
        <v>4333</v>
      </c>
      <c r="G129" s="773"/>
      <c r="H129" s="446"/>
      <c r="I129" s="446"/>
      <c r="J129" s="671"/>
      <c r="K129" s="446"/>
      <c r="L129" s="348"/>
      <c r="M129" s="336"/>
      <c r="N129" s="336"/>
      <c r="O129" s="336"/>
      <c r="P129" s="336"/>
      <c r="Q129" s="336"/>
      <c r="R129" s="336"/>
      <c r="S129" s="336"/>
      <c r="T129" s="336"/>
      <c r="U129" s="336"/>
      <c r="V129" s="336"/>
      <c r="W129" s="336"/>
      <c r="X129" s="336"/>
      <c r="Y129" s="336"/>
      <c r="Z129" s="336"/>
    </row>
    <row r="130" spans="1:26" ht="23.5" x14ac:dyDescent="0.3">
      <c r="A130" s="456"/>
      <c r="B130" s="363"/>
      <c r="C130" s="375" t="s">
        <v>4334</v>
      </c>
      <c r="D130" s="362">
        <v>1</v>
      </c>
      <c r="E130" s="362" t="s">
        <v>228</v>
      </c>
      <c r="F130" s="391" t="s">
        <v>4335</v>
      </c>
      <c r="G130" s="773"/>
      <c r="H130" s="446"/>
      <c r="I130" s="446"/>
      <c r="J130" s="671"/>
      <c r="K130" s="446"/>
      <c r="L130" s="348"/>
      <c r="M130" s="336"/>
      <c r="N130" s="336"/>
      <c r="O130" s="336"/>
      <c r="P130" s="336"/>
      <c r="Q130" s="336"/>
      <c r="R130" s="336"/>
      <c r="S130" s="336"/>
      <c r="T130" s="336"/>
      <c r="U130" s="336"/>
      <c r="V130" s="336"/>
      <c r="W130" s="336"/>
      <c r="X130" s="336"/>
      <c r="Y130" s="336"/>
      <c r="Z130" s="336"/>
    </row>
    <row r="131" spans="1:26" ht="30" x14ac:dyDescent="0.3">
      <c r="A131" s="456" t="s">
        <v>4184</v>
      </c>
      <c r="B131" s="363" t="s">
        <v>448</v>
      </c>
      <c r="C131" s="375" t="s">
        <v>4336</v>
      </c>
      <c r="D131" s="362">
        <v>1</v>
      </c>
      <c r="E131" s="362" t="s">
        <v>228</v>
      </c>
      <c r="F131" s="391" t="s">
        <v>6327</v>
      </c>
      <c r="G131" s="773"/>
      <c r="H131" s="446"/>
      <c r="I131" s="446"/>
      <c r="J131" s="671"/>
      <c r="K131" s="446"/>
      <c r="L131" s="348"/>
      <c r="M131" s="336"/>
      <c r="N131" s="336"/>
      <c r="O131" s="336"/>
      <c r="P131" s="336"/>
      <c r="Q131" s="336"/>
      <c r="R131" s="336"/>
      <c r="S131" s="336"/>
      <c r="T131" s="336"/>
      <c r="U131" s="336"/>
      <c r="V131" s="336"/>
      <c r="W131" s="336"/>
      <c r="X131" s="336"/>
      <c r="Y131" s="336"/>
      <c r="Z131" s="336"/>
    </row>
    <row r="132" spans="1:26" ht="60" x14ac:dyDescent="0.3">
      <c r="A132" s="456" t="s">
        <v>4185</v>
      </c>
      <c r="B132" s="363" t="s">
        <v>451</v>
      </c>
      <c r="C132" s="361" t="s">
        <v>4337</v>
      </c>
      <c r="D132" s="362">
        <v>1</v>
      </c>
      <c r="E132" s="362" t="s">
        <v>228</v>
      </c>
      <c r="F132" s="391" t="s">
        <v>6328</v>
      </c>
      <c r="G132" s="773"/>
      <c r="H132" s="446"/>
      <c r="I132" s="446"/>
      <c r="J132" s="671"/>
      <c r="K132" s="446"/>
      <c r="L132" s="348"/>
      <c r="M132" s="336"/>
      <c r="N132" s="336"/>
      <c r="O132" s="336"/>
      <c r="P132" s="336"/>
      <c r="Q132" s="336"/>
      <c r="R132" s="336"/>
      <c r="S132" s="336"/>
      <c r="T132" s="336"/>
      <c r="U132" s="336"/>
      <c r="V132" s="336"/>
      <c r="W132" s="336"/>
      <c r="X132" s="336"/>
      <c r="Y132" s="336"/>
      <c r="Z132" s="336"/>
    </row>
    <row r="133" spans="1:26" ht="30" x14ac:dyDescent="0.3">
      <c r="A133" s="456" t="s">
        <v>4186</v>
      </c>
      <c r="B133" s="460" t="s">
        <v>454</v>
      </c>
      <c r="C133" s="361" t="s">
        <v>455</v>
      </c>
      <c r="D133" s="362">
        <v>1</v>
      </c>
      <c r="E133" s="362" t="s">
        <v>228</v>
      </c>
      <c r="F133" s="391" t="s">
        <v>4338</v>
      </c>
      <c r="G133" s="773"/>
      <c r="H133" s="446"/>
      <c r="I133" s="446"/>
      <c r="J133" s="671"/>
      <c r="K133" s="446"/>
      <c r="L133" s="348"/>
      <c r="M133" s="336"/>
      <c r="N133" s="336"/>
      <c r="O133" s="336"/>
      <c r="P133" s="336"/>
      <c r="Q133" s="336"/>
      <c r="R133" s="336"/>
      <c r="S133" s="336"/>
      <c r="T133" s="336"/>
      <c r="U133" s="336"/>
      <c r="V133" s="336"/>
      <c r="W133" s="336"/>
      <c r="X133" s="336"/>
      <c r="Y133" s="336"/>
      <c r="Z133" s="336"/>
    </row>
    <row r="134" spans="1:26" ht="45" x14ac:dyDescent="0.3">
      <c r="A134" s="456" t="s">
        <v>4187</v>
      </c>
      <c r="B134" s="460" t="s">
        <v>457</v>
      </c>
      <c r="C134" s="361" t="s">
        <v>4339</v>
      </c>
      <c r="D134" s="362">
        <v>1</v>
      </c>
      <c r="E134" s="362" t="s">
        <v>228</v>
      </c>
      <c r="F134" s="391" t="s">
        <v>4340</v>
      </c>
      <c r="G134" s="773"/>
      <c r="H134" s="446"/>
      <c r="I134" s="446"/>
      <c r="J134" s="671"/>
      <c r="K134" s="446"/>
      <c r="L134" s="348"/>
      <c r="M134" s="336"/>
      <c r="N134" s="336"/>
      <c r="O134" s="336"/>
      <c r="P134" s="336"/>
      <c r="Q134" s="336"/>
      <c r="R134" s="336"/>
      <c r="S134" s="336"/>
      <c r="T134" s="336"/>
      <c r="U134" s="336"/>
      <c r="V134" s="336"/>
      <c r="W134" s="336"/>
      <c r="X134" s="336"/>
      <c r="Y134" s="336"/>
      <c r="Z134" s="336"/>
    </row>
    <row r="135" spans="1:26" ht="75" x14ac:dyDescent="0.3">
      <c r="A135" s="456" t="s">
        <v>4188</v>
      </c>
      <c r="B135" s="363" t="s">
        <v>460</v>
      </c>
      <c r="C135" s="361" t="s">
        <v>4341</v>
      </c>
      <c r="D135" s="362">
        <v>1</v>
      </c>
      <c r="E135" s="362" t="s">
        <v>228</v>
      </c>
      <c r="F135" s="363" t="s">
        <v>6329</v>
      </c>
      <c r="G135" s="773"/>
      <c r="H135" s="446"/>
      <c r="I135" s="446"/>
      <c r="J135" s="671"/>
      <c r="K135" s="446"/>
      <c r="L135" s="348"/>
      <c r="M135" s="336"/>
      <c r="N135" s="336"/>
      <c r="O135" s="336"/>
      <c r="P135" s="336"/>
      <c r="Q135" s="336"/>
      <c r="R135" s="336"/>
      <c r="S135" s="336"/>
      <c r="T135" s="336"/>
      <c r="U135" s="336"/>
      <c r="V135" s="336"/>
      <c r="W135" s="336"/>
      <c r="X135" s="336"/>
      <c r="Y135" s="336"/>
      <c r="Z135" s="336"/>
    </row>
    <row r="136" spans="1:26" ht="45" x14ac:dyDescent="0.3">
      <c r="A136" s="456"/>
      <c r="B136" s="363"/>
      <c r="C136" s="361" t="s">
        <v>4342</v>
      </c>
      <c r="D136" s="362">
        <v>1</v>
      </c>
      <c r="E136" s="362" t="s">
        <v>228</v>
      </c>
      <c r="F136" s="363" t="s">
        <v>4343</v>
      </c>
      <c r="G136" s="773"/>
      <c r="H136" s="446"/>
      <c r="I136" s="446"/>
      <c r="J136" s="671"/>
      <c r="K136" s="446"/>
      <c r="L136" s="348"/>
      <c r="M136" s="336"/>
      <c r="N136" s="336"/>
      <c r="O136" s="336"/>
      <c r="P136" s="336"/>
      <c r="Q136" s="336"/>
      <c r="R136" s="336"/>
      <c r="S136" s="336"/>
      <c r="T136" s="336"/>
      <c r="U136" s="336"/>
      <c r="V136" s="336"/>
      <c r="W136" s="336"/>
      <c r="X136" s="336"/>
      <c r="Y136" s="336"/>
      <c r="Z136" s="336"/>
    </row>
    <row r="137" spans="1:26" ht="23.5" x14ac:dyDescent="0.3">
      <c r="A137" s="464" t="s">
        <v>4189</v>
      </c>
      <c r="B137" s="944" t="s">
        <v>4344</v>
      </c>
      <c r="C137" s="947"/>
      <c r="D137" s="947"/>
      <c r="E137" s="947"/>
      <c r="F137" s="947"/>
      <c r="G137" s="948"/>
      <c r="H137" s="481"/>
      <c r="I137" s="446">
        <f>SUM(D138:D144)</f>
        <v>7</v>
      </c>
      <c r="J137" s="671">
        <f>COUNT(D138:D144)*2</f>
        <v>14</v>
      </c>
      <c r="K137" s="446">
        <f>I137*100/J137</f>
        <v>50</v>
      </c>
      <c r="L137" s="348"/>
      <c r="M137" s="336"/>
      <c r="N137" s="336"/>
      <c r="O137" s="336"/>
      <c r="P137" s="336"/>
      <c r="Q137" s="336"/>
      <c r="R137" s="336"/>
      <c r="S137" s="336"/>
      <c r="T137" s="336"/>
      <c r="U137" s="336"/>
      <c r="V137" s="336"/>
      <c r="W137" s="336"/>
      <c r="X137" s="336"/>
      <c r="Y137" s="336"/>
      <c r="Z137" s="336"/>
    </row>
    <row r="138" spans="1:26" ht="45" x14ac:dyDescent="0.3">
      <c r="A138" s="465" t="s">
        <v>4190</v>
      </c>
      <c r="B138" s="361" t="s">
        <v>4345</v>
      </c>
      <c r="C138" s="361" t="s">
        <v>4346</v>
      </c>
      <c r="D138" s="362">
        <v>1</v>
      </c>
      <c r="E138" s="374" t="s">
        <v>400</v>
      </c>
      <c r="F138" s="363" t="s">
        <v>6330</v>
      </c>
      <c r="G138" s="777"/>
      <c r="H138" s="482"/>
      <c r="I138" s="446"/>
      <c r="J138" s="671"/>
      <c r="K138" s="446"/>
      <c r="L138" s="348"/>
      <c r="M138" s="336"/>
      <c r="N138" s="336"/>
      <c r="O138" s="336"/>
      <c r="P138" s="336"/>
      <c r="Q138" s="336"/>
      <c r="R138" s="336"/>
      <c r="S138" s="336"/>
      <c r="T138" s="336"/>
      <c r="U138" s="336"/>
      <c r="V138" s="336"/>
      <c r="W138" s="336"/>
      <c r="X138" s="336"/>
      <c r="Y138" s="336"/>
      <c r="Z138" s="336"/>
    </row>
    <row r="139" spans="1:26" ht="45" x14ac:dyDescent="0.3">
      <c r="A139" s="465" t="s">
        <v>4191</v>
      </c>
      <c r="B139" s="361" t="s">
        <v>4347</v>
      </c>
      <c r="C139" s="361" t="s">
        <v>4348</v>
      </c>
      <c r="D139" s="362">
        <v>1</v>
      </c>
      <c r="E139" s="370" t="s">
        <v>400</v>
      </c>
      <c r="F139" s="363" t="s">
        <v>4349</v>
      </c>
      <c r="G139" s="778"/>
      <c r="H139" s="483"/>
      <c r="I139" s="446"/>
      <c r="J139" s="671"/>
      <c r="K139" s="446"/>
      <c r="L139" s="348"/>
      <c r="M139" s="336"/>
      <c r="N139" s="336"/>
      <c r="O139" s="336"/>
      <c r="P139" s="336"/>
      <c r="Q139" s="336"/>
      <c r="R139" s="336"/>
      <c r="S139" s="336"/>
      <c r="T139" s="336"/>
      <c r="U139" s="336"/>
      <c r="V139" s="336"/>
      <c r="W139" s="336"/>
      <c r="X139" s="336"/>
      <c r="Y139" s="336"/>
      <c r="Z139" s="336"/>
    </row>
    <row r="140" spans="1:26" ht="30" x14ac:dyDescent="0.3">
      <c r="A140" s="464" t="s">
        <v>5791</v>
      </c>
      <c r="B140" s="361" t="s">
        <v>4350</v>
      </c>
      <c r="C140" s="361" t="s">
        <v>4351</v>
      </c>
      <c r="D140" s="362">
        <v>1</v>
      </c>
      <c r="E140" s="379" t="s">
        <v>400</v>
      </c>
      <c r="F140" s="363" t="s">
        <v>4352</v>
      </c>
      <c r="G140" s="466"/>
      <c r="H140" s="445"/>
      <c r="I140" s="446"/>
      <c r="J140" s="671"/>
      <c r="K140" s="446"/>
      <c r="L140" s="348"/>
      <c r="M140" s="336"/>
      <c r="N140" s="336"/>
      <c r="O140" s="336"/>
      <c r="P140" s="336"/>
      <c r="Q140" s="336"/>
      <c r="R140" s="336"/>
      <c r="S140" s="336"/>
      <c r="T140" s="336"/>
      <c r="U140" s="336"/>
      <c r="V140" s="336"/>
      <c r="W140" s="336"/>
      <c r="X140" s="336"/>
      <c r="Y140" s="336"/>
      <c r="Z140" s="336"/>
    </row>
    <row r="141" spans="1:26" ht="30" x14ac:dyDescent="0.3">
      <c r="A141" s="459"/>
      <c r="B141" s="363"/>
      <c r="C141" s="383" t="s">
        <v>4353</v>
      </c>
      <c r="D141" s="362">
        <v>1</v>
      </c>
      <c r="E141" s="379" t="s">
        <v>400</v>
      </c>
      <c r="F141" s="363" t="s">
        <v>4352</v>
      </c>
      <c r="G141" s="466"/>
      <c r="H141" s="445"/>
      <c r="I141" s="446"/>
      <c r="J141" s="671"/>
      <c r="K141" s="446"/>
      <c r="L141" s="348"/>
      <c r="M141" s="336"/>
      <c r="N141" s="336"/>
      <c r="O141" s="336"/>
      <c r="P141" s="336"/>
      <c r="Q141" s="336"/>
      <c r="R141" s="336"/>
      <c r="S141" s="336"/>
      <c r="T141" s="336"/>
      <c r="U141" s="336"/>
      <c r="V141" s="336"/>
      <c r="W141" s="336"/>
      <c r="X141" s="336"/>
      <c r="Y141" s="336"/>
      <c r="Z141" s="336"/>
    </row>
    <row r="142" spans="1:26" ht="23.5" x14ac:dyDescent="0.3">
      <c r="A142" s="459"/>
      <c r="B142" s="363"/>
      <c r="C142" s="361" t="s">
        <v>4354</v>
      </c>
      <c r="D142" s="362">
        <v>1</v>
      </c>
      <c r="E142" s="379" t="s">
        <v>400</v>
      </c>
      <c r="F142" s="363" t="s">
        <v>4355</v>
      </c>
      <c r="G142" s="466"/>
      <c r="H142" s="445"/>
      <c r="I142" s="446"/>
      <c r="J142" s="671"/>
      <c r="K142" s="446"/>
      <c r="L142" s="348"/>
      <c r="M142" s="336"/>
      <c r="N142" s="336"/>
      <c r="O142" s="336"/>
      <c r="P142" s="336"/>
      <c r="Q142" s="336"/>
      <c r="R142" s="336"/>
      <c r="S142" s="336"/>
      <c r="T142" s="336"/>
      <c r="U142" s="336"/>
      <c r="V142" s="336"/>
      <c r="W142" s="336"/>
      <c r="X142" s="336"/>
      <c r="Y142" s="336"/>
      <c r="Z142" s="336"/>
    </row>
    <row r="143" spans="1:26" ht="23.5" x14ac:dyDescent="0.3">
      <c r="A143" s="464"/>
      <c r="B143" s="363"/>
      <c r="C143" s="361" t="s">
        <v>4356</v>
      </c>
      <c r="D143" s="362">
        <v>1</v>
      </c>
      <c r="E143" s="379" t="s">
        <v>186</v>
      </c>
      <c r="F143" s="363" t="s">
        <v>4352</v>
      </c>
      <c r="G143" s="466"/>
      <c r="H143" s="445"/>
      <c r="I143" s="446"/>
      <c r="J143" s="671"/>
      <c r="K143" s="446"/>
      <c r="L143" s="348"/>
      <c r="M143" s="336"/>
      <c r="N143" s="336"/>
      <c r="O143" s="336"/>
      <c r="P143" s="336"/>
      <c r="Q143" s="336"/>
      <c r="R143" s="336"/>
      <c r="S143" s="336"/>
      <c r="T143" s="336"/>
      <c r="U143" s="336"/>
      <c r="V143" s="336"/>
      <c r="W143" s="336"/>
      <c r="X143" s="336"/>
      <c r="Y143" s="336"/>
      <c r="Z143" s="336"/>
    </row>
    <row r="144" spans="1:26" ht="75" x14ac:dyDescent="0.3">
      <c r="A144" s="464" t="s">
        <v>5792</v>
      </c>
      <c r="B144" s="363" t="s">
        <v>4357</v>
      </c>
      <c r="C144" s="361" t="s">
        <v>4358</v>
      </c>
      <c r="D144" s="362">
        <v>1</v>
      </c>
      <c r="E144" s="379" t="s">
        <v>186</v>
      </c>
      <c r="F144" s="363" t="s">
        <v>4359</v>
      </c>
      <c r="G144" s="466"/>
      <c r="H144" s="445"/>
      <c r="I144" s="446"/>
      <c r="J144" s="671"/>
      <c r="K144" s="446"/>
      <c r="L144" s="348"/>
      <c r="M144" s="336"/>
      <c r="N144" s="336"/>
      <c r="O144" s="336"/>
      <c r="P144" s="336"/>
      <c r="Q144" s="336"/>
      <c r="R144" s="336"/>
      <c r="S144" s="336"/>
      <c r="T144" s="336"/>
      <c r="U144" s="336"/>
      <c r="V144" s="336"/>
      <c r="W144" s="336"/>
      <c r="X144" s="336"/>
      <c r="Y144" s="336"/>
      <c r="Z144" s="336"/>
    </row>
    <row r="145" spans="1:26" ht="23.5" x14ac:dyDescent="0.3">
      <c r="A145" s="464"/>
      <c r="B145" s="949" t="s">
        <v>468</v>
      </c>
      <c r="C145" s="947"/>
      <c r="D145" s="947"/>
      <c r="E145" s="947"/>
      <c r="F145" s="947"/>
      <c r="G145" s="948"/>
      <c r="H145" s="480"/>
      <c r="I145" s="446">
        <f>I146+I151+I160+I166+I174+I177+I180</f>
        <v>31</v>
      </c>
      <c r="J145" s="671">
        <f>J146+J151+J160+J166+J174+J177+J180</f>
        <v>62</v>
      </c>
      <c r="K145" s="446">
        <f t="shared" ref="K145:K146" si="4">I145*100/J145</f>
        <v>50</v>
      </c>
      <c r="L145" s="348"/>
      <c r="M145" s="336"/>
      <c r="N145" s="336"/>
      <c r="O145" s="336"/>
      <c r="P145" s="336"/>
      <c r="Q145" s="336"/>
      <c r="R145" s="336"/>
      <c r="S145" s="336"/>
      <c r="T145" s="336"/>
      <c r="U145" s="336"/>
      <c r="V145" s="336"/>
      <c r="W145" s="336"/>
      <c r="X145" s="336"/>
      <c r="Y145" s="336"/>
      <c r="Z145" s="336"/>
    </row>
    <row r="146" spans="1:26" ht="23.5" x14ac:dyDescent="0.3">
      <c r="A146" s="458" t="s">
        <v>51</v>
      </c>
      <c r="B146" s="944" t="s">
        <v>52</v>
      </c>
      <c r="C146" s="947"/>
      <c r="D146" s="947"/>
      <c r="E146" s="947"/>
      <c r="F146" s="947"/>
      <c r="G146" s="948"/>
      <c r="H146" s="481"/>
      <c r="I146" s="446">
        <f>SUM(D147:D150)</f>
        <v>4</v>
      </c>
      <c r="J146" s="671">
        <f>COUNT(D147:D150)*2</f>
        <v>8</v>
      </c>
      <c r="K146" s="446">
        <f t="shared" si="4"/>
        <v>50</v>
      </c>
      <c r="L146" s="348"/>
      <c r="M146" s="336"/>
      <c r="N146" s="336"/>
      <c r="O146" s="336"/>
      <c r="P146" s="336"/>
      <c r="Q146" s="336"/>
      <c r="R146" s="336"/>
      <c r="S146" s="336"/>
      <c r="T146" s="336"/>
      <c r="U146" s="336"/>
      <c r="V146" s="336"/>
      <c r="W146" s="336"/>
      <c r="X146" s="336"/>
      <c r="Y146" s="336"/>
      <c r="Z146" s="336"/>
    </row>
    <row r="147" spans="1:26" ht="30" x14ac:dyDescent="0.3">
      <c r="A147" s="456" t="s">
        <v>1322</v>
      </c>
      <c r="B147" s="384" t="s">
        <v>471</v>
      </c>
      <c r="C147" s="361" t="s">
        <v>472</v>
      </c>
      <c r="D147" s="362">
        <v>1</v>
      </c>
      <c r="E147" s="362" t="s">
        <v>400</v>
      </c>
      <c r="F147" s="363" t="s">
        <v>4361</v>
      </c>
      <c r="G147" s="773"/>
      <c r="H147" s="446"/>
      <c r="I147" s="446"/>
      <c r="J147" s="671"/>
      <c r="K147" s="446"/>
      <c r="L147" s="348"/>
      <c r="M147" s="336"/>
      <c r="N147" s="336"/>
      <c r="O147" s="336"/>
      <c r="P147" s="336"/>
      <c r="Q147" s="336"/>
      <c r="R147" s="336"/>
      <c r="S147" s="336"/>
      <c r="T147" s="336"/>
      <c r="U147" s="336"/>
      <c r="V147" s="336"/>
      <c r="W147" s="336"/>
      <c r="X147" s="336"/>
      <c r="Y147" s="336"/>
      <c r="Z147" s="336"/>
    </row>
    <row r="148" spans="1:26" ht="30" x14ac:dyDescent="0.3">
      <c r="A148" s="456"/>
      <c r="B148" s="384"/>
      <c r="C148" s="361" t="s">
        <v>473</v>
      </c>
      <c r="D148" s="362">
        <v>1</v>
      </c>
      <c r="E148" s="362" t="s">
        <v>400</v>
      </c>
      <c r="F148" s="363" t="s">
        <v>4362</v>
      </c>
      <c r="G148" s="774"/>
      <c r="H148" s="452"/>
      <c r="I148" s="446"/>
      <c r="J148" s="671"/>
      <c r="K148" s="446"/>
      <c r="L148" s="348"/>
      <c r="M148" s="336"/>
      <c r="N148" s="336"/>
      <c r="O148" s="336"/>
      <c r="P148" s="336"/>
      <c r="Q148" s="336"/>
      <c r="R148" s="336"/>
      <c r="S148" s="336"/>
      <c r="T148" s="336"/>
      <c r="U148" s="336"/>
      <c r="V148" s="336"/>
      <c r="W148" s="336"/>
      <c r="X148" s="336"/>
      <c r="Y148" s="336"/>
      <c r="Z148" s="336"/>
    </row>
    <row r="149" spans="1:26" ht="45" x14ac:dyDescent="0.3">
      <c r="A149" s="456" t="s">
        <v>1323</v>
      </c>
      <c r="B149" s="363" t="s">
        <v>476</v>
      </c>
      <c r="C149" s="361" t="s">
        <v>477</v>
      </c>
      <c r="D149" s="362">
        <v>1</v>
      </c>
      <c r="E149" s="362" t="s">
        <v>478</v>
      </c>
      <c r="F149" s="363" t="s">
        <v>4363</v>
      </c>
      <c r="G149" s="773"/>
      <c r="H149" s="446"/>
      <c r="I149" s="446"/>
      <c r="J149" s="671"/>
      <c r="K149" s="446"/>
      <c r="L149" s="348"/>
      <c r="M149" s="336"/>
      <c r="N149" s="336"/>
      <c r="O149" s="336"/>
      <c r="P149" s="336"/>
      <c r="Q149" s="336"/>
      <c r="R149" s="336"/>
      <c r="S149" s="336"/>
      <c r="T149" s="336"/>
      <c r="U149" s="336"/>
      <c r="V149" s="336"/>
      <c r="W149" s="336"/>
      <c r="X149" s="336"/>
      <c r="Y149" s="336"/>
      <c r="Z149" s="336"/>
    </row>
    <row r="150" spans="1:26" ht="45" x14ac:dyDescent="0.3">
      <c r="A150" s="456" t="s">
        <v>1775</v>
      </c>
      <c r="B150" s="363" t="s">
        <v>481</v>
      </c>
      <c r="C150" s="361" t="s">
        <v>6345</v>
      </c>
      <c r="D150" s="362">
        <v>1</v>
      </c>
      <c r="E150" s="362" t="s">
        <v>256</v>
      </c>
      <c r="F150" s="363" t="s">
        <v>4364</v>
      </c>
      <c r="G150" s="773"/>
      <c r="H150" s="446"/>
      <c r="I150" s="446"/>
      <c r="J150" s="671"/>
      <c r="K150" s="446"/>
      <c r="L150" s="348"/>
      <c r="M150" s="336"/>
      <c r="N150" s="336"/>
      <c r="O150" s="336"/>
      <c r="P150" s="336"/>
      <c r="Q150" s="336"/>
      <c r="R150" s="336"/>
      <c r="S150" s="336"/>
      <c r="T150" s="336"/>
      <c r="U150" s="336"/>
      <c r="V150" s="336"/>
      <c r="W150" s="336"/>
      <c r="X150" s="336"/>
      <c r="Y150" s="336"/>
      <c r="Z150" s="336"/>
    </row>
    <row r="151" spans="1:26" ht="23.5" x14ac:dyDescent="0.3">
      <c r="A151" s="459" t="s">
        <v>53</v>
      </c>
      <c r="B151" s="944" t="s">
        <v>485</v>
      </c>
      <c r="C151" s="947"/>
      <c r="D151" s="947"/>
      <c r="E151" s="947"/>
      <c r="F151" s="947"/>
      <c r="G151" s="948"/>
      <c r="H151" s="481"/>
      <c r="I151" s="446">
        <f>SUM(D152:D159)</f>
        <v>8</v>
      </c>
      <c r="J151" s="671">
        <f>COUNT(D152:D159)*2</f>
        <v>16</v>
      </c>
      <c r="K151" s="446">
        <f>I151*100/J151</f>
        <v>50</v>
      </c>
      <c r="L151" s="348"/>
      <c r="M151" s="336"/>
      <c r="N151" s="336"/>
      <c r="O151" s="336"/>
      <c r="P151" s="336"/>
      <c r="Q151" s="336"/>
      <c r="R151" s="336"/>
      <c r="S151" s="336"/>
      <c r="T151" s="336"/>
      <c r="U151" s="336"/>
      <c r="V151" s="336"/>
      <c r="W151" s="336"/>
      <c r="X151" s="336"/>
      <c r="Y151" s="336"/>
      <c r="Z151" s="336"/>
    </row>
    <row r="152" spans="1:26" ht="60" x14ac:dyDescent="0.3">
      <c r="A152" s="456" t="s">
        <v>1325</v>
      </c>
      <c r="B152" s="363" t="s">
        <v>6346</v>
      </c>
      <c r="C152" s="361" t="s">
        <v>6347</v>
      </c>
      <c r="D152" s="362">
        <v>1</v>
      </c>
      <c r="E152" s="362" t="s">
        <v>400</v>
      </c>
      <c r="F152" s="363" t="s">
        <v>4365</v>
      </c>
      <c r="G152" s="773"/>
      <c r="H152" s="446"/>
      <c r="I152" s="446"/>
      <c r="J152" s="671"/>
      <c r="K152" s="446"/>
      <c r="L152" s="348"/>
      <c r="M152" s="336"/>
      <c r="N152" s="336"/>
      <c r="O152" s="336"/>
      <c r="P152" s="336"/>
      <c r="Q152" s="336"/>
      <c r="R152" s="336"/>
      <c r="S152" s="336"/>
      <c r="T152" s="336"/>
      <c r="U152" s="336"/>
      <c r="V152" s="336"/>
      <c r="W152" s="336"/>
      <c r="X152" s="336"/>
      <c r="Y152" s="336"/>
      <c r="Z152" s="336"/>
    </row>
    <row r="153" spans="1:26" ht="45" x14ac:dyDescent="0.3">
      <c r="A153" s="456" t="s">
        <v>1329</v>
      </c>
      <c r="B153" s="363" t="s">
        <v>6348</v>
      </c>
      <c r="C153" s="361" t="s">
        <v>6349</v>
      </c>
      <c r="D153" s="362">
        <v>1</v>
      </c>
      <c r="E153" s="362" t="s">
        <v>228</v>
      </c>
      <c r="F153" s="363" t="s">
        <v>6350</v>
      </c>
      <c r="G153" s="773"/>
      <c r="H153" s="446"/>
      <c r="I153" s="446"/>
      <c r="J153" s="671"/>
      <c r="K153" s="446"/>
      <c r="L153" s="348"/>
      <c r="M153" s="336"/>
      <c r="N153" s="336"/>
      <c r="O153" s="336"/>
      <c r="P153" s="336"/>
      <c r="Q153" s="336"/>
      <c r="R153" s="336"/>
      <c r="S153" s="336"/>
      <c r="T153" s="336"/>
      <c r="U153" s="336"/>
      <c r="V153" s="336"/>
      <c r="W153" s="336"/>
      <c r="X153" s="336"/>
      <c r="Y153" s="336"/>
      <c r="Z153" s="336"/>
    </row>
    <row r="154" spans="1:26" ht="45" x14ac:dyDescent="0.3">
      <c r="A154" s="456"/>
      <c r="B154" s="363"/>
      <c r="C154" s="361" t="s">
        <v>4366</v>
      </c>
      <c r="D154" s="362">
        <v>1</v>
      </c>
      <c r="E154" s="362" t="s">
        <v>228</v>
      </c>
      <c r="F154" s="363" t="s">
        <v>4367</v>
      </c>
      <c r="G154" s="773"/>
      <c r="H154" s="446"/>
      <c r="I154" s="446"/>
      <c r="J154" s="671"/>
      <c r="K154" s="446"/>
      <c r="L154" s="348"/>
      <c r="M154" s="336"/>
      <c r="N154" s="336"/>
      <c r="O154" s="336"/>
      <c r="P154" s="336"/>
      <c r="Q154" s="336"/>
      <c r="R154" s="336"/>
      <c r="S154" s="336"/>
      <c r="T154" s="336"/>
      <c r="U154" s="336"/>
      <c r="V154" s="336"/>
      <c r="W154" s="336"/>
      <c r="X154" s="336"/>
      <c r="Y154" s="336"/>
      <c r="Z154" s="336"/>
    </row>
    <row r="155" spans="1:26" ht="45" x14ac:dyDescent="0.3">
      <c r="A155" s="456" t="s">
        <v>1331</v>
      </c>
      <c r="B155" s="363" t="s">
        <v>6351</v>
      </c>
      <c r="C155" s="361" t="s">
        <v>4368</v>
      </c>
      <c r="D155" s="362">
        <v>1</v>
      </c>
      <c r="E155" s="362" t="s">
        <v>254</v>
      </c>
      <c r="F155" s="363" t="s">
        <v>6352</v>
      </c>
      <c r="G155" s="773"/>
      <c r="H155" s="446"/>
      <c r="I155" s="446"/>
      <c r="J155" s="671"/>
      <c r="K155" s="446"/>
      <c r="L155" s="348"/>
      <c r="M155" s="336"/>
      <c r="N155" s="336"/>
      <c r="O155" s="336"/>
      <c r="P155" s="336"/>
      <c r="Q155" s="336"/>
      <c r="R155" s="336"/>
      <c r="S155" s="336"/>
      <c r="T155" s="336"/>
      <c r="U155" s="336"/>
      <c r="V155" s="336"/>
      <c r="W155" s="336"/>
      <c r="X155" s="336"/>
      <c r="Y155" s="336"/>
      <c r="Z155" s="336"/>
    </row>
    <row r="156" spans="1:26" ht="60" x14ac:dyDescent="0.3">
      <c r="A156" s="456" t="s">
        <v>1334</v>
      </c>
      <c r="B156" s="384" t="s">
        <v>495</v>
      </c>
      <c r="C156" s="361" t="s">
        <v>1335</v>
      </c>
      <c r="D156" s="362">
        <v>1</v>
      </c>
      <c r="E156" s="338" t="s">
        <v>400</v>
      </c>
      <c r="F156" s="363" t="s">
        <v>4369</v>
      </c>
      <c r="G156" s="773"/>
      <c r="H156" s="446"/>
      <c r="I156" s="446"/>
      <c r="J156" s="671"/>
      <c r="K156" s="446"/>
      <c r="L156" s="348"/>
      <c r="M156" s="336"/>
      <c r="N156" s="336"/>
      <c r="O156" s="336"/>
      <c r="P156" s="336"/>
      <c r="Q156" s="336"/>
      <c r="R156" s="336"/>
      <c r="S156" s="336"/>
      <c r="T156" s="336"/>
      <c r="U156" s="336"/>
      <c r="V156" s="336"/>
      <c r="W156" s="336"/>
      <c r="X156" s="336"/>
      <c r="Y156" s="336"/>
      <c r="Z156" s="336"/>
    </row>
    <row r="157" spans="1:26" ht="30" x14ac:dyDescent="0.3">
      <c r="A157" s="456"/>
      <c r="B157" s="384"/>
      <c r="C157" s="361" t="s">
        <v>6353</v>
      </c>
      <c r="D157" s="362">
        <v>1</v>
      </c>
      <c r="E157" s="362" t="s">
        <v>258</v>
      </c>
      <c r="F157" s="363" t="s">
        <v>4370</v>
      </c>
      <c r="G157" s="773"/>
      <c r="H157" s="446"/>
      <c r="I157" s="446"/>
      <c r="J157" s="671"/>
      <c r="K157" s="446"/>
      <c r="L157" s="348"/>
      <c r="M157" s="336"/>
      <c r="N157" s="336"/>
      <c r="O157" s="336"/>
      <c r="P157" s="336"/>
      <c r="Q157" s="336"/>
      <c r="R157" s="336"/>
      <c r="S157" s="336"/>
      <c r="T157" s="336"/>
      <c r="U157" s="336"/>
      <c r="V157" s="336"/>
      <c r="W157" s="336"/>
      <c r="X157" s="336"/>
      <c r="Y157" s="336"/>
      <c r="Z157" s="336"/>
    </row>
    <row r="158" spans="1:26" ht="30" x14ac:dyDescent="0.3">
      <c r="A158" s="456" t="s">
        <v>1337</v>
      </c>
      <c r="B158" s="363" t="s">
        <v>6354</v>
      </c>
      <c r="C158" s="361" t="s">
        <v>1780</v>
      </c>
      <c r="D158" s="362">
        <v>1</v>
      </c>
      <c r="E158" s="362" t="s">
        <v>1790</v>
      </c>
      <c r="F158" s="363" t="s">
        <v>6355</v>
      </c>
      <c r="G158" s="773"/>
      <c r="H158" s="446"/>
      <c r="I158" s="446"/>
      <c r="J158" s="671"/>
      <c r="K158" s="446"/>
      <c r="L158" s="348"/>
      <c r="M158" s="336"/>
      <c r="N158" s="336"/>
      <c r="O158" s="336"/>
      <c r="P158" s="336"/>
      <c r="Q158" s="336"/>
      <c r="R158" s="336"/>
      <c r="S158" s="336"/>
      <c r="T158" s="336"/>
      <c r="U158" s="336"/>
      <c r="V158" s="336"/>
      <c r="W158" s="336"/>
      <c r="X158" s="336"/>
      <c r="Y158" s="336"/>
      <c r="Z158" s="336"/>
    </row>
    <row r="159" spans="1:26" ht="45" x14ac:dyDescent="0.3">
      <c r="A159" s="456" t="s">
        <v>1339</v>
      </c>
      <c r="B159" s="363" t="s">
        <v>6356</v>
      </c>
      <c r="C159" s="361" t="s">
        <v>505</v>
      </c>
      <c r="D159" s="362">
        <v>1</v>
      </c>
      <c r="E159" s="362" t="s">
        <v>254</v>
      </c>
      <c r="F159" s="363" t="s">
        <v>6357</v>
      </c>
      <c r="G159" s="773"/>
      <c r="H159" s="446"/>
      <c r="I159" s="446"/>
      <c r="J159" s="671"/>
      <c r="K159" s="446"/>
      <c r="L159" s="348"/>
      <c r="M159" s="336"/>
      <c r="N159" s="336"/>
      <c r="O159" s="336"/>
      <c r="P159" s="336"/>
      <c r="Q159" s="336"/>
      <c r="R159" s="336"/>
      <c r="S159" s="336"/>
      <c r="T159" s="336"/>
      <c r="U159" s="336"/>
      <c r="V159" s="336"/>
      <c r="W159" s="336"/>
      <c r="X159" s="336"/>
      <c r="Y159" s="336"/>
      <c r="Z159" s="336"/>
    </row>
    <row r="160" spans="1:26" ht="23.5" x14ac:dyDescent="0.3">
      <c r="A160" s="459" t="s">
        <v>55</v>
      </c>
      <c r="B160" s="944" t="s">
        <v>4372</v>
      </c>
      <c r="C160" s="947"/>
      <c r="D160" s="947"/>
      <c r="E160" s="947"/>
      <c r="F160" s="947"/>
      <c r="G160" s="948"/>
      <c r="H160" s="481"/>
      <c r="I160" s="446">
        <f>SUM(D161:D165)</f>
        <v>5</v>
      </c>
      <c r="J160" s="671">
        <f>COUNT(D161:D165)*2</f>
        <v>10</v>
      </c>
      <c r="K160" s="446">
        <f>I160*100/J160</f>
        <v>50</v>
      </c>
      <c r="L160" s="348"/>
      <c r="M160" s="336"/>
      <c r="N160" s="336"/>
      <c r="O160" s="336"/>
      <c r="P160" s="336"/>
      <c r="Q160" s="336"/>
      <c r="R160" s="336"/>
      <c r="S160" s="336"/>
      <c r="T160" s="336"/>
      <c r="U160" s="336"/>
      <c r="V160" s="336"/>
      <c r="W160" s="336"/>
      <c r="X160" s="336"/>
      <c r="Y160" s="336"/>
      <c r="Z160" s="336"/>
    </row>
    <row r="161" spans="1:26" ht="30" x14ac:dyDescent="0.3">
      <c r="A161" s="456" t="s">
        <v>1343</v>
      </c>
      <c r="B161" s="363" t="s">
        <v>524</v>
      </c>
      <c r="C161" s="388" t="s">
        <v>4373</v>
      </c>
      <c r="D161" s="362">
        <v>1</v>
      </c>
      <c r="E161" s="362" t="s">
        <v>228</v>
      </c>
      <c r="F161" s="363" t="s">
        <v>4374</v>
      </c>
      <c r="G161" s="773"/>
      <c r="H161" s="446"/>
      <c r="I161" s="446"/>
      <c r="J161" s="671"/>
      <c r="K161" s="446"/>
      <c r="L161" s="348"/>
      <c r="M161" s="336"/>
      <c r="N161" s="336"/>
      <c r="O161" s="336"/>
      <c r="P161" s="336"/>
      <c r="Q161" s="336"/>
      <c r="R161" s="336"/>
      <c r="S161" s="336"/>
      <c r="T161" s="336"/>
      <c r="U161" s="336"/>
      <c r="V161" s="336"/>
      <c r="W161" s="336"/>
      <c r="X161" s="336"/>
      <c r="Y161" s="336"/>
      <c r="Z161" s="336"/>
    </row>
    <row r="162" spans="1:26" ht="30" x14ac:dyDescent="0.3">
      <c r="A162" s="456" t="s">
        <v>1347</v>
      </c>
      <c r="B162" s="363" t="s">
        <v>527</v>
      </c>
      <c r="C162" s="361" t="s">
        <v>1783</v>
      </c>
      <c r="D162" s="362">
        <v>1</v>
      </c>
      <c r="E162" s="362" t="s">
        <v>228</v>
      </c>
      <c r="F162" s="363" t="s">
        <v>4375</v>
      </c>
      <c r="G162" s="773"/>
      <c r="H162" s="446"/>
      <c r="I162" s="446"/>
      <c r="J162" s="671"/>
      <c r="K162" s="446"/>
      <c r="L162" s="348"/>
      <c r="M162" s="336"/>
      <c r="N162" s="336"/>
      <c r="O162" s="336"/>
      <c r="P162" s="336"/>
      <c r="Q162" s="336"/>
      <c r="R162" s="336"/>
      <c r="S162" s="336"/>
      <c r="T162" s="336"/>
      <c r="U162" s="336"/>
      <c r="V162" s="336"/>
      <c r="W162" s="336"/>
      <c r="X162" s="336"/>
      <c r="Y162" s="336"/>
      <c r="Z162" s="336"/>
    </row>
    <row r="163" spans="1:26" ht="75" x14ac:dyDescent="0.3">
      <c r="A163" s="456" t="s">
        <v>515</v>
      </c>
      <c r="B163" s="363" t="s">
        <v>530</v>
      </c>
      <c r="C163" s="361" t="s">
        <v>2041</v>
      </c>
      <c r="D163" s="362">
        <v>1</v>
      </c>
      <c r="E163" s="362" t="s">
        <v>532</v>
      </c>
      <c r="F163" s="363" t="s">
        <v>4376</v>
      </c>
      <c r="G163" s="773"/>
      <c r="H163" s="446"/>
      <c r="I163" s="446"/>
      <c r="J163" s="671"/>
      <c r="K163" s="446"/>
      <c r="L163" s="348"/>
      <c r="M163" s="336"/>
      <c r="N163" s="336"/>
      <c r="O163" s="336"/>
      <c r="P163" s="336"/>
      <c r="Q163" s="336"/>
      <c r="R163" s="336"/>
      <c r="S163" s="336"/>
      <c r="T163" s="336"/>
      <c r="U163" s="336"/>
      <c r="V163" s="336"/>
      <c r="W163" s="336"/>
      <c r="X163" s="336"/>
      <c r="Y163" s="336"/>
      <c r="Z163" s="336"/>
    </row>
    <row r="164" spans="1:26" ht="30" x14ac:dyDescent="0.3">
      <c r="A164" s="456" t="s">
        <v>1350</v>
      </c>
      <c r="B164" s="363" t="s">
        <v>534</v>
      </c>
      <c r="C164" s="361" t="s">
        <v>4377</v>
      </c>
      <c r="D164" s="362">
        <v>1</v>
      </c>
      <c r="E164" s="362" t="s">
        <v>228</v>
      </c>
      <c r="F164" s="363" t="s">
        <v>4378</v>
      </c>
      <c r="G164" s="773"/>
      <c r="H164" s="446"/>
      <c r="I164" s="446"/>
      <c r="J164" s="671"/>
      <c r="K164" s="446"/>
      <c r="L164" s="348"/>
      <c r="M164" s="336"/>
      <c r="N164" s="336"/>
      <c r="O164" s="336"/>
      <c r="P164" s="336"/>
      <c r="Q164" s="336"/>
      <c r="R164" s="336"/>
      <c r="S164" s="336"/>
      <c r="T164" s="336"/>
      <c r="U164" s="336"/>
      <c r="V164" s="336"/>
      <c r="W164" s="336"/>
      <c r="X164" s="336"/>
      <c r="Y164" s="336"/>
      <c r="Z164" s="336"/>
    </row>
    <row r="165" spans="1:26" ht="30" x14ac:dyDescent="0.3">
      <c r="A165" s="456" t="s">
        <v>1352</v>
      </c>
      <c r="B165" s="384" t="s">
        <v>538</v>
      </c>
      <c r="C165" s="361" t="s">
        <v>539</v>
      </c>
      <c r="D165" s="362">
        <v>1</v>
      </c>
      <c r="E165" s="362" t="s">
        <v>294</v>
      </c>
      <c r="F165" s="363" t="s">
        <v>4379</v>
      </c>
      <c r="G165" s="773"/>
      <c r="H165" s="446"/>
      <c r="I165" s="446"/>
      <c r="J165" s="671"/>
      <c r="K165" s="446"/>
      <c r="L165" s="348"/>
      <c r="M165" s="336"/>
      <c r="N165" s="336"/>
      <c r="O165" s="336"/>
      <c r="P165" s="336"/>
      <c r="Q165" s="336"/>
      <c r="R165" s="336"/>
      <c r="S165" s="336"/>
      <c r="T165" s="336"/>
      <c r="U165" s="336"/>
      <c r="V165" s="336"/>
      <c r="W165" s="336"/>
      <c r="X165" s="336"/>
      <c r="Y165" s="336"/>
      <c r="Z165" s="336"/>
    </row>
    <row r="166" spans="1:26" ht="23.5" x14ac:dyDescent="0.3">
      <c r="A166" s="459" t="s">
        <v>56</v>
      </c>
      <c r="B166" s="944" t="s">
        <v>4380</v>
      </c>
      <c r="C166" s="947"/>
      <c r="D166" s="947"/>
      <c r="E166" s="947"/>
      <c r="F166" s="947"/>
      <c r="G166" s="948"/>
      <c r="H166" s="481"/>
      <c r="I166" s="446">
        <f>SUM(D167:D173)</f>
        <v>7</v>
      </c>
      <c r="J166" s="671">
        <f>COUNT(D167:D173)*2</f>
        <v>14</v>
      </c>
      <c r="K166" s="446">
        <f>I166*100/J166</f>
        <v>50</v>
      </c>
      <c r="L166" s="348"/>
      <c r="M166" s="336"/>
      <c r="N166" s="336"/>
      <c r="O166" s="336"/>
      <c r="P166" s="336"/>
      <c r="Q166" s="336"/>
      <c r="R166" s="336"/>
      <c r="S166" s="336"/>
      <c r="T166" s="336"/>
      <c r="U166" s="336"/>
      <c r="V166" s="336"/>
      <c r="W166" s="336"/>
      <c r="X166" s="336"/>
      <c r="Y166" s="336"/>
      <c r="Z166" s="336"/>
    </row>
    <row r="167" spans="1:26" ht="60" x14ac:dyDescent="0.3">
      <c r="A167" s="456" t="s">
        <v>1362</v>
      </c>
      <c r="B167" s="384" t="s">
        <v>6383</v>
      </c>
      <c r="C167" s="361" t="s">
        <v>4381</v>
      </c>
      <c r="D167" s="362">
        <v>1</v>
      </c>
      <c r="E167" s="362" t="s">
        <v>228</v>
      </c>
      <c r="F167" s="363" t="s">
        <v>4382</v>
      </c>
      <c r="G167" s="773"/>
      <c r="H167" s="446"/>
      <c r="I167" s="446"/>
      <c r="J167" s="671"/>
      <c r="K167" s="446"/>
      <c r="L167" s="348"/>
      <c r="M167" s="336"/>
      <c r="N167" s="336"/>
      <c r="O167" s="336"/>
      <c r="P167" s="336"/>
      <c r="Q167" s="336"/>
      <c r="R167" s="336"/>
      <c r="S167" s="336"/>
      <c r="T167" s="336"/>
      <c r="U167" s="336"/>
      <c r="V167" s="336"/>
      <c r="W167" s="336"/>
      <c r="X167" s="336"/>
      <c r="Y167" s="336"/>
      <c r="Z167" s="336"/>
    </row>
    <row r="168" spans="1:26" ht="30" x14ac:dyDescent="0.3">
      <c r="A168" s="456" t="s">
        <v>1363</v>
      </c>
      <c r="B168" s="384" t="s">
        <v>516</v>
      </c>
      <c r="C168" s="361" t="s">
        <v>4383</v>
      </c>
      <c r="D168" s="362">
        <v>1</v>
      </c>
      <c r="E168" s="362" t="s">
        <v>228</v>
      </c>
      <c r="F168" s="363" t="s">
        <v>4384</v>
      </c>
      <c r="G168" s="773"/>
      <c r="H168" s="446"/>
      <c r="I168" s="446"/>
      <c r="J168" s="671"/>
      <c r="K168" s="446"/>
      <c r="L168" s="348"/>
      <c r="M168" s="336"/>
      <c r="N168" s="336"/>
      <c r="O168" s="336"/>
      <c r="P168" s="336"/>
      <c r="Q168" s="336"/>
      <c r="R168" s="336"/>
      <c r="S168" s="336"/>
      <c r="T168" s="336"/>
      <c r="U168" s="336"/>
      <c r="V168" s="336"/>
      <c r="W168" s="336"/>
      <c r="X168" s="336"/>
      <c r="Y168" s="336"/>
      <c r="Z168" s="336"/>
    </row>
    <row r="169" spans="1:26" ht="30" x14ac:dyDescent="0.3">
      <c r="A169" s="456"/>
      <c r="B169" s="384"/>
      <c r="C169" s="361" t="s">
        <v>1349</v>
      </c>
      <c r="D169" s="362">
        <v>1</v>
      </c>
      <c r="E169" s="362" t="s">
        <v>228</v>
      </c>
      <c r="F169" s="363" t="s">
        <v>4385</v>
      </c>
      <c r="G169" s="773"/>
      <c r="H169" s="446"/>
      <c r="I169" s="446"/>
      <c r="J169" s="671"/>
      <c r="K169" s="446"/>
      <c r="L169" s="348"/>
      <c r="M169" s="336"/>
      <c r="N169" s="336"/>
      <c r="O169" s="336"/>
      <c r="P169" s="336"/>
      <c r="Q169" s="336"/>
      <c r="R169" s="336"/>
      <c r="S169" s="336"/>
      <c r="T169" s="336"/>
      <c r="U169" s="336"/>
      <c r="V169" s="336"/>
      <c r="W169" s="336"/>
      <c r="X169" s="336"/>
      <c r="Y169" s="336"/>
      <c r="Z169" s="336"/>
    </row>
    <row r="170" spans="1:26" ht="30" x14ac:dyDescent="0.3">
      <c r="A170" s="456" t="s">
        <v>548</v>
      </c>
      <c r="B170" s="363" t="s">
        <v>510</v>
      </c>
      <c r="C170" s="397" t="s">
        <v>4386</v>
      </c>
      <c r="D170" s="362">
        <v>1</v>
      </c>
      <c r="E170" s="362" t="s">
        <v>228</v>
      </c>
      <c r="F170" s="363" t="s">
        <v>4387</v>
      </c>
      <c r="G170" s="773"/>
      <c r="H170" s="446"/>
      <c r="I170" s="446"/>
      <c r="J170" s="671"/>
      <c r="K170" s="446"/>
      <c r="L170" s="348"/>
      <c r="M170" s="336"/>
      <c r="N170" s="336"/>
      <c r="O170" s="336"/>
      <c r="P170" s="336"/>
      <c r="Q170" s="336"/>
      <c r="R170" s="336"/>
      <c r="S170" s="336"/>
      <c r="T170" s="336"/>
      <c r="U170" s="336"/>
      <c r="V170" s="336"/>
      <c r="W170" s="336"/>
      <c r="X170" s="336"/>
      <c r="Y170" s="336"/>
      <c r="Z170" s="336"/>
    </row>
    <row r="171" spans="1:26" ht="30" x14ac:dyDescent="0.3">
      <c r="A171" s="456"/>
      <c r="B171" s="363"/>
      <c r="C171" s="361" t="s">
        <v>4388</v>
      </c>
      <c r="D171" s="362">
        <v>1</v>
      </c>
      <c r="E171" s="362" t="s">
        <v>228</v>
      </c>
      <c r="F171" s="363" t="s">
        <v>4389</v>
      </c>
      <c r="G171" s="773"/>
      <c r="H171" s="446"/>
      <c r="I171" s="446"/>
      <c r="J171" s="671"/>
      <c r="K171" s="446"/>
      <c r="L171" s="348"/>
      <c r="M171" s="336"/>
      <c r="N171" s="336"/>
      <c r="O171" s="336"/>
      <c r="P171" s="336"/>
      <c r="Q171" s="336"/>
      <c r="R171" s="336"/>
      <c r="S171" s="336"/>
      <c r="T171" s="336"/>
      <c r="U171" s="336"/>
      <c r="V171" s="336"/>
      <c r="W171" s="336"/>
      <c r="X171" s="336"/>
      <c r="Y171" s="336"/>
      <c r="Z171" s="336"/>
    </row>
    <row r="172" spans="1:26" ht="30" x14ac:dyDescent="0.3">
      <c r="A172" s="456" t="s">
        <v>4204</v>
      </c>
      <c r="B172" s="363" t="s">
        <v>520</v>
      </c>
      <c r="C172" s="361" t="s">
        <v>1782</v>
      </c>
      <c r="D172" s="362">
        <v>1</v>
      </c>
      <c r="E172" s="362" t="s">
        <v>228</v>
      </c>
      <c r="F172" s="363" t="s">
        <v>4390</v>
      </c>
      <c r="G172" s="773"/>
      <c r="H172" s="446"/>
      <c r="I172" s="446"/>
      <c r="J172" s="671"/>
      <c r="K172" s="446"/>
      <c r="L172" s="348"/>
      <c r="M172" s="336"/>
      <c r="N172" s="336"/>
      <c r="O172" s="336"/>
      <c r="P172" s="336"/>
      <c r="Q172" s="336"/>
      <c r="R172" s="336"/>
      <c r="S172" s="336"/>
      <c r="T172" s="336"/>
      <c r="U172" s="336"/>
      <c r="V172" s="336"/>
      <c r="W172" s="336"/>
      <c r="X172" s="336"/>
      <c r="Y172" s="336"/>
      <c r="Z172" s="336"/>
    </row>
    <row r="173" spans="1:26" ht="30" x14ac:dyDescent="0.3">
      <c r="A173" s="456" t="s">
        <v>4205</v>
      </c>
      <c r="B173" s="363" t="s">
        <v>522</v>
      </c>
      <c r="C173" s="361" t="s">
        <v>1353</v>
      </c>
      <c r="D173" s="362">
        <v>1</v>
      </c>
      <c r="E173" s="362" t="s">
        <v>228</v>
      </c>
      <c r="F173" s="363" t="s">
        <v>4391</v>
      </c>
      <c r="G173" s="773"/>
      <c r="H173" s="446"/>
      <c r="I173" s="446"/>
      <c r="J173" s="671"/>
      <c r="K173" s="446"/>
      <c r="L173" s="348"/>
      <c r="M173" s="336"/>
      <c r="N173" s="336"/>
      <c r="O173" s="336"/>
      <c r="P173" s="336"/>
      <c r="Q173" s="336"/>
      <c r="R173" s="336"/>
      <c r="S173" s="336"/>
      <c r="T173" s="336"/>
      <c r="U173" s="336"/>
      <c r="V173" s="336"/>
      <c r="W173" s="336"/>
      <c r="X173" s="336"/>
      <c r="Y173" s="336"/>
      <c r="Z173" s="336"/>
    </row>
    <row r="174" spans="1:26" ht="23.5" x14ac:dyDescent="0.3">
      <c r="A174" s="459" t="s">
        <v>58</v>
      </c>
      <c r="B174" s="950" t="s">
        <v>57</v>
      </c>
      <c r="C174" s="947"/>
      <c r="D174" s="947"/>
      <c r="E174" s="947"/>
      <c r="F174" s="947"/>
      <c r="G174" s="948"/>
      <c r="H174" s="481"/>
      <c r="I174" s="446">
        <f>SUM(D175:D176)</f>
        <v>2</v>
      </c>
      <c r="J174" s="671">
        <f>COUNT(D175:D176)*2</f>
        <v>4</v>
      </c>
      <c r="K174" s="446">
        <f>I174*100/J174</f>
        <v>50</v>
      </c>
      <c r="L174" s="348"/>
      <c r="M174" s="336"/>
      <c r="N174" s="336"/>
      <c r="O174" s="336"/>
      <c r="P174" s="336"/>
      <c r="Q174" s="336"/>
      <c r="R174" s="336"/>
      <c r="S174" s="336"/>
      <c r="T174" s="336"/>
      <c r="U174" s="336"/>
      <c r="V174" s="336"/>
      <c r="W174" s="336"/>
      <c r="X174" s="336"/>
      <c r="Y174" s="336"/>
      <c r="Z174" s="336"/>
    </row>
    <row r="175" spans="1:26" ht="30" x14ac:dyDescent="0.3">
      <c r="A175" s="456" t="s">
        <v>2047</v>
      </c>
      <c r="B175" s="363" t="s">
        <v>2044</v>
      </c>
      <c r="C175" s="361" t="s">
        <v>4392</v>
      </c>
      <c r="D175" s="362">
        <v>1</v>
      </c>
      <c r="E175" s="362" t="s">
        <v>256</v>
      </c>
      <c r="F175" s="363" t="s">
        <v>4393</v>
      </c>
      <c r="G175" s="773"/>
      <c r="H175" s="446"/>
      <c r="I175" s="446"/>
      <c r="J175" s="671"/>
      <c r="K175" s="446"/>
      <c r="L175" s="348"/>
      <c r="M175" s="336"/>
      <c r="N175" s="336"/>
      <c r="O175" s="336"/>
      <c r="P175" s="336"/>
      <c r="Q175" s="336"/>
      <c r="R175" s="336"/>
      <c r="S175" s="336"/>
      <c r="T175" s="336"/>
      <c r="U175" s="336"/>
      <c r="V175" s="336"/>
      <c r="W175" s="336"/>
      <c r="X175" s="336"/>
      <c r="Y175" s="336"/>
      <c r="Z175" s="336"/>
    </row>
    <row r="176" spans="1:26" ht="30" x14ac:dyDescent="0.3">
      <c r="A176" s="456" t="s">
        <v>2050</v>
      </c>
      <c r="B176" s="363" t="s">
        <v>544</v>
      </c>
      <c r="C176" s="361" t="s">
        <v>1786</v>
      </c>
      <c r="D176" s="362">
        <v>1</v>
      </c>
      <c r="E176" s="362" t="s">
        <v>256</v>
      </c>
      <c r="F176" s="363" t="s">
        <v>4394</v>
      </c>
      <c r="G176" s="773"/>
      <c r="H176" s="446"/>
      <c r="I176" s="446"/>
      <c r="J176" s="671"/>
      <c r="K176" s="446"/>
      <c r="L176" s="348"/>
      <c r="M176" s="336"/>
      <c r="N176" s="336"/>
      <c r="O176" s="336"/>
      <c r="P176" s="336"/>
      <c r="Q176" s="336"/>
      <c r="R176" s="336"/>
      <c r="S176" s="336"/>
      <c r="T176" s="336"/>
      <c r="U176" s="336"/>
      <c r="V176" s="336"/>
      <c r="W176" s="336"/>
      <c r="X176" s="336"/>
      <c r="Y176" s="336"/>
      <c r="Z176" s="336"/>
    </row>
    <row r="177" spans="1:26" ht="23.5" x14ac:dyDescent="0.3">
      <c r="A177" s="459" t="s">
        <v>61</v>
      </c>
      <c r="B177" s="944" t="s">
        <v>4398</v>
      </c>
      <c r="C177" s="947"/>
      <c r="D177" s="947"/>
      <c r="E177" s="947"/>
      <c r="F177" s="947"/>
      <c r="G177" s="948"/>
      <c r="H177" s="481"/>
      <c r="I177" s="446">
        <f>SUM(D178:D179)</f>
        <v>2</v>
      </c>
      <c r="J177" s="671">
        <f>COUNT(D178:D179)*2</f>
        <v>4</v>
      </c>
      <c r="K177" s="446">
        <f>I177*100/J177</f>
        <v>50</v>
      </c>
      <c r="L177" s="348"/>
      <c r="M177" s="336"/>
      <c r="N177" s="336"/>
      <c r="O177" s="336"/>
      <c r="P177" s="336"/>
      <c r="Q177" s="336"/>
      <c r="R177" s="336"/>
      <c r="S177" s="336"/>
      <c r="T177" s="336"/>
      <c r="U177" s="336"/>
      <c r="V177" s="336"/>
      <c r="W177" s="336"/>
      <c r="X177" s="336"/>
      <c r="Y177" s="336"/>
      <c r="Z177" s="336"/>
    </row>
    <row r="178" spans="1:26" ht="30" x14ac:dyDescent="0.3">
      <c r="A178" s="456" t="s">
        <v>4206</v>
      </c>
      <c r="B178" s="363" t="s">
        <v>552</v>
      </c>
      <c r="C178" s="361" t="s">
        <v>4399</v>
      </c>
      <c r="D178" s="362">
        <v>1</v>
      </c>
      <c r="E178" s="362" t="s">
        <v>254</v>
      </c>
      <c r="F178" s="363" t="s">
        <v>4400</v>
      </c>
      <c r="G178" s="773"/>
      <c r="H178" s="446"/>
      <c r="I178" s="446"/>
      <c r="J178" s="671"/>
      <c r="K178" s="446"/>
      <c r="L178" s="348"/>
      <c r="M178" s="336"/>
      <c r="N178" s="336"/>
      <c r="O178" s="336"/>
      <c r="P178" s="336"/>
      <c r="Q178" s="336"/>
      <c r="R178" s="336"/>
      <c r="S178" s="336"/>
      <c r="T178" s="336"/>
      <c r="U178" s="336"/>
      <c r="V178" s="336"/>
      <c r="W178" s="336"/>
      <c r="X178" s="336"/>
      <c r="Y178" s="336"/>
      <c r="Z178" s="336"/>
    </row>
    <row r="179" spans="1:26" ht="45" x14ac:dyDescent="0.3">
      <c r="A179" s="456" t="s">
        <v>4208</v>
      </c>
      <c r="B179" s="363" t="s">
        <v>1788</v>
      </c>
      <c r="C179" s="361" t="s">
        <v>4401</v>
      </c>
      <c r="D179" s="362">
        <v>1</v>
      </c>
      <c r="E179" s="362" t="s">
        <v>400</v>
      </c>
      <c r="F179" s="337" t="s">
        <v>4402</v>
      </c>
      <c r="G179" s="773"/>
      <c r="H179" s="446"/>
      <c r="I179" s="446"/>
      <c r="J179" s="671"/>
      <c r="K179" s="446"/>
      <c r="L179" s="348"/>
      <c r="M179" s="336"/>
      <c r="N179" s="336"/>
      <c r="O179" s="336"/>
      <c r="P179" s="336"/>
      <c r="Q179" s="336"/>
      <c r="R179" s="336"/>
      <c r="S179" s="336"/>
      <c r="T179" s="336"/>
      <c r="U179" s="336"/>
      <c r="V179" s="336"/>
      <c r="W179" s="336"/>
      <c r="X179" s="336"/>
      <c r="Y179" s="336"/>
      <c r="Z179" s="336"/>
    </row>
    <row r="180" spans="1:26" ht="23.5" x14ac:dyDescent="0.3">
      <c r="A180" s="459" t="s">
        <v>4209</v>
      </c>
      <c r="B180" s="944" t="s">
        <v>66</v>
      </c>
      <c r="C180" s="947"/>
      <c r="D180" s="947"/>
      <c r="E180" s="947"/>
      <c r="F180" s="947"/>
      <c r="G180" s="948"/>
      <c r="H180" s="481"/>
      <c r="I180" s="446">
        <f>SUM(D181:D183)</f>
        <v>3</v>
      </c>
      <c r="J180" s="671">
        <f>COUNT(D181:D183)*2</f>
        <v>6</v>
      </c>
      <c r="K180" s="446">
        <f>I180*100/J180</f>
        <v>50</v>
      </c>
      <c r="L180" s="348"/>
      <c r="M180" s="336"/>
      <c r="N180" s="336"/>
      <c r="O180" s="336"/>
      <c r="P180" s="336"/>
      <c r="Q180" s="336"/>
      <c r="R180" s="336"/>
      <c r="S180" s="336"/>
      <c r="T180" s="336"/>
      <c r="U180" s="336"/>
      <c r="V180" s="336"/>
      <c r="W180" s="336"/>
      <c r="X180" s="336"/>
      <c r="Y180" s="336"/>
      <c r="Z180" s="336"/>
    </row>
    <row r="181" spans="1:26" ht="30" x14ac:dyDescent="0.3">
      <c r="A181" s="456" t="s">
        <v>4406</v>
      </c>
      <c r="B181" s="363" t="s">
        <v>4407</v>
      </c>
      <c r="C181" s="361" t="s">
        <v>566</v>
      </c>
      <c r="D181" s="362">
        <v>1</v>
      </c>
      <c r="E181" s="362" t="s">
        <v>258</v>
      </c>
      <c r="F181" s="363" t="s">
        <v>3175</v>
      </c>
      <c r="G181" s="773"/>
      <c r="H181" s="446"/>
      <c r="I181" s="446"/>
      <c r="J181" s="671"/>
      <c r="K181" s="446"/>
      <c r="L181" s="348"/>
      <c r="M181" s="336"/>
      <c r="N181" s="336"/>
      <c r="O181" s="336"/>
      <c r="P181" s="336"/>
      <c r="Q181" s="336"/>
      <c r="R181" s="336"/>
      <c r="S181" s="336"/>
      <c r="T181" s="336"/>
      <c r="U181" s="336"/>
      <c r="V181" s="336"/>
      <c r="W181" s="336"/>
      <c r="X181" s="336"/>
      <c r="Y181" s="336"/>
      <c r="Z181" s="336"/>
    </row>
    <row r="182" spans="1:26" ht="30" x14ac:dyDescent="0.3">
      <c r="A182" s="456"/>
      <c r="B182" s="363"/>
      <c r="C182" s="361" t="s">
        <v>6358</v>
      </c>
      <c r="D182" s="362">
        <v>1</v>
      </c>
      <c r="E182" s="362" t="s">
        <v>258</v>
      </c>
      <c r="F182" s="336" t="s">
        <v>4408</v>
      </c>
      <c r="G182" s="773"/>
      <c r="H182" s="446"/>
      <c r="I182" s="446"/>
      <c r="J182" s="671"/>
      <c r="K182" s="446"/>
      <c r="L182" s="348"/>
      <c r="M182" s="336"/>
      <c r="N182" s="336"/>
      <c r="O182" s="336"/>
      <c r="P182" s="336"/>
      <c r="Q182" s="336"/>
      <c r="R182" s="336"/>
      <c r="S182" s="336"/>
      <c r="T182" s="336"/>
      <c r="U182" s="336"/>
      <c r="V182" s="336"/>
      <c r="W182" s="336"/>
      <c r="X182" s="336"/>
      <c r="Y182" s="336"/>
      <c r="Z182" s="336"/>
    </row>
    <row r="183" spans="1:26" ht="45" x14ac:dyDescent="0.3">
      <c r="A183" s="456" t="s">
        <v>4409</v>
      </c>
      <c r="B183" s="363" t="s">
        <v>568</v>
      </c>
      <c r="C183" s="369" t="s">
        <v>569</v>
      </c>
      <c r="D183" s="362">
        <v>1</v>
      </c>
      <c r="E183" s="362" t="s">
        <v>228</v>
      </c>
      <c r="F183" s="363" t="s">
        <v>4410</v>
      </c>
      <c r="G183" s="773"/>
      <c r="H183" s="446"/>
      <c r="I183" s="446"/>
      <c r="J183" s="671"/>
      <c r="K183" s="446"/>
      <c r="L183" s="348"/>
      <c r="M183" s="336"/>
      <c r="N183" s="336"/>
      <c r="O183" s="336"/>
      <c r="P183" s="336"/>
      <c r="Q183" s="336"/>
      <c r="R183" s="336"/>
      <c r="S183" s="336"/>
      <c r="T183" s="336"/>
      <c r="U183" s="336"/>
      <c r="V183" s="336"/>
      <c r="W183" s="336"/>
      <c r="X183" s="336"/>
      <c r="Y183" s="336"/>
      <c r="Z183" s="336"/>
    </row>
    <row r="184" spans="1:26" ht="23.5" x14ac:dyDescent="0.3">
      <c r="A184" s="456"/>
      <c r="B184" s="949" t="s">
        <v>570</v>
      </c>
      <c r="C184" s="947"/>
      <c r="D184" s="947"/>
      <c r="E184" s="947"/>
      <c r="F184" s="947"/>
      <c r="G184" s="948"/>
      <c r="H184" s="480"/>
      <c r="I184" s="446">
        <f>I185+I190+I202+I213+I219+I222+I226+I234+I242+I244+I246+I250+I288</f>
        <v>98</v>
      </c>
      <c r="J184" s="671">
        <f>J185+J190+J202+J213+J219+J222+J226+J234+J242+J244+J246+J250+J288</f>
        <v>196</v>
      </c>
      <c r="K184" s="446">
        <f t="shared" ref="K184:K185" si="5">I184*100/J184</f>
        <v>50</v>
      </c>
      <c r="L184" s="348"/>
      <c r="M184" s="336"/>
      <c r="N184" s="336"/>
      <c r="O184" s="336"/>
      <c r="P184" s="336"/>
      <c r="Q184" s="336"/>
      <c r="R184" s="336"/>
      <c r="S184" s="336"/>
      <c r="T184" s="336"/>
      <c r="U184" s="336"/>
      <c r="V184" s="336"/>
      <c r="W184" s="336"/>
      <c r="X184" s="336"/>
      <c r="Y184" s="336"/>
      <c r="Z184" s="336"/>
    </row>
    <row r="185" spans="1:26" ht="23.5" x14ac:dyDescent="0.3">
      <c r="A185" s="458" t="s">
        <v>70</v>
      </c>
      <c r="B185" s="950" t="s">
        <v>71</v>
      </c>
      <c r="C185" s="947"/>
      <c r="D185" s="947"/>
      <c r="E185" s="947"/>
      <c r="F185" s="947"/>
      <c r="G185" s="948"/>
      <c r="H185" s="481"/>
      <c r="I185" s="446">
        <f>SUM(D186:D189)</f>
        <v>4</v>
      </c>
      <c r="J185" s="671">
        <f>COUNT(D186:D189)*2</f>
        <v>8</v>
      </c>
      <c r="K185" s="446">
        <f t="shared" si="5"/>
        <v>50</v>
      </c>
      <c r="L185" s="348"/>
      <c r="M185" s="336"/>
      <c r="N185" s="336"/>
      <c r="O185" s="336"/>
      <c r="P185" s="336"/>
      <c r="Q185" s="336"/>
      <c r="R185" s="336"/>
      <c r="S185" s="336"/>
      <c r="T185" s="336"/>
      <c r="U185" s="336"/>
      <c r="V185" s="336"/>
      <c r="W185" s="336"/>
      <c r="X185" s="336"/>
      <c r="Y185" s="336"/>
      <c r="Z185" s="336"/>
    </row>
    <row r="186" spans="1:26" ht="45" x14ac:dyDescent="0.3">
      <c r="A186" s="456" t="s">
        <v>1367</v>
      </c>
      <c r="B186" s="460" t="s">
        <v>574</v>
      </c>
      <c r="C186" s="361" t="s">
        <v>4412</v>
      </c>
      <c r="D186" s="362">
        <v>1</v>
      </c>
      <c r="E186" s="362" t="s">
        <v>576</v>
      </c>
      <c r="F186" s="363" t="s">
        <v>4413</v>
      </c>
      <c r="G186" s="773"/>
      <c r="H186" s="446"/>
      <c r="I186" s="446"/>
      <c r="J186" s="671"/>
      <c r="K186" s="446"/>
      <c r="L186" s="348"/>
      <c r="M186" s="336"/>
      <c r="N186" s="336"/>
      <c r="O186" s="336"/>
      <c r="P186" s="336"/>
      <c r="Q186" s="336"/>
      <c r="R186" s="336"/>
      <c r="S186" s="336"/>
      <c r="T186" s="336"/>
      <c r="U186" s="336"/>
      <c r="V186" s="336"/>
      <c r="W186" s="336"/>
      <c r="X186" s="336"/>
      <c r="Y186" s="336"/>
      <c r="Z186" s="336"/>
    </row>
    <row r="187" spans="1:26" ht="30" x14ac:dyDescent="0.3">
      <c r="A187" s="456" t="s">
        <v>1381</v>
      </c>
      <c r="B187" s="363" t="s">
        <v>580</v>
      </c>
      <c r="C187" s="361" t="s">
        <v>4414</v>
      </c>
      <c r="D187" s="362">
        <v>1</v>
      </c>
      <c r="E187" s="362" t="s">
        <v>1790</v>
      </c>
      <c r="F187" s="363" t="s">
        <v>584</v>
      </c>
      <c r="G187" s="773"/>
      <c r="H187" s="446"/>
      <c r="I187" s="446"/>
      <c r="J187" s="671"/>
      <c r="K187" s="446"/>
      <c r="L187" s="348"/>
      <c r="M187" s="336"/>
      <c r="N187" s="336"/>
      <c r="O187" s="336"/>
      <c r="P187" s="336"/>
      <c r="Q187" s="336"/>
      <c r="R187" s="336"/>
      <c r="S187" s="336"/>
      <c r="T187" s="336"/>
      <c r="U187" s="336"/>
      <c r="V187" s="336"/>
      <c r="W187" s="336"/>
      <c r="X187" s="336"/>
      <c r="Y187" s="336"/>
      <c r="Z187" s="336"/>
    </row>
    <row r="188" spans="1:26" ht="30" x14ac:dyDescent="0.3">
      <c r="A188" s="456"/>
      <c r="B188" s="363"/>
      <c r="C188" s="361" t="s">
        <v>4415</v>
      </c>
      <c r="D188" s="362">
        <v>1</v>
      </c>
      <c r="E188" s="362" t="s">
        <v>2577</v>
      </c>
      <c r="F188" s="363" t="s">
        <v>4416</v>
      </c>
      <c r="G188" s="773"/>
      <c r="H188" s="446"/>
      <c r="I188" s="446"/>
      <c r="J188" s="671"/>
      <c r="K188" s="446"/>
      <c r="L188" s="348"/>
      <c r="M188" s="336"/>
      <c r="N188" s="336"/>
      <c r="O188" s="336"/>
      <c r="P188" s="336"/>
      <c r="Q188" s="336"/>
      <c r="R188" s="336"/>
      <c r="S188" s="336"/>
      <c r="T188" s="336"/>
      <c r="U188" s="336"/>
      <c r="V188" s="336"/>
      <c r="W188" s="336"/>
      <c r="X188" s="336"/>
      <c r="Y188" s="336"/>
      <c r="Z188" s="336"/>
    </row>
    <row r="189" spans="1:26" ht="30" x14ac:dyDescent="0.3">
      <c r="A189" s="456" t="s">
        <v>1792</v>
      </c>
      <c r="B189" s="363" t="s">
        <v>590</v>
      </c>
      <c r="C189" s="361" t="s">
        <v>1793</v>
      </c>
      <c r="D189" s="362">
        <v>1</v>
      </c>
      <c r="E189" s="362" t="s">
        <v>256</v>
      </c>
      <c r="F189" s="363" t="s">
        <v>4417</v>
      </c>
      <c r="G189" s="773"/>
      <c r="H189" s="446"/>
      <c r="I189" s="446"/>
      <c r="J189" s="671"/>
      <c r="K189" s="446"/>
      <c r="L189" s="348"/>
      <c r="M189" s="336"/>
      <c r="N189" s="336"/>
      <c r="O189" s="336"/>
      <c r="P189" s="336"/>
      <c r="Q189" s="336"/>
      <c r="R189" s="336"/>
      <c r="S189" s="336"/>
      <c r="T189" s="336"/>
      <c r="U189" s="336"/>
      <c r="V189" s="336"/>
      <c r="W189" s="336"/>
      <c r="X189" s="336"/>
      <c r="Y189" s="336"/>
      <c r="Z189" s="336"/>
    </row>
    <row r="190" spans="1:26" ht="23.5" x14ac:dyDescent="0.3">
      <c r="A190" s="459" t="s">
        <v>72</v>
      </c>
      <c r="B190" s="944" t="s">
        <v>5631</v>
      </c>
      <c r="C190" s="947"/>
      <c r="D190" s="947"/>
      <c r="E190" s="947"/>
      <c r="F190" s="947"/>
      <c r="G190" s="948"/>
      <c r="H190" s="481"/>
      <c r="I190" s="446">
        <f>SUM(D191:D201)</f>
        <v>11</v>
      </c>
      <c r="J190" s="671">
        <f>COUNT(D191:D201)*2</f>
        <v>22</v>
      </c>
      <c r="K190" s="446">
        <f>I190*100/J190</f>
        <v>50</v>
      </c>
      <c r="L190" s="348"/>
      <c r="M190" s="336"/>
      <c r="N190" s="336"/>
      <c r="O190" s="336"/>
      <c r="P190" s="336"/>
      <c r="Q190" s="336"/>
      <c r="R190" s="336"/>
      <c r="S190" s="336"/>
      <c r="T190" s="336"/>
      <c r="U190" s="336"/>
      <c r="V190" s="336"/>
      <c r="W190" s="336"/>
      <c r="X190" s="336"/>
      <c r="Y190" s="336"/>
      <c r="Z190" s="336"/>
    </row>
    <row r="191" spans="1:26" ht="60" x14ac:dyDescent="0.3">
      <c r="A191" s="456" t="s">
        <v>1794</v>
      </c>
      <c r="B191" s="363" t="s">
        <v>594</v>
      </c>
      <c r="C191" s="369" t="s">
        <v>4418</v>
      </c>
      <c r="D191" s="362">
        <v>1</v>
      </c>
      <c r="E191" s="385" t="s">
        <v>1795</v>
      </c>
      <c r="F191" s="384" t="s">
        <v>4419</v>
      </c>
      <c r="G191" s="773"/>
      <c r="H191" s="446"/>
      <c r="I191" s="446"/>
      <c r="J191" s="671"/>
      <c r="K191" s="446"/>
      <c r="L191" s="348"/>
      <c r="M191" s="336"/>
      <c r="N191" s="336"/>
      <c r="O191" s="336"/>
      <c r="P191" s="336"/>
      <c r="Q191" s="336"/>
      <c r="R191" s="336"/>
      <c r="S191" s="336"/>
      <c r="T191" s="336"/>
      <c r="U191" s="336"/>
      <c r="V191" s="336"/>
      <c r="W191" s="336"/>
      <c r="X191" s="336"/>
      <c r="Y191" s="336"/>
      <c r="Z191" s="336"/>
    </row>
    <row r="192" spans="1:26" ht="60" x14ac:dyDescent="0.3">
      <c r="A192" s="456"/>
      <c r="B192" s="363"/>
      <c r="C192" s="369" t="s">
        <v>1796</v>
      </c>
      <c r="D192" s="362">
        <v>1</v>
      </c>
      <c r="E192" s="385" t="s">
        <v>258</v>
      </c>
      <c r="F192" s="384" t="s">
        <v>4420</v>
      </c>
      <c r="G192" s="773"/>
      <c r="H192" s="446"/>
      <c r="I192" s="446"/>
      <c r="J192" s="671"/>
      <c r="K192" s="446"/>
      <c r="L192" s="348"/>
      <c r="M192" s="336"/>
      <c r="N192" s="336"/>
      <c r="O192" s="336"/>
      <c r="P192" s="336"/>
      <c r="Q192" s="336"/>
      <c r="R192" s="336"/>
      <c r="S192" s="336"/>
      <c r="T192" s="336"/>
      <c r="U192" s="336"/>
      <c r="V192" s="336"/>
      <c r="W192" s="336"/>
      <c r="X192" s="336"/>
      <c r="Y192" s="336"/>
      <c r="Z192" s="336"/>
    </row>
    <row r="193" spans="1:26" ht="45" x14ac:dyDescent="0.3">
      <c r="A193" s="456"/>
      <c r="B193" s="363"/>
      <c r="C193" s="369" t="s">
        <v>1797</v>
      </c>
      <c r="D193" s="362">
        <v>1</v>
      </c>
      <c r="E193" s="385" t="s">
        <v>576</v>
      </c>
      <c r="F193" s="384" t="s">
        <v>4421</v>
      </c>
      <c r="G193" s="773"/>
      <c r="H193" s="446"/>
      <c r="I193" s="446"/>
      <c r="J193" s="671"/>
      <c r="K193" s="446"/>
      <c r="L193" s="348"/>
      <c r="M193" s="336"/>
      <c r="N193" s="336"/>
      <c r="O193" s="336"/>
      <c r="P193" s="336"/>
      <c r="Q193" s="336"/>
      <c r="R193" s="336"/>
      <c r="S193" s="336"/>
      <c r="T193" s="336"/>
      <c r="U193" s="336"/>
      <c r="V193" s="336"/>
      <c r="W193" s="336"/>
      <c r="X193" s="336"/>
      <c r="Y193" s="336"/>
      <c r="Z193" s="336"/>
    </row>
    <row r="194" spans="1:26" ht="30" x14ac:dyDescent="0.3">
      <c r="A194" s="456"/>
      <c r="B194" s="363"/>
      <c r="C194" s="369" t="s">
        <v>1798</v>
      </c>
      <c r="D194" s="362">
        <v>1</v>
      </c>
      <c r="E194" s="385" t="s">
        <v>258</v>
      </c>
      <c r="F194" s="384" t="s">
        <v>1799</v>
      </c>
      <c r="G194" s="773"/>
      <c r="H194" s="446"/>
      <c r="I194" s="446"/>
      <c r="J194" s="671"/>
      <c r="K194" s="446"/>
      <c r="L194" s="348"/>
      <c r="M194" s="336"/>
      <c r="N194" s="336"/>
      <c r="O194" s="336"/>
      <c r="P194" s="336"/>
      <c r="Q194" s="336"/>
      <c r="R194" s="336"/>
      <c r="S194" s="336"/>
      <c r="T194" s="336"/>
      <c r="U194" s="336"/>
      <c r="V194" s="336"/>
      <c r="W194" s="336"/>
      <c r="X194" s="336"/>
      <c r="Y194" s="336"/>
      <c r="Z194" s="336"/>
    </row>
    <row r="195" spans="1:26" ht="30" x14ac:dyDescent="0.3">
      <c r="A195" s="456" t="s">
        <v>1800</v>
      </c>
      <c r="B195" s="363" t="s">
        <v>600</v>
      </c>
      <c r="C195" s="361" t="s">
        <v>601</v>
      </c>
      <c r="D195" s="362">
        <v>1</v>
      </c>
      <c r="E195" s="362" t="s">
        <v>400</v>
      </c>
      <c r="F195" s="365"/>
      <c r="G195" s="773"/>
      <c r="H195" s="446"/>
      <c r="I195" s="446"/>
      <c r="J195" s="671"/>
      <c r="K195" s="446"/>
      <c r="L195" s="348"/>
      <c r="M195" s="336"/>
      <c r="N195" s="336"/>
      <c r="O195" s="336"/>
      <c r="P195" s="336"/>
      <c r="Q195" s="336"/>
      <c r="R195" s="336"/>
      <c r="S195" s="336"/>
      <c r="T195" s="336"/>
      <c r="U195" s="336"/>
      <c r="V195" s="336"/>
      <c r="W195" s="336"/>
      <c r="X195" s="336"/>
      <c r="Y195" s="336"/>
      <c r="Z195" s="336"/>
    </row>
    <row r="196" spans="1:26" ht="45" x14ac:dyDescent="0.3">
      <c r="A196" s="456"/>
      <c r="B196" s="391"/>
      <c r="C196" s="361" t="s">
        <v>6359</v>
      </c>
      <c r="D196" s="362">
        <v>1</v>
      </c>
      <c r="E196" s="362" t="s">
        <v>400</v>
      </c>
      <c r="F196" s="361" t="s">
        <v>6360</v>
      </c>
      <c r="G196" s="773"/>
      <c r="H196" s="446"/>
      <c r="I196" s="446"/>
      <c r="J196" s="671"/>
      <c r="K196" s="446"/>
      <c r="L196" s="348"/>
      <c r="M196" s="336"/>
      <c r="N196" s="336"/>
      <c r="O196" s="336"/>
      <c r="P196" s="336"/>
      <c r="Q196" s="336"/>
      <c r="R196" s="336"/>
      <c r="S196" s="336"/>
      <c r="T196" s="336"/>
      <c r="U196" s="336"/>
      <c r="V196" s="336"/>
      <c r="W196" s="336"/>
      <c r="X196" s="336"/>
      <c r="Y196" s="336"/>
      <c r="Z196" s="336"/>
    </row>
    <row r="197" spans="1:26" ht="30" x14ac:dyDescent="0.3">
      <c r="A197" s="456"/>
      <c r="B197" s="391"/>
      <c r="C197" s="361" t="s">
        <v>6361</v>
      </c>
      <c r="D197" s="362">
        <v>1</v>
      </c>
      <c r="E197" s="362" t="s">
        <v>400</v>
      </c>
      <c r="F197" s="361" t="s">
        <v>6362</v>
      </c>
      <c r="G197" s="773"/>
      <c r="H197" s="446"/>
      <c r="I197" s="446"/>
      <c r="J197" s="671"/>
      <c r="K197" s="446"/>
      <c r="L197" s="348"/>
      <c r="M197" s="336"/>
      <c r="N197" s="336"/>
      <c r="O197" s="336"/>
      <c r="P197" s="336"/>
      <c r="Q197" s="336"/>
      <c r="R197" s="336"/>
      <c r="S197" s="336"/>
      <c r="T197" s="336"/>
      <c r="U197" s="336"/>
      <c r="V197" s="336"/>
      <c r="W197" s="336"/>
      <c r="X197" s="336"/>
      <c r="Y197" s="336"/>
      <c r="Z197" s="336"/>
    </row>
    <row r="198" spans="1:26" ht="60" x14ac:dyDescent="0.3">
      <c r="A198" s="459" t="s">
        <v>5632</v>
      </c>
      <c r="B198" s="396" t="s">
        <v>6278</v>
      </c>
      <c r="C198" s="361" t="s">
        <v>6363</v>
      </c>
      <c r="D198" s="362">
        <v>1</v>
      </c>
      <c r="E198" s="362" t="s">
        <v>400</v>
      </c>
      <c r="F198" s="361" t="s">
        <v>6364</v>
      </c>
      <c r="G198" s="773"/>
      <c r="H198" s="446"/>
      <c r="I198" s="446"/>
      <c r="J198" s="671"/>
      <c r="K198" s="446"/>
      <c r="L198" s="348"/>
      <c r="M198" s="336"/>
      <c r="N198" s="336"/>
      <c r="O198" s="336"/>
      <c r="P198" s="336"/>
      <c r="Q198" s="336"/>
      <c r="R198" s="336"/>
      <c r="S198" s="336"/>
      <c r="T198" s="336"/>
      <c r="U198" s="336"/>
      <c r="V198" s="336"/>
      <c r="W198" s="336"/>
      <c r="X198" s="336"/>
      <c r="Y198" s="336"/>
      <c r="Z198" s="336"/>
    </row>
    <row r="199" spans="1:26" ht="105" x14ac:dyDescent="0.3">
      <c r="A199" s="459"/>
      <c r="B199" s="396"/>
      <c r="C199" s="361" t="s">
        <v>6365</v>
      </c>
      <c r="D199" s="362">
        <v>1</v>
      </c>
      <c r="E199" s="362" t="s">
        <v>576</v>
      </c>
      <c r="F199" s="361" t="s">
        <v>6366</v>
      </c>
      <c r="G199" s="773"/>
      <c r="H199" s="446"/>
      <c r="I199" s="446"/>
      <c r="J199" s="671"/>
      <c r="K199" s="446"/>
      <c r="L199" s="348"/>
      <c r="M199" s="336"/>
      <c r="N199" s="336"/>
      <c r="O199" s="336"/>
      <c r="P199" s="336"/>
      <c r="Q199" s="336"/>
      <c r="R199" s="336"/>
      <c r="S199" s="336"/>
      <c r="T199" s="336"/>
      <c r="U199" s="336"/>
      <c r="V199" s="336"/>
      <c r="W199" s="336"/>
      <c r="X199" s="336"/>
      <c r="Y199" s="336"/>
      <c r="Z199" s="336"/>
    </row>
    <row r="200" spans="1:26" ht="45" x14ac:dyDescent="0.3">
      <c r="A200" s="467"/>
      <c r="B200" s="396"/>
      <c r="C200" s="361" t="s">
        <v>6275</v>
      </c>
      <c r="D200" s="362">
        <v>1</v>
      </c>
      <c r="E200" s="362" t="s">
        <v>400</v>
      </c>
      <c r="F200" s="361" t="s">
        <v>6274</v>
      </c>
      <c r="G200" s="779"/>
      <c r="H200" s="446"/>
      <c r="I200" s="446"/>
      <c r="J200" s="671"/>
      <c r="K200" s="446"/>
      <c r="L200" s="348"/>
      <c r="M200" s="336"/>
      <c r="N200" s="336"/>
      <c r="O200" s="336"/>
      <c r="P200" s="336"/>
      <c r="Q200" s="336"/>
      <c r="R200" s="336"/>
      <c r="S200" s="336"/>
      <c r="T200" s="336"/>
      <c r="U200" s="336"/>
      <c r="V200" s="336"/>
      <c r="W200" s="336"/>
      <c r="X200" s="336"/>
      <c r="Y200" s="336"/>
      <c r="Z200" s="336"/>
    </row>
    <row r="201" spans="1:26" ht="30" x14ac:dyDescent="0.3">
      <c r="A201" s="467"/>
      <c r="B201" s="468"/>
      <c r="C201" s="397" t="s">
        <v>6277</v>
      </c>
      <c r="D201" s="362">
        <v>1</v>
      </c>
      <c r="E201" s="362"/>
      <c r="F201" s="361" t="s">
        <v>6276</v>
      </c>
      <c r="G201" s="779"/>
      <c r="H201" s="446"/>
      <c r="I201" s="446"/>
      <c r="J201" s="671"/>
      <c r="K201" s="446"/>
      <c r="L201" s="348"/>
      <c r="M201" s="336"/>
      <c r="N201" s="336"/>
      <c r="O201" s="336"/>
      <c r="P201" s="336"/>
      <c r="Q201" s="336"/>
      <c r="R201" s="336"/>
      <c r="S201" s="336"/>
      <c r="T201" s="336"/>
      <c r="U201" s="336"/>
      <c r="V201" s="336"/>
      <c r="W201" s="336"/>
      <c r="X201" s="336"/>
      <c r="Y201" s="336"/>
      <c r="Z201" s="336"/>
    </row>
    <row r="202" spans="1:26" ht="23.5" x14ac:dyDescent="0.3">
      <c r="A202" s="459" t="s">
        <v>74</v>
      </c>
      <c r="B202" s="950" t="s">
        <v>75</v>
      </c>
      <c r="C202" s="947"/>
      <c r="D202" s="947"/>
      <c r="E202" s="947"/>
      <c r="F202" s="947"/>
      <c r="G202" s="948"/>
      <c r="H202" s="481"/>
      <c r="I202" s="446">
        <f>SUM(D203:D212)</f>
        <v>10</v>
      </c>
      <c r="J202" s="671">
        <f>COUNT(D203:D212)*2</f>
        <v>20</v>
      </c>
      <c r="K202" s="446">
        <f>I202*100/J202</f>
        <v>50</v>
      </c>
      <c r="L202" s="348"/>
      <c r="M202" s="336"/>
      <c r="N202" s="336"/>
      <c r="O202" s="336"/>
      <c r="P202" s="336"/>
      <c r="Q202" s="336"/>
      <c r="R202" s="336"/>
      <c r="S202" s="336"/>
      <c r="T202" s="336"/>
      <c r="U202" s="336"/>
      <c r="V202" s="336"/>
      <c r="W202" s="336"/>
      <c r="X202" s="336"/>
      <c r="Y202" s="336"/>
      <c r="Z202" s="336"/>
    </row>
    <row r="203" spans="1:26" ht="75" x14ac:dyDescent="0.3">
      <c r="A203" s="456" t="s">
        <v>1384</v>
      </c>
      <c r="B203" s="363" t="s">
        <v>1801</v>
      </c>
      <c r="C203" s="361" t="s">
        <v>4422</v>
      </c>
      <c r="D203" s="362">
        <v>1</v>
      </c>
      <c r="E203" s="362" t="s">
        <v>400</v>
      </c>
      <c r="F203" s="363" t="s">
        <v>4423</v>
      </c>
      <c r="G203" s="773"/>
      <c r="H203" s="446"/>
      <c r="I203" s="446"/>
      <c r="J203" s="671"/>
      <c r="K203" s="446"/>
      <c r="L203" s="348"/>
      <c r="M203" s="336"/>
      <c r="N203" s="336"/>
      <c r="O203" s="336"/>
      <c r="P203" s="336"/>
      <c r="Q203" s="336"/>
      <c r="R203" s="336"/>
      <c r="S203" s="336"/>
      <c r="T203" s="336"/>
      <c r="U203" s="336"/>
      <c r="V203" s="336"/>
      <c r="W203" s="336"/>
      <c r="X203" s="336"/>
      <c r="Y203" s="336"/>
      <c r="Z203" s="336"/>
    </row>
    <row r="204" spans="1:26" ht="30" x14ac:dyDescent="0.3">
      <c r="A204" s="469"/>
      <c r="B204" s="363"/>
      <c r="C204" s="361" t="s">
        <v>1385</v>
      </c>
      <c r="D204" s="362">
        <v>1</v>
      </c>
      <c r="E204" s="379" t="s">
        <v>400</v>
      </c>
      <c r="F204" s="363" t="s">
        <v>4424</v>
      </c>
      <c r="G204" s="773"/>
      <c r="H204" s="446"/>
      <c r="I204" s="446"/>
      <c r="J204" s="671"/>
      <c r="K204" s="446"/>
      <c r="L204" s="348"/>
      <c r="M204" s="336"/>
      <c r="N204" s="336"/>
      <c r="O204" s="336"/>
      <c r="P204" s="336"/>
      <c r="Q204" s="336"/>
      <c r="R204" s="336"/>
      <c r="S204" s="336"/>
      <c r="T204" s="336"/>
      <c r="U204" s="336"/>
      <c r="V204" s="336"/>
      <c r="W204" s="336"/>
      <c r="X204" s="336"/>
      <c r="Y204" s="336"/>
      <c r="Z204" s="336"/>
    </row>
    <row r="205" spans="1:26" ht="105" x14ac:dyDescent="0.3">
      <c r="A205" s="456" t="s">
        <v>1386</v>
      </c>
      <c r="B205" s="363" t="s">
        <v>1802</v>
      </c>
      <c r="C205" s="361" t="s">
        <v>4425</v>
      </c>
      <c r="D205" s="362">
        <v>1</v>
      </c>
      <c r="E205" s="362" t="s">
        <v>576</v>
      </c>
      <c r="F205" s="363" t="s">
        <v>6367</v>
      </c>
      <c r="G205" s="773"/>
      <c r="H205" s="446"/>
      <c r="I205" s="446"/>
      <c r="J205" s="671"/>
      <c r="K205" s="446"/>
      <c r="L205" s="348"/>
      <c r="M205" s="336"/>
      <c r="N205" s="336"/>
      <c r="O205" s="336"/>
      <c r="P205" s="336"/>
      <c r="Q205" s="336"/>
      <c r="R205" s="336"/>
      <c r="S205" s="336"/>
      <c r="T205" s="336"/>
      <c r="U205" s="336"/>
      <c r="V205" s="336"/>
      <c r="W205" s="336"/>
      <c r="X205" s="336"/>
      <c r="Y205" s="336"/>
      <c r="Z205" s="336"/>
    </row>
    <row r="206" spans="1:26" ht="90" x14ac:dyDescent="0.3">
      <c r="A206" s="469"/>
      <c r="B206" s="363"/>
      <c r="C206" s="361" t="s">
        <v>4426</v>
      </c>
      <c r="D206" s="362">
        <v>1</v>
      </c>
      <c r="E206" s="362" t="s">
        <v>245</v>
      </c>
      <c r="F206" s="363" t="s">
        <v>6368</v>
      </c>
      <c r="G206" s="773"/>
      <c r="H206" s="446"/>
      <c r="I206" s="446"/>
      <c r="J206" s="671"/>
      <c r="K206" s="446"/>
      <c r="L206" s="348"/>
      <c r="M206" s="336"/>
      <c r="N206" s="336"/>
      <c r="O206" s="336"/>
      <c r="P206" s="336"/>
      <c r="Q206" s="336"/>
      <c r="R206" s="336"/>
      <c r="S206" s="336"/>
      <c r="T206" s="336"/>
      <c r="U206" s="336"/>
      <c r="V206" s="336"/>
      <c r="W206" s="336"/>
      <c r="X206" s="336"/>
      <c r="Y206" s="336"/>
      <c r="Z206" s="336"/>
    </row>
    <row r="207" spans="1:26" ht="60" x14ac:dyDescent="0.3">
      <c r="A207" s="469"/>
      <c r="B207" s="363"/>
      <c r="C207" s="361" t="s">
        <v>6369</v>
      </c>
      <c r="D207" s="362">
        <v>1</v>
      </c>
      <c r="E207" s="379" t="s">
        <v>400</v>
      </c>
      <c r="F207" s="470" t="s">
        <v>6370</v>
      </c>
      <c r="G207" s="773"/>
      <c r="H207" s="446"/>
      <c r="I207" s="446"/>
      <c r="J207" s="671"/>
      <c r="K207" s="446"/>
      <c r="L207" s="348"/>
      <c r="M207" s="336"/>
      <c r="N207" s="336"/>
      <c r="O207" s="336"/>
      <c r="P207" s="336"/>
      <c r="Q207" s="336"/>
      <c r="R207" s="336"/>
      <c r="S207" s="336"/>
      <c r="T207" s="336"/>
      <c r="U207" s="336"/>
      <c r="V207" s="336"/>
      <c r="W207" s="336"/>
      <c r="X207" s="336"/>
      <c r="Y207" s="336"/>
      <c r="Z207" s="336"/>
    </row>
    <row r="208" spans="1:26" ht="105" x14ac:dyDescent="0.3">
      <c r="A208" s="469"/>
      <c r="B208" s="363"/>
      <c r="C208" s="361" t="s">
        <v>4427</v>
      </c>
      <c r="D208" s="362">
        <v>1</v>
      </c>
      <c r="E208" s="379" t="s">
        <v>258</v>
      </c>
      <c r="F208" s="363" t="s">
        <v>6371</v>
      </c>
      <c r="G208" s="773"/>
      <c r="H208" s="446"/>
      <c r="I208" s="446"/>
      <c r="J208" s="671"/>
      <c r="K208" s="446"/>
      <c r="L208" s="348"/>
      <c r="M208" s="336"/>
      <c r="N208" s="336"/>
      <c r="O208" s="336"/>
      <c r="P208" s="336"/>
      <c r="Q208" s="336"/>
      <c r="R208" s="336"/>
      <c r="S208" s="336"/>
      <c r="T208" s="336"/>
      <c r="U208" s="336"/>
      <c r="V208" s="336"/>
      <c r="W208" s="336"/>
      <c r="X208" s="336"/>
      <c r="Y208" s="336"/>
      <c r="Z208" s="336"/>
    </row>
    <row r="209" spans="1:26" ht="105" x14ac:dyDescent="0.3">
      <c r="A209" s="469"/>
      <c r="B209" s="367"/>
      <c r="C209" s="361" t="s">
        <v>4428</v>
      </c>
      <c r="D209" s="362">
        <v>1</v>
      </c>
      <c r="E209" s="379" t="s">
        <v>400</v>
      </c>
      <c r="F209" s="363" t="s">
        <v>6372</v>
      </c>
      <c r="G209" s="773"/>
      <c r="H209" s="446"/>
      <c r="I209" s="446"/>
      <c r="J209" s="671"/>
      <c r="K209" s="446"/>
      <c r="L209" s="348"/>
      <c r="M209" s="336"/>
      <c r="N209" s="336"/>
      <c r="O209" s="336"/>
      <c r="P209" s="336"/>
      <c r="Q209" s="336"/>
      <c r="R209" s="336"/>
      <c r="S209" s="336"/>
      <c r="T209" s="336"/>
      <c r="U209" s="336"/>
      <c r="V209" s="336"/>
      <c r="W209" s="336"/>
      <c r="X209" s="336"/>
      <c r="Y209" s="336"/>
      <c r="Z209" s="336"/>
    </row>
    <row r="210" spans="1:26" ht="120" x14ac:dyDescent="0.3">
      <c r="A210" s="469"/>
      <c r="B210" s="367"/>
      <c r="C210" s="361" t="s">
        <v>4429</v>
      </c>
      <c r="D210" s="362">
        <v>1</v>
      </c>
      <c r="E210" s="379" t="s">
        <v>576</v>
      </c>
      <c r="F210" s="363" t="s">
        <v>4430</v>
      </c>
      <c r="G210" s="773"/>
      <c r="H210" s="446"/>
      <c r="I210" s="446"/>
      <c r="J210" s="671"/>
      <c r="K210" s="446"/>
      <c r="L210" s="348"/>
      <c r="M210" s="336"/>
      <c r="N210" s="336"/>
      <c r="O210" s="336"/>
      <c r="P210" s="336"/>
      <c r="Q210" s="336"/>
      <c r="R210" s="336"/>
      <c r="S210" s="336"/>
      <c r="T210" s="336"/>
      <c r="U210" s="336"/>
      <c r="V210" s="336"/>
      <c r="W210" s="336"/>
      <c r="X210" s="336"/>
      <c r="Y210" s="336"/>
      <c r="Z210" s="336"/>
    </row>
    <row r="211" spans="1:26" ht="60" x14ac:dyDescent="0.3">
      <c r="A211" s="469"/>
      <c r="B211" s="367"/>
      <c r="C211" s="361" t="s">
        <v>4431</v>
      </c>
      <c r="D211" s="362">
        <v>1</v>
      </c>
      <c r="E211" s="379" t="s">
        <v>400</v>
      </c>
      <c r="F211" s="363" t="s">
        <v>6373</v>
      </c>
      <c r="G211" s="773"/>
      <c r="H211" s="446"/>
      <c r="I211" s="446"/>
      <c r="J211" s="671"/>
      <c r="K211" s="446"/>
      <c r="L211" s="348"/>
      <c r="M211" s="336"/>
      <c r="N211" s="336"/>
      <c r="O211" s="336"/>
      <c r="P211" s="336"/>
      <c r="Q211" s="336"/>
      <c r="R211" s="336"/>
      <c r="S211" s="336"/>
      <c r="T211" s="336"/>
      <c r="U211" s="336"/>
      <c r="V211" s="336"/>
      <c r="W211" s="336"/>
      <c r="X211" s="336"/>
      <c r="Y211" s="336"/>
      <c r="Z211" s="336"/>
    </row>
    <row r="212" spans="1:26" ht="23.5" x14ac:dyDescent="0.3">
      <c r="A212" s="456" t="s">
        <v>4432</v>
      </c>
      <c r="B212" s="363" t="s">
        <v>4433</v>
      </c>
      <c r="C212" s="361" t="s">
        <v>4434</v>
      </c>
      <c r="D212" s="362">
        <v>1</v>
      </c>
      <c r="E212" s="362" t="s">
        <v>258</v>
      </c>
      <c r="F212" s="363" t="s">
        <v>4435</v>
      </c>
      <c r="G212" s="773"/>
      <c r="H212" s="446"/>
      <c r="I212" s="446"/>
      <c r="J212" s="671"/>
      <c r="K212" s="446"/>
      <c r="L212" s="348"/>
      <c r="M212" s="336"/>
      <c r="N212" s="336"/>
      <c r="O212" s="336"/>
      <c r="P212" s="336"/>
      <c r="Q212" s="336"/>
      <c r="R212" s="336"/>
      <c r="S212" s="336"/>
      <c r="T212" s="336"/>
      <c r="U212" s="336"/>
      <c r="V212" s="336"/>
      <c r="W212" s="336"/>
      <c r="X212" s="336"/>
      <c r="Y212" s="336"/>
      <c r="Z212" s="336"/>
    </row>
    <row r="213" spans="1:26" ht="23.5" x14ac:dyDescent="0.3">
      <c r="A213" s="459" t="s">
        <v>76</v>
      </c>
      <c r="B213" s="950" t="s">
        <v>77</v>
      </c>
      <c r="C213" s="947"/>
      <c r="D213" s="947"/>
      <c r="E213" s="947"/>
      <c r="F213" s="947"/>
      <c r="G213" s="948"/>
      <c r="H213" s="481"/>
      <c r="I213" s="446">
        <f>SUM(D214:D218)</f>
        <v>5</v>
      </c>
      <c r="J213" s="671">
        <f>COUNT(D214:D218)*2</f>
        <v>10</v>
      </c>
      <c r="K213" s="446">
        <f>I213*100/J213</f>
        <v>50</v>
      </c>
      <c r="L213" s="348"/>
      <c r="M213" s="336"/>
      <c r="N213" s="336"/>
      <c r="O213" s="336"/>
      <c r="P213" s="336"/>
      <c r="Q213" s="336"/>
      <c r="R213" s="336"/>
      <c r="S213" s="336"/>
      <c r="T213" s="336"/>
      <c r="U213" s="336"/>
      <c r="V213" s="336"/>
      <c r="W213" s="336"/>
      <c r="X213" s="336"/>
      <c r="Y213" s="336"/>
      <c r="Z213" s="336"/>
    </row>
    <row r="214" spans="1:26" ht="30" x14ac:dyDescent="0.3">
      <c r="A214" s="456" t="s">
        <v>1804</v>
      </c>
      <c r="B214" s="363" t="s">
        <v>622</v>
      </c>
      <c r="C214" s="361" t="s">
        <v>623</v>
      </c>
      <c r="D214" s="362">
        <v>1</v>
      </c>
      <c r="E214" s="362" t="s">
        <v>256</v>
      </c>
      <c r="F214" s="363" t="s">
        <v>4436</v>
      </c>
      <c r="G214" s="773"/>
      <c r="H214" s="446"/>
      <c r="I214" s="446"/>
      <c r="J214" s="671"/>
      <c r="K214" s="446"/>
      <c r="L214" s="348"/>
      <c r="M214" s="336"/>
      <c r="N214" s="336"/>
      <c r="O214" s="336"/>
      <c r="P214" s="336"/>
      <c r="Q214" s="336"/>
      <c r="R214" s="336"/>
      <c r="S214" s="336"/>
      <c r="T214" s="336"/>
      <c r="U214" s="336"/>
      <c r="V214" s="336"/>
      <c r="W214" s="336"/>
      <c r="X214" s="336"/>
      <c r="Y214" s="336"/>
      <c r="Z214" s="336"/>
    </row>
    <row r="215" spans="1:26" ht="30" x14ac:dyDescent="0.3">
      <c r="A215" s="456" t="s">
        <v>1805</v>
      </c>
      <c r="B215" s="363" t="s">
        <v>626</v>
      </c>
      <c r="C215" s="361" t="s">
        <v>629</v>
      </c>
      <c r="D215" s="362">
        <v>1</v>
      </c>
      <c r="E215" s="362" t="s">
        <v>400</v>
      </c>
      <c r="F215" s="363" t="s">
        <v>4437</v>
      </c>
      <c r="G215" s="773"/>
      <c r="H215" s="446"/>
      <c r="I215" s="446"/>
      <c r="J215" s="671"/>
      <c r="K215" s="446"/>
      <c r="L215" s="348"/>
      <c r="M215" s="336"/>
      <c r="N215" s="336"/>
      <c r="O215" s="336"/>
      <c r="P215" s="336"/>
      <c r="Q215" s="336"/>
      <c r="R215" s="336"/>
      <c r="S215" s="336"/>
      <c r="T215" s="336"/>
      <c r="U215" s="336"/>
      <c r="V215" s="336"/>
      <c r="W215" s="336"/>
      <c r="X215" s="336"/>
      <c r="Y215" s="336"/>
      <c r="Z215" s="336"/>
    </row>
    <row r="216" spans="1:26" ht="30" x14ac:dyDescent="0.3">
      <c r="A216" s="456" t="s">
        <v>1807</v>
      </c>
      <c r="B216" s="363" t="s">
        <v>632</v>
      </c>
      <c r="C216" s="361" t="s">
        <v>633</v>
      </c>
      <c r="D216" s="362">
        <v>1</v>
      </c>
      <c r="E216" s="362" t="s">
        <v>258</v>
      </c>
      <c r="F216" s="363" t="s">
        <v>634</v>
      </c>
      <c r="G216" s="773"/>
      <c r="H216" s="446"/>
      <c r="I216" s="446"/>
      <c r="J216" s="671"/>
      <c r="K216" s="446"/>
      <c r="L216" s="348"/>
      <c r="M216" s="336"/>
      <c r="N216" s="336"/>
      <c r="O216" s="336"/>
      <c r="P216" s="336"/>
      <c r="Q216" s="336"/>
      <c r="R216" s="336"/>
      <c r="S216" s="336"/>
      <c r="T216" s="336"/>
      <c r="U216" s="336"/>
      <c r="V216" s="336"/>
      <c r="W216" s="336"/>
      <c r="X216" s="336"/>
      <c r="Y216" s="336"/>
      <c r="Z216" s="336"/>
    </row>
    <row r="217" spans="1:26" ht="45" x14ac:dyDescent="0.3">
      <c r="A217" s="456"/>
      <c r="B217" s="363"/>
      <c r="C217" s="361" t="s">
        <v>4438</v>
      </c>
      <c r="D217" s="362">
        <v>1</v>
      </c>
      <c r="E217" s="362" t="s">
        <v>1790</v>
      </c>
      <c r="F217" s="363" t="s">
        <v>4439</v>
      </c>
      <c r="G217" s="773"/>
      <c r="H217" s="446"/>
      <c r="I217" s="446"/>
      <c r="J217" s="671"/>
      <c r="K217" s="446"/>
      <c r="L217" s="348"/>
      <c r="M217" s="336"/>
      <c r="N217" s="336"/>
      <c r="O217" s="336"/>
      <c r="P217" s="336"/>
      <c r="Q217" s="336"/>
      <c r="R217" s="336"/>
      <c r="S217" s="336"/>
      <c r="T217" s="336"/>
      <c r="U217" s="336"/>
      <c r="V217" s="336"/>
      <c r="W217" s="336"/>
      <c r="X217" s="336"/>
      <c r="Y217" s="336"/>
      <c r="Z217" s="336"/>
    </row>
    <row r="218" spans="1:26" ht="45" x14ac:dyDescent="0.3">
      <c r="A218" s="456" t="s">
        <v>1810</v>
      </c>
      <c r="B218" s="460" t="s">
        <v>640</v>
      </c>
      <c r="C218" s="471" t="s">
        <v>641</v>
      </c>
      <c r="D218" s="362">
        <v>1</v>
      </c>
      <c r="E218" s="370" t="s">
        <v>258</v>
      </c>
      <c r="F218" s="384" t="s">
        <v>4440</v>
      </c>
      <c r="G218" s="774"/>
      <c r="H218" s="452"/>
      <c r="I218" s="446"/>
      <c r="J218" s="671"/>
      <c r="K218" s="446"/>
      <c r="L218" s="348"/>
      <c r="M218" s="336"/>
      <c r="N218" s="336"/>
      <c r="O218" s="336"/>
      <c r="P218" s="336"/>
      <c r="Q218" s="336"/>
      <c r="R218" s="336"/>
      <c r="S218" s="336"/>
      <c r="T218" s="336"/>
      <c r="U218" s="336"/>
      <c r="V218" s="336"/>
      <c r="W218" s="336"/>
      <c r="X218" s="336"/>
      <c r="Y218" s="336"/>
      <c r="Z218" s="336"/>
    </row>
    <row r="219" spans="1:26" ht="23.5" x14ac:dyDescent="0.3">
      <c r="A219" s="459" t="s">
        <v>78</v>
      </c>
      <c r="B219" s="950" t="s">
        <v>79</v>
      </c>
      <c r="C219" s="947"/>
      <c r="D219" s="947"/>
      <c r="E219" s="947"/>
      <c r="F219" s="947"/>
      <c r="G219" s="948"/>
      <c r="H219" s="481"/>
      <c r="I219" s="446">
        <f>SUM(D220:D221)</f>
        <v>2</v>
      </c>
      <c r="J219" s="671">
        <f>COUNT(D220:D221)*2</f>
        <v>4</v>
      </c>
      <c r="K219" s="446">
        <f>I219*100/J219</f>
        <v>50</v>
      </c>
      <c r="L219" s="348"/>
      <c r="M219" s="336"/>
      <c r="N219" s="336"/>
      <c r="O219" s="336"/>
      <c r="P219" s="336"/>
      <c r="Q219" s="336"/>
      <c r="R219" s="336"/>
      <c r="S219" s="336"/>
      <c r="T219" s="336"/>
      <c r="U219" s="336"/>
      <c r="V219" s="336"/>
      <c r="W219" s="336"/>
      <c r="X219" s="336"/>
      <c r="Y219" s="336"/>
      <c r="Z219" s="336"/>
    </row>
    <row r="220" spans="1:26" ht="30" x14ac:dyDescent="0.3">
      <c r="A220" s="456" t="s">
        <v>1813</v>
      </c>
      <c r="B220" s="460" t="s">
        <v>649</v>
      </c>
      <c r="C220" s="383" t="s">
        <v>650</v>
      </c>
      <c r="D220" s="362">
        <v>1</v>
      </c>
      <c r="E220" s="362" t="s">
        <v>256</v>
      </c>
      <c r="F220" s="363" t="s">
        <v>4441</v>
      </c>
      <c r="G220" s="773"/>
      <c r="H220" s="446"/>
      <c r="I220" s="446"/>
      <c r="J220" s="671"/>
      <c r="K220" s="446"/>
      <c r="L220" s="348"/>
      <c r="M220" s="336"/>
      <c r="N220" s="336"/>
      <c r="O220" s="336"/>
      <c r="P220" s="336"/>
      <c r="Q220" s="336"/>
      <c r="R220" s="336"/>
      <c r="S220" s="336"/>
      <c r="T220" s="336"/>
      <c r="U220" s="336"/>
      <c r="V220" s="336"/>
      <c r="W220" s="336"/>
      <c r="X220" s="336"/>
      <c r="Y220" s="336"/>
      <c r="Z220" s="336"/>
    </row>
    <row r="221" spans="1:26" ht="45" x14ac:dyDescent="0.3">
      <c r="A221" s="456" t="s">
        <v>1391</v>
      </c>
      <c r="B221" s="363" t="s">
        <v>653</v>
      </c>
      <c r="C221" s="361" t="s">
        <v>1814</v>
      </c>
      <c r="D221" s="362">
        <v>1</v>
      </c>
      <c r="E221" s="362" t="s">
        <v>256</v>
      </c>
      <c r="F221" s="363" t="s">
        <v>6374</v>
      </c>
      <c r="G221" s="773"/>
      <c r="H221" s="446"/>
      <c r="I221" s="446"/>
      <c r="J221" s="671"/>
      <c r="K221" s="446"/>
      <c r="L221" s="348"/>
      <c r="M221" s="336"/>
      <c r="N221" s="336"/>
      <c r="O221" s="336"/>
      <c r="P221" s="336"/>
      <c r="Q221" s="336"/>
      <c r="R221" s="336"/>
      <c r="S221" s="336"/>
      <c r="T221" s="336"/>
      <c r="U221" s="336"/>
      <c r="V221" s="336"/>
      <c r="W221" s="336"/>
      <c r="X221" s="336"/>
      <c r="Y221" s="336"/>
      <c r="Z221" s="336"/>
    </row>
    <row r="222" spans="1:26" ht="23.5" x14ac:dyDescent="0.3">
      <c r="A222" s="459" t="s">
        <v>80</v>
      </c>
      <c r="B222" s="950" t="s">
        <v>6272</v>
      </c>
      <c r="C222" s="947"/>
      <c r="D222" s="947"/>
      <c r="E222" s="947"/>
      <c r="F222" s="947"/>
      <c r="G222" s="948"/>
      <c r="H222" s="481"/>
      <c r="I222" s="446">
        <f>SUM(D223:D225)</f>
        <v>3</v>
      </c>
      <c r="J222" s="671">
        <f>COUNT(D223:D225)*2</f>
        <v>6</v>
      </c>
      <c r="K222" s="446">
        <f>I222*100/J222</f>
        <v>50</v>
      </c>
      <c r="L222" s="348"/>
      <c r="M222" s="336"/>
      <c r="N222" s="336"/>
      <c r="O222" s="336"/>
      <c r="P222" s="336"/>
      <c r="Q222" s="336"/>
      <c r="R222" s="336"/>
      <c r="S222" s="336"/>
      <c r="T222" s="336"/>
      <c r="U222" s="336"/>
      <c r="V222" s="336"/>
      <c r="W222" s="336"/>
      <c r="X222" s="336"/>
      <c r="Y222" s="336"/>
      <c r="Z222" s="336"/>
    </row>
    <row r="223" spans="1:26" ht="30" x14ac:dyDescent="0.3">
      <c r="A223" s="456" t="s">
        <v>1393</v>
      </c>
      <c r="B223" s="363" t="s">
        <v>1815</v>
      </c>
      <c r="C223" s="361" t="s">
        <v>4442</v>
      </c>
      <c r="D223" s="362">
        <v>1</v>
      </c>
      <c r="E223" s="362" t="s">
        <v>576</v>
      </c>
      <c r="F223" s="363" t="s">
        <v>4443</v>
      </c>
      <c r="G223" s="773"/>
      <c r="H223" s="446"/>
      <c r="I223" s="446"/>
      <c r="J223" s="671"/>
      <c r="K223" s="446"/>
      <c r="L223" s="348"/>
      <c r="M223" s="336"/>
      <c r="N223" s="336"/>
      <c r="O223" s="336"/>
      <c r="P223" s="336"/>
      <c r="Q223" s="336"/>
      <c r="R223" s="336"/>
      <c r="S223" s="336"/>
      <c r="T223" s="336"/>
      <c r="U223" s="336"/>
      <c r="V223" s="336"/>
      <c r="W223" s="336"/>
      <c r="X223" s="336"/>
      <c r="Y223" s="336"/>
      <c r="Z223" s="336"/>
    </row>
    <row r="224" spans="1:26" ht="60" x14ac:dyDescent="0.3">
      <c r="A224" s="472" t="s">
        <v>1396</v>
      </c>
      <c r="B224" s="393" t="s">
        <v>662</v>
      </c>
      <c r="C224" s="361" t="s">
        <v>4444</v>
      </c>
      <c r="D224" s="362">
        <v>1</v>
      </c>
      <c r="E224" s="362" t="s">
        <v>576</v>
      </c>
      <c r="F224" s="337" t="s">
        <v>6375</v>
      </c>
      <c r="G224" s="780"/>
      <c r="H224" s="446"/>
      <c r="I224" s="446"/>
      <c r="J224" s="671"/>
      <c r="K224" s="446"/>
      <c r="L224" s="348"/>
      <c r="M224" s="336"/>
      <c r="N224" s="336"/>
      <c r="O224" s="336"/>
      <c r="P224" s="336"/>
      <c r="Q224" s="336"/>
      <c r="R224" s="336"/>
      <c r="S224" s="336"/>
      <c r="T224" s="336"/>
      <c r="U224" s="336"/>
      <c r="V224" s="336"/>
      <c r="W224" s="336"/>
      <c r="X224" s="336"/>
      <c r="Y224" s="336"/>
      <c r="Z224" s="336"/>
    </row>
    <row r="225" spans="1:26" ht="30" x14ac:dyDescent="0.3">
      <c r="A225" s="456"/>
      <c r="B225" s="363"/>
      <c r="C225" s="361" t="s">
        <v>664</v>
      </c>
      <c r="D225" s="362">
        <v>1</v>
      </c>
      <c r="E225" s="362" t="s">
        <v>400</v>
      </c>
      <c r="F225" s="363" t="s">
        <v>4445</v>
      </c>
      <c r="G225" s="773"/>
      <c r="H225" s="446"/>
      <c r="I225" s="446"/>
      <c r="J225" s="671"/>
      <c r="K225" s="446"/>
      <c r="L225" s="348"/>
      <c r="M225" s="336"/>
      <c r="N225" s="336"/>
      <c r="O225" s="336"/>
      <c r="P225" s="336"/>
      <c r="Q225" s="336"/>
      <c r="R225" s="336"/>
      <c r="S225" s="336"/>
      <c r="T225" s="336"/>
      <c r="U225" s="336"/>
      <c r="V225" s="336"/>
      <c r="W225" s="336"/>
      <c r="X225" s="336"/>
      <c r="Y225" s="336"/>
      <c r="Z225" s="336"/>
    </row>
    <row r="226" spans="1:26" ht="23.5" x14ac:dyDescent="0.3">
      <c r="A226" s="459" t="s">
        <v>81</v>
      </c>
      <c r="B226" s="950" t="s">
        <v>82</v>
      </c>
      <c r="C226" s="947"/>
      <c r="D226" s="947"/>
      <c r="E226" s="947"/>
      <c r="F226" s="947"/>
      <c r="G226" s="948"/>
      <c r="H226" s="481"/>
      <c r="I226" s="446">
        <f>SUM(D227:D233)</f>
        <v>7</v>
      </c>
      <c r="J226" s="671">
        <f>COUNT(D227:D233)*2</f>
        <v>14</v>
      </c>
      <c r="K226" s="446">
        <f>I226*100/J226</f>
        <v>50</v>
      </c>
      <c r="L226" s="348"/>
      <c r="M226" s="336"/>
      <c r="N226" s="336"/>
      <c r="O226" s="336"/>
      <c r="P226" s="336"/>
      <c r="Q226" s="336"/>
      <c r="R226" s="336"/>
      <c r="S226" s="336"/>
      <c r="T226" s="336"/>
      <c r="U226" s="336"/>
      <c r="V226" s="336"/>
      <c r="W226" s="336"/>
      <c r="X226" s="336"/>
      <c r="Y226" s="336"/>
      <c r="Z226" s="336"/>
    </row>
    <row r="227" spans="1:26" ht="30" x14ac:dyDescent="0.3">
      <c r="A227" s="456" t="s">
        <v>1817</v>
      </c>
      <c r="B227" s="384" t="s">
        <v>1818</v>
      </c>
      <c r="C227" s="361" t="s">
        <v>670</v>
      </c>
      <c r="D227" s="362">
        <v>1</v>
      </c>
      <c r="E227" s="362" t="s">
        <v>198</v>
      </c>
      <c r="F227" s="363" t="s">
        <v>4446</v>
      </c>
      <c r="G227" s="774"/>
      <c r="H227" s="452"/>
      <c r="I227" s="446"/>
      <c r="J227" s="671"/>
      <c r="K227" s="446"/>
      <c r="L227" s="348"/>
      <c r="M227" s="336"/>
      <c r="N227" s="336"/>
      <c r="O227" s="336"/>
      <c r="P227" s="336"/>
      <c r="Q227" s="336"/>
      <c r="R227" s="336"/>
      <c r="S227" s="336"/>
      <c r="T227" s="336"/>
      <c r="U227" s="336"/>
      <c r="V227" s="336"/>
      <c r="W227" s="336"/>
      <c r="X227" s="336"/>
      <c r="Y227" s="336"/>
      <c r="Z227" s="336"/>
    </row>
    <row r="228" spans="1:26" ht="60" x14ac:dyDescent="0.3">
      <c r="A228" s="456"/>
      <c r="B228" s="384"/>
      <c r="C228" s="361" t="s">
        <v>4447</v>
      </c>
      <c r="D228" s="362">
        <v>1</v>
      </c>
      <c r="E228" s="362" t="s">
        <v>400</v>
      </c>
      <c r="F228" s="363" t="s">
        <v>4448</v>
      </c>
      <c r="G228" s="773"/>
      <c r="H228" s="446"/>
      <c r="I228" s="446"/>
      <c r="J228" s="671"/>
      <c r="K228" s="446"/>
      <c r="L228" s="348"/>
      <c r="M228" s="336"/>
      <c r="N228" s="336"/>
      <c r="O228" s="336"/>
      <c r="P228" s="336"/>
      <c r="Q228" s="336"/>
      <c r="R228" s="336"/>
      <c r="S228" s="336"/>
      <c r="T228" s="336"/>
      <c r="U228" s="336"/>
      <c r="V228" s="336"/>
      <c r="W228" s="336"/>
      <c r="X228" s="336"/>
      <c r="Y228" s="336"/>
      <c r="Z228" s="336"/>
    </row>
    <row r="229" spans="1:26" ht="30" x14ac:dyDescent="0.3">
      <c r="A229" s="456" t="s">
        <v>1400</v>
      </c>
      <c r="B229" s="363" t="s">
        <v>677</v>
      </c>
      <c r="C229" s="361" t="s">
        <v>2483</v>
      </c>
      <c r="D229" s="362">
        <v>1</v>
      </c>
      <c r="E229" s="362" t="s">
        <v>576</v>
      </c>
      <c r="F229" s="363" t="s">
        <v>4449</v>
      </c>
      <c r="G229" s="773"/>
      <c r="H229" s="446"/>
      <c r="I229" s="446"/>
      <c r="J229" s="671"/>
      <c r="K229" s="446"/>
      <c r="L229" s="348"/>
      <c r="M229" s="336"/>
      <c r="N229" s="336"/>
      <c r="O229" s="336"/>
      <c r="P229" s="336"/>
      <c r="Q229" s="336"/>
      <c r="R229" s="336"/>
      <c r="S229" s="336"/>
      <c r="T229" s="336"/>
      <c r="U229" s="336"/>
      <c r="V229" s="336"/>
      <c r="W229" s="336"/>
      <c r="X229" s="336"/>
      <c r="Y229" s="336"/>
      <c r="Z229" s="336"/>
    </row>
    <row r="230" spans="1:26" ht="30" x14ac:dyDescent="0.3">
      <c r="A230" s="456"/>
      <c r="B230" s="363"/>
      <c r="C230" s="361" t="s">
        <v>4450</v>
      </c>
      <c r="D230" s="362">
        <v>1</v>
      </c>
      <c r="E230" s="362" t="s">
        <v>258</v>
      </c>
      <c r="F230" s="363" t="s">
        <v>4449</v>
      </c>
      <c r="G230" s="773"/>
      <c r="H230" s="446"/>
      <c r="I230" s="446"/>
      <c r="J230" s="671"/>
      <c r="K230" s="446"/>
      <c r="L230" s="348"/>
      <c r="M230" s="336"/>
      <c r="N230" s="336"/>
      <c r="O230" s="336"/>
      <c r="P230" s="336"/>
      <c r="Q230" s="336"/>
      <c r="R230" s="336"/>
      <c r="S230" s="336"/>
      <c r="T230" s="336"/>
      <c r="U230" s="336"/>
      <c r="V230" s="336"/>
      <c r="W230" s="336"/>
      <c r="X230" s="336"/>
      <c r="Y230" s="336"/>
      <c r="Z230" s="336"/>
    </row>
    <row r="231" spans="1:26" ht="45" x14ac:dyDescent="0.3">
      <c r="A231" s="456" t="s">
        <v>1402</v>
      </c>
      <c r="B231" s="363" t="s">
        <v>681</v>
      </c>
      <c r="C231" s="366" t="s">
        <v>682</v>
      </c>
      <c r="D231" s="362">
        <v>1</v>
      </c>
      <c r="E231" s="362" t="s">
        <v>256</v>
      </c>
      <c r="F231" s="363" t="s">
        <v>5840</v>
      </c>
      <c r="G231" s="773"/>
      <c r="H231" s="446"/>
      <c r="I231" s="446"/>
      <c r="J231" s="671"/>
      <c r="K231" s="446"/>
      <c r="L231" s="348"/>
      <c r="M231" s="336"/>
      <c r="N231" s="336"/>
      <c r="O231" s="336"/>
      <c r="P231" s="336"/>
      <c r="Q231" s="336"/>
      <c r="R231" s="336"/>
      <c r="S231" s="336"/>
      <c r="T231" s="336"/>
      <c r="U231" s="336"/>
      <c r="V231" s="336"/>
      <c r="W231" s="336"/>
      <c r="X231" s="336"/>
      <c r="Y231" s="336"/>
      <c r="Z231" s="336"/>
    </row>
    <row r="232" spans="1:26" ht="30" x14ac:dyDescent="0.3">
      <c r="A232" s="456"/>
      <c r="B232" s="363"/>
      <c r="C232" s="361" t="s">
        <v>688</v>
      </c>
      <c r="D232" s="362">
        <v>1</v>
      </c>
      <c r="E232" s="362" t="s">
        <v>258</v>
      </c>
      <c r="F232" s="363" t="s">
        <v>4452</v>
      </c>
      <c r="G232" s="773"/>
      <c r="H232" s="446"/>
      <c r="I232" s="446"/>
      <c r="J232" s="671"/>
      <c r="K232" s="446"/>
      <c r="L232" s="348"/>
      <c r="M232" s="336"/>
      <c r="N232" s="336"/>
      <c r="O232" s="336"/>
      <c r="P232" s="336"/>
      <c r="Q232" s="336"/>
      <c r="R232" s="336"/>
      <c r="S232" s="336"/>
      <c r="T232" s="336"/>
      <c r="U232" s="336"/>
      <c r="V232" s="336"/>
      <c r="W232" s="336"/>
      <c r="X232" s="336"/>
      <c r="Y232" s="336"/>
      <c r="Z232" s="336"/>
    </row>
    <row r="233" spans="1:26" ht="45" x14ac:dyDescent="0.3">
      <c r="A233" s="456" t="s">
        <v>1819</v>
      </c>
      <c r="B233" s="363" t="s">
        <v>690</v>
      </c>
      <c r="C233" s="361" t="s">
        <v>4453</v>
      </c>
      <c r="D233" s="362">
        <v>1</v>
      </c>
      <c r="E233" s="362" t="s">
        <v>400</v>
      </c>
      <c r="F233" s="363" t="s">
        <v>4454</v>
      </c>
      <c r="G233" s="773"/>
      <c r="H233" s="446"/>
      <c r="I233" s="446"/>
      <c r="J233" s="671"/>
      <c r="K233" s="446"/>
      <c r="L233" s="348"/>
      <c r="M233" s="336"/>
      <c r="N233" s="336"/>
      <c r="O233" s="336"/>
      <c r="P233" s="336"/>
      <c r="Q233" s="336"/>
      <c r="R233" s="336"/>
      <c r="S233" s="336"/>
      <c r="T233" s="336"/>
      <c r="U233" s="336"/>
      <c r="V233" s="336"/>
      <c r="W233" s="336"/>
      <c r="X233" s="336"/>
      <c r="Y233" s="336"/>
      <c r="Z233" s="336"/>
    </row>
    <row r="234" spans="1:26" ht="23.5" x14ac:dyDescent="0.3">
      <c r="A234" s="459" t="s">
        <v>83</v>
      </c>
      <c r="B234" s="950" t="s">
        <v>84</v>
      </c>
      <c r="C234" s="947"/>
      <c r="D234" s="947"/>
      <c r="E234" s="947"/>
      <c r="F234" s="947"/>
      <c r="G234" s="948"/>
      <c r="H234" s="481"/>
      <c r="I234" s="446">
        <f>SUM(D235:D241)</f>
        <v>7</v>
      </c>
      <c r="J234" s="671">
        <f>COUNT(D235:D241)*2</f>
        <v>14</v>
      </c>
      <c r="K234" s="446">
        <f>I234*100/J234</f>
        <v>50</v>
      </c>
      <c r="L234" s="348"/>
      <c r="M234" s="336"/>
      <c r="N234" s="336"/>
      <c r="O234" s="336"/>
      <c r="P234" s="336"/>
      <c r="Q234" s="336"/>
      <c r="R234" s="336"/>
      <c r="S234" s="336"/>
      <c r="T234" s="336"/>
      <c r="U234" s="336"/>
      <c r="V234" s="336"/>
      <c r="W234" s="336"/>
      <c r="X234" s="336"/>
      <c r="Y234" s="336"/>
      <c r="Z234" s="336"/>
    </row>
    <row r="235" spans="1:26" ht="30" x14ac:dyDescent="0.3">
      <c r="A235" s="456" t="s">
        <v>1403</v>
      </c>
      <c r="B235" s="363" t="s">
        <v>699</v>
      </c>
      <c r="C235" s="361" t="s">
        <v>1821</v>
      </c>
      <c r="D235" s="362">
        <v>1</v>
      </c>
      <c r="E235" s="362" t="s">
        <v>576</v>
      </c>
      <c r="F235" s="363" t="s">
        <v>4455</v>
      </c>
      <c r="G235" s="773"/>
      <c r="H235" s="446"/>
      <c r="I235" s="446"/>
      <c r="J235" s="671"/>
      <c r="K235" s="446"/>
      <c r="L235" s="348"/>
      <c r="M235" s="336"/>
      <c r="N235" s="336"/>
      <c r="O235" s="336"/>
      <c r="P235" s="336"/>
      <c r="Q235" s="336"/>
      <c r="R235" s="336"/>
      <c r="S235" s="336"/>
      <c r="T235" s="336"/>
      <c r="U235" s="336"/>
      <c r="V235" s="336"/>
      <c r="W235" s="336"/>
      <c r="X235" s="336"/>
      <c r="Y235" s="336"/>
      <c r="Z235" s="336"/>
    </row>
    <row r="236" spans="1:26" ht="30" x14ac:dyDescent="0.3">
      <c r="A236" s="456" t="s">
        <v>1405</v>
      </c>
      <c r="B236" s="363" t="s">
        <v>703</v>
      </c>
      <c r="C236" s="361" t="s">
        <v>705</v>
      </c>
      <c r="D236" s="362">
        <v>1</v>
      </c>
      <c r="E236" s="362" t="s">
        <v>576</v>
      </c>
      <c r="F236" s="337" t="s">
        <v>1822</v>
      </c>
      <c r="G236" s="773"/>
      <c r="H236" s="446"/>
      <c r="I236" s="446"/>
      <c r="J236" s="671"/>
      <c r="K236" s="446"/>
      <c r="L236" s="348"/>
      <c r="M236" s="336"/>
      <c r="N236" s="336"/>
      <c r="O236" s="336"/>
      <c r="P236" s="336"/>
      <c r="Q236" s="336"/>
      <c r="R236" s="336"/>
      <c r="S236" s="336"/>
      <c r="T236" s="336"/>
      <c r="U236" s="336"/>
      <c r="V236" s="336"/>
      <c r="W236" s="336"/>
      <c r="X236" s="336"/>
      <c r="Y236" s="336"/>
      <c r="Z236" s="336"/>
    </row>
    <row r="237" spans="1:26" ht="60" x14ac:dyDescent="0.3">
      <c r="A237" s="456" t="s">
        <v>1407</v>
      </c>
      <c r="B237" s="384" t="s">
        <v>711</v>
      </c>
      <c r="C237" s="361" t="s">
        <v>4456</v>
      </c>
      <c r="D237" s="362">
        <v>1</v>
      </c>
      <c r="E237" s="362" t="s">
        <v>576</v>
      </c>
      <c r="F237" s="363" t="s">
        <v>4457</v>
      </c>
      <c r="G237" s="773"/>
      <c r="H237" s="446"/>
      <c r="I237" s="446"/>
      <c r="J237" s="671"/>
      <c r="K237" s="446"/>
      <c r="L237" s="348"/>
      <c r="M237" s="336"/>
      <c r="N237" s="336"/>
      <c r="O237" s="336"/>
      <c r="P237" s="336"/>
      <c r="Q237" s="336"/>
      <c r="R237" s="336"/>
      <c r="S237" s="336"/>
      <c r="T237" s="336"/>
      <c r="U237" s="336"/>
      <c r="V237" s="336"/>
      <c r="W237" s="336"/>
      <c r="X237" s="336"/>
      <c r="Y237" s="336"/>
      <c r="Z237" s="336"/>
    </row>
    <row r="238" spans="1:26" ht="45" x14ac:dyDescent="0.3">
      <c r="A238" s="456"/>
      <c r="B238" s="384"/>
      <c r="C238" s="361" t="s">
        <v>1823</v>
      </c>
      <c r="D238" s="362">
        <v>1</v>
      </c>
      <c r="E238" s="362" t="s">
        <v>576</v>
      </c>
      <c r="F238" s="363" t="s">
        <v>4458</v>
      </c>
      <c r="G238" s="773"/>
      <c r="H238" s="446"/>
      <c r="I238" s="446"/>
      <c r="J238" s="671"/>
      <c r="K238" s="446"/>
      <c r="L238" s="348"/>
      <c r="M238" s="336"/>
      <c r="N238" s="336"/>
      <c r="O238" s="336"/>
      <c r="P238" s="336"/>
      <c r="Q238" s="336"/>
      <c r="R238" s="336"/>
      <c r="S238" s="336"/>
      <c r="T238" s="336"/>
      <c r="U238" s="336"/>
      <c r="V238" s="336"/>
      <c r="W238" s="336"/>
      <c r="X238" s="336"/>
      <c r="Y238" s="336"/>
      <c r="Z238" s="336"/>
    </row>
    <row r="239" spans="1:26" ht="30" x14ac:dyDescent="0.3">
      <c r="A239" s="456" t="s">
        <v>1409</v>
      </c>
      <c r="B239" s="363" t="s">
        <v>715</v>
      </c>
      <c r="C239" s="361" t="s">
        <v>2294</v>
      </c>
      <c r="D239" s="362">
        <v>1</v>
      </c>
      <c r="E239" s="362" t="s">
        <v>245</v>
      </c>
      <c r="F239" s="363" t="s">
        <v>4459</v>
      </c>
      <c r="G239" s="773"/>
      <c r="H239" s="446"/>
      <c r="I239" s="446"/>
      <c r="J239" s="671"/>
      <c r="K239" s="446"/>
      <c r="L239" s="348"/>
      <c r="M239" s="336"/>
      <c r="N239" s="336"/>
      <c r="O239" s="336"/>
      <c r="P239" s="336"/>
      <c r="Q239" s="336"/>
      <c r="R239" s="336"/>
      <c r="S239" s="336"/>
      <c r="T239" s="336"/>
      <c r="U239" s="336"/>
      <c r="V239" s="336"/>
      <c r="W239" s="336"/>
      <c r="X239" s="336"/>
      <c r="Y239" s="336"/>
      <c r="Z239" s="336"/>
    </row>
    <row r="240" spans="1:26" ht="60" x14ac:dyDescent="0.3">
      <c r="A240" s="456" t="s">
        <v>1411</v>
      </c>
      <c r="B240" s="363" t="s">
        <v>719</v>
      </c>
      <c r="C240" s="361" t="s">
        <v>1825</v>
      </c>
      <c r="D240" s="362">
        <v>1</v>
      </c>
      <c r="E240" s="362" t="s">
        <v>576</v>
      </c>
      <c r="F240" s="363" t="s">
        <v>4460</v>
      </c>
      <c r="G240" s="773"/>
      <c r="H240" s="446"/>
      <c r="I240" s="446"/>
      <c r="J240" s="671"/>
      <c r="K240" s="446"/>
      <c r="L240" s="348"/>
      <c r="M240" s="336"/>
      <c r="N240" s="336"/>
      <c r="O240" s="336"/>
      <c r="P240" s="336"/>
      <c r="Q240" s="336"/>
      <c r="R240" s="336"/>
      <c r="S240" s="336"/>
      <c r="T240" s="336"/>
      <c r="U240" s="336"/>
      <c r="V240" s="336"/>
      <c r="W240" s="336"/>
      <c r="X240" s="336"/>
      <c r="Y240" s="336"/>
      <c r="Z240" s="336"/>
    </row>
    <row r="241" spans="1:26" ht="70" customHeight="1" x14ac:dyDescent="0.3">
      <c r="A241" s="456"/>
      <c r="B241" s="363"/>
      <c r="C241" s="361" t="s">
        <v>722</v>
      </c>
      <c r="D241" s="362">
        <v>1</v>
      </c>
      <c r="E241" s="362" t="s">
        <v>576</v>
      </c>
      <c r="F241" s="363" t="s">
        <v>4907</v>
      </c>
      <c r="G241" s="773"/>
      <c r="H241" s="446"/>
      <c r="I241" s="446"/>
      <c r="J241" s="671"/>
      <c r="K241" s="446"/>
      <c r="L241" s="348"/>
      <c r="M241" s="336"/>
      <c r="N241" s="336"/>
      <c r="O241" s="336"/>
      <c r="P241" s="336"/>
      <c r="Q241" s="336"/>
      <c r="R241" s="336"/>
      <c r="S241" s="336"/>
      <c r="T241" s="336"/>
      <c r="U241" s="336"/>
      <c r="V241" s="336"/>
      <c r="W241" s="336"/>
      <c r="X241" s="336"/>
      <c r="Y241" s="336"/>
      <c r="Z241" s="336"/>
    </row>
    <row r="242" spans="1:26" ht="23.5" x14ac:dyDescent="0.3">
      <c r="A242" s="459" t="s">
        <v>91</v>
      </c>
      <c r="B242" s="950" t="s">
        <v>90</v>
      </c>
      <c r="C242" s="947"/>
      <c r="D242" s="947"/>
      <c r="E242" s="947"/>
      <c r="F242" s="947"/>
      <c r="G242" s="948"/>
      <c r="H242" s="481"/>
      <c r="I242" s="446">
        <f>SUM(D243)</f>
        <v>1</v>
      </c>
      <c r="J242" s="671">
        <f>COUNT(D243)*2</f>
        <v>2</v>
      </c>
      <c r="K242" s="446">
        <f>I242*100/J242</f>
        <v>50</v>
      </c>
      <c r="L242" s="348"/>
      <c r="M242" s="336"/>
      <c r="N242" s="336"/>
      <c r="O242" s="336"/>
      <c r="P242" s="336"/>
      <c r="Q242" s="336"/>
      <c r="R242" s="336"/>
      <c r="S242" s="336"/>
      <c r="T242" s="336"/>
      <c r="U242" s="336"/>
      <c r="V242" s="336"/>
      <c r="W242" s="336"/>
      <c r="X242" s="336"/>
      <c r="Y242" s="336"/>
      <c r="Z242" s="336"/>
    </row>
    <row r="243" spans="1:26" ht="30" x14ac:dyDescent="0.3">
      <c r="A243" s="456" t="s">
        <v>4466</v>
      </c>
      <c r="B243" s="363" t="s">
        <v>787</v>
      </c>
      <c r="C243" s="361" t="s">
        <v>1827</v>
      </c>
      <c r="D243" s="362">
        <v>1</v>
      </c>
      <c r="E243" s="362" t="s">
        <v>400</v>
      </c>
      <c r="F243" s="363" t="s">
        <v>4467</v>
      </c>
      <c r="G243" s="773"/>
      <c r="H243" s="446"/>
      <c r="I243" s="446"/>
      <c r="J243" s="671"/>
      <c r="K243" s="446"/>
      <c r="L243" s="348"/>
      <c r="M243" s="336"/>
      <c r="N243" s="336"/>
      <c r="O243" s="336"/>
      <c r="P243" s="336"/>
      <c r="Q243" s="336"/>
      <c r="R243" s="336"/>
      <c r="S243" s="336"/>
      <c r="T243" s="336"/>
      <c r="U243" s="336"/>
      <c r="V243" s="336"/>
      <c r="W243" s="336"/>
      <c r="X243" s="336"/>
      <c r="Y243" s="336"/>
      <c r="Z243" s="336"/>
    </row>
    <row r="244" spans="1:26" ht="23.5" x14ac:dyDescent="0.3">
      <c r="A244" s="459" t="s">
        <v>93</v>
      </c>
      <c r="B244" s="950" t="s">
        <v>1828</v>
      </c>
      <c r="C244" s="947"/>
      <c r="D244" s="947"/>
      <c r="E244" s="947"/>
      <c r="F244" s="947"/>
      <c r="G244" s="948"/>
      <c r="H244" s="481"/>
      <c r="I244" s="446">
        <f>SUM(D245)</f>
        <v>1</v>
      </c>
      <c r="J244" s="671">
        <f>COUNT(D245)*2</f>
        <v>2</v>
      </c>
      <c r="K244" s="446">
        <f>I244*100/J244</f>
        <v>50</v>
      </c>
      <c r="L244" s="348"/>
      <c r="M244" s="336"/>
      <c r="N244" s="336"/>
      <c r="O244" s="336"/>
      <c r="P244" s="336"/>
      <c r="Q244" s="336"/>
      <c r="R244" s="336"/>
      <c r="S244" s="336"/>
      <c r="T244" s="336"/>
      <c r="U244" s="336"/>
      <c r="V244" s="336"/>
      <c r="W244" s="336"/>
      <c r="X244" s="336"/>
      <c r="Y244" s="336"/>
      <c r="Z244" s="336"/>
    </row>
    <row r="245" spans="1:26" ht="45" x14ac:dyDescent="0.3">
      <c r="A245" s="459" t="s">
        <v>4469</v>
      </c>
      <c r="B245" s="363" t="s">
        <v>1829</v>
      </c>
      <c r="C245" s="361" t="s">
        <v>4474</v>
      </c>
      <c r="D245" s="362">
        <v>1</v>
      </c>
      <c r="E245" s="362" t="s">
        <v>576</v>
      </c>
      <c r="F245" s="363" t="s">
        <v>4475</v>
      </c>
      <c r="G245" s="773"/>
      <c r="H245" s="446"/>
      <c r="I245" s="446"/>
      <c r="J245" s="671"/>
      <c r="K245" s="446"/>
      <c r="L245" s="348"/>
      <c r="M245" s="336"/>
      <c r="N245" s="336"/>
      <c r="O245" s="336"/>
      <c r="P245" s="336"/>
      <c r="Q245" s="336"/>
      <c r="R245" s="336"/>
      <c r="S245" s="336"/>
      <c r="T245" s="336"/>
      <c r="U245" s="336"/>
      <c r="V245" s="336"/>
      <c r="W245" s="336"/>
      <c r="X245" s="336"/>
      <c r="Y245" s="336"/>
      <c r="Z245" s="336"/>
    </row>
    <row r="246" spans="1:26" ht="23.5" x14ac:dyDescent="0.3">
      <c r="A246" s="459" t="s">
        <v>99</v>
      </c>
      <c r="B246" s="950" t="s">
        <v>6258</v>
      </c>
      <c r="C246" s="947"/>
      <c r="D246" s="947"/>
      <c r="E246" s="947"/>
      <c r="F246" s="947"/>
      <c r="G246" s="948"/>
      <c r="H246" s="481"/>
      <c r="I246" s="446">
        <f>SUM(D247:D248)</f>
        <v>2</v>
      </c>
      <c r="J246" s="671">
        <f>COUNT(D247:D248)*2</f>
        <v>4</v>
      </c>
      <c r="K246" s="446">
        <f>I246*100/J246</f>
        <v>50</v>
      </c>
      <c r="L246" s="348"/>
      <c r="M246" s="336"/>
      <c r="N246" s="336"/>
      <c r="O246" s="336"/>
      <c r="P246" s="336"/>
      <c r="Q246" s="336"/>
      <c r="R246" s="336"/>
      <c r="S246" s="336"/>
      <c r="T246" s="336"/>
      <c r="U246" s="336"/>
      <c r="V246" s="336"/>
      <c r="W246" s="336"/>
      <c r="X246" s="336"/>
      <c r="Y246" s="336"/>
      <c r="Z246" s="336"/>
    </row>
    <row r="247" spans="1:26" ht="75" x14ac:dyDescent="0.3">
      <c r="A247" s="456" t="s">
        <v>1429</v>
      </c>
      <c r="B247" s="363" t="s">
        <v>800</v>
      </c>
      <c r="C247" s="361" t="s">
        <v>4476</v>
      </c>
      <c r="D247" s="362">
        <v>1</v>
      </c>
      <c r="E247" s="362" t="s">
        <v>576</v>
      </c>
      <c r="F247" s="391" t="s">
        <v>4477</v>
      </c>
      <c r="G247" s="773"/>
      <c r="H247" s="446"/>
      <c r="I247" s="446"/>
      <c r="J247" s="671"/>
      <c r="K247" s="446"/>
      <c r="L247" s="348"/>
      <c r="M247" s="336"/>
      <c r="N247" s="336"/>
      <c r="O247" s="336"/>
      <c r="P247" s="336"/>
      <c r="Q247" s="336"/>
      <c r="R247" s="336"/>
      <c r="S247" s="336"/>
      <c r="T247" s="336"/>
      <c r="U247" s="336"/>
      <c r="V247" s="336"/>
      <c r="W247" s="336"/>
      <c r="X247" s="336"/>
      <c r="Y247" s="336"/>
      <c r="Z247" s="336"/>
    </row>
    <row r="248" spans="1:26" ht="30" x14ac:dyDescent="0.3">
      <c r="A248" s="456"/>
      <c r="B248" s="367"/>
      <c r="C248" s="361" t="s">
        <v>4478</v>
      </c>
      <c r="D248" s="362">
        <v>1</v>
      </c>
      <c r="E248" s="362" t="s">
        <v>400</v>
      </c>
      <c r="F248" s="391" t="s">
        <v>4479</v>
      </c>
      <c r="G248" s="773"/>
      <c r="H248" s="446"/>
      <c r="I248" s="446"/>
      <c r="J248" s="671"/>
      <c r="K248" s="446"/>
      <c r="L248" s="348"/>
      <c r="M248" s="336"/>
      <c r="N248" s="336"/>
      <c r="O248" s="336"/>
      <c r="P248" s="336"/>
      <c r="Q248" s="336"/>
      <c r="R248" s="336"/>
      <c r="S248" s="336"/>
      <c r="T248" s="336"/>
      <c r="U248" s="336"/>
      <c r="V248" s="336"/>
      <c r="W248" s="336"/>
      <c r="X248" s="336"/>
      <c r="Y248" s="336"/>
      <c r="Z248" s="336"/>
    </row>
    <row r="249" spans="1:26" s="335" customFormat="1" ht="23.25" customHeight="1" x14ac:dyDescent="0.35">
      <c r="A249" s="580"/>
      <c r="B249" s="951" t="s">
        <v>98</v>
      </c>
      <c r="C249" s="952"/>
      <c r="D249" s="952"/>
      <c r="E249" s="952"/>
      <c r="F249" s="952"/>
      <c r="G249" s="952"/>
      <c r="H249" s="672"/>
      <c r="I249" s="446"/>
      <c r="J249" s="446"/>
      <c r="K249" s="446"/>
      <c r="L249" s="446"/>
      <c r="M249" s="431"/>
      <c r="N249" s="431"/>
      <c r="O249" s="431"/>
      <c r="P249" s="431"/>
      <c r="Q249" s="431"/>
      <c r="R249" s="431"/>
      <c r="S249" s="431"/>
      <c r="T249" s="431"/>
      <c r="U249" s="431"/>
      <c r="V249" s="431"/>
      <c r="W249" s="431"/>
      <c r="X249" s="431"/>
      <c r="Y249" s="431"/>
      <c r="Z249" s="431"/>
    </row>
    <row r="250" spans="1:26" ht="23.5" x14ac:dyDescent="0.3">
      <c r="A250" s="459" t="s">
        <v>103</v>
      </c>
      <c r="B250" s="950" t="s">
        <v>102</v>
      </c>
      <c r="C250" s="947"/>
      <c r="D250" s="947"/>
      <c r="E250" s="947"/>
      <c r="F250" s="947"/>
      <c r="G250" s="948"/>
      <c r="H250" s="481"/>
      <c r="I250" s="446">
        <f>SUM(D251:D287)</f>
        <v>37</v>
      </c>
      <c r="J250" s="671">
        <f>COUNT(D251:D287)*2</f>
        <v>74</v>
      </c>
      <c r="K250" s="446">
        <f>I250*100/J250</f>
        <v>50</v>
      </c>
      <c r="L250" s="348"/>
      <c r="M250" s="336"/>
      <c r="N250" s="336"/>
      <c r="O250" s="336"/>
      <c r="P250" s="336"/>
      <c r="Q250" s="336"/>
      <c r="R250" s="336"/>
      <c r="S250" s="336"/>
      <c r="T250" s="336"/>
      <c r="U250" s="336"/>
      <c r="V250" s="336"/>
      <c r="W250" s="336"/>
      <c r="X250" s="336"/>
      <c r="Y250" s="336"/>
      <c r="Z250" s="336"/>
    </row>
    <row r="251" spans="1:26" ht="75" x14ac:dyDescent="0.3">
      <c r="A251" s="456" t="s">
        <v>1850</v>
      </c>
      <c r="B251" s="363" t="s">
        <v>4482</v>
      </c>
      <c r="C251" s="369" t="s">
        <v>6376</v>
      </c>
      <c r="D251" s="362">
        <v>1</v>
      </c>
      <c r="E251" s="385" t="s">
        <v>198</v>
      </c>
      <c r="F251" s="384" t="s">
        <v>6065</v>
      </c>
      <c r="G251" s="773"/>
      <c r="H251" s="446"/>
      <c r="I251" s="446"/>
      <c r="J251" s="671"/>
      <c r="K251" s="446"/>
      <c r="L251" s="348"/>
      <c r="M251" s="336"/>
      <c r="N251" s="336"/>
      <c r="O251" s="336"/>
      <c r="P251" s="336"/>
      <c r="Q251" s="336"/>
      <c r="R251" s="336"/>
      <c r="S251" s="336"/>
      <c r="T251" s="336"/>
      <c r="U251" s="336"/>
      <c r="V251" s="336"/>
      <c r="W251" s="336"/>
      <c r="X251" s="336"/>
      <c r="Y251" s="336"/>
      <c r="Z251" s="336"/>
    </row>
    <row r="252" spans="1:26" ht="45" x14ac:dyDescent="0.3">
      <c r="A252" s="456"/>
      <c r="B252" s="363"/>
      <c r="C252" s="369" t="s">
        <v>4483</v>
      </c>
      <c r="D252" s="362">
        <v>1</v>
      </c>
      <c r="E252" s="385" t="s">
        <v>198</v>
      </c>
      <c r="F252" s="384" t="s">
        <v>4484</v>
      </c>
      <c r="G252" s="773"/>
      <c r="H252" s="446"/>
      <c r="I252" s="446"/>
      <c r="J252" s="671"/>
      <c r="K252" s="446"/>
      <c r="L252" s="348"/>
      <c r="M252" s="336"/>
      <c r="N252" s="336"/>
      <c r="O252" s="336"/>
      <c r="P252" s="336"/>
      <c r="Q252" s="336"/>
      <c r="R252" s="336"/>
      <c r="S252" s="336"/>
      <c r="T252" s="336"/>
      <c r="U252" s="336"/>
      <c r="V252" s="336"/>
      <c r="W252" s="336"/>
      <c r="X252" s="336"/>
      <c r="Y252" s="336"/>
      <c r="Z252" s="336"/>
    </row>
    <row r="253" spans="1:26" ht="60" x14ac:dyDescent="0.3">
      <c r="A253" s="456"/>
      <c r="B253" s="363"/>
      <c r="C253" s="369" t="s">
        <v>4485</v>
      </c>
      <c r="D253" s="362">
        <v>1</v>
      </c>
      <c r="E253" s="385" t="s">
        <v>198</v>
      </c>
      <c r="F253" s="384" t="s">
        <v>4486</v>
      </c>
      <c r="G253" s="773"/>
      <c r="H253" s="446"/>
      <c r="I253" s="446"/>
      <c r="J253" s="671"/>
      <c r="K253" s="446"/>
      <c r="L253" s="348"/>
      <c r="M253" s="336"/>
      <c r="N253" s="336"/>
      <c r="O253" s="336"/>
      <c r="P253" s="336"/>
      <c r="Q253" s="336"/>
      <c r="R253" s="336"/>
      <c r="S253" s="336"/>
      <c r="T253" s="336"/>
      <c r="U253" s="336"/>
      <c r="V253" s="336"/>
      <c r="W253" s="336"/>
      <c r="X253" s="336"/>
      <c r="Y253" s="336"/>
      <c r="Z253" s="336"/>
    </row>
    <row r="254" spans="1:26" ht="30" x14ac:dyDescent="0.3">
      <c r="A254" s="456"/>
      <c r="B254" s="363"/>
      <c r="C254" s="361" t="s">
        <v>6377</v>
      </c>
      <c r="D254" s="362">
        <v>1</v>
      </c>
      <c r="E254" s="385" t="s">
        <v>400</v>
      </c>
      <c r="F254" s="384" t="s">
        <v>4487</v>
      </c>
      <c r="G254" s="773"/>
      <c r="H254" s="446"/>
      <c r="I254" s="446"/>
      <c r="J254" s="671"/>
      <c r="K254" s="446"/>
      <c r="L254" s="348"/>
      <c r="M254" s="336"/>
      <c r="N254" s="336"/>
      <c r="O254" s="336"/>
      <c r="P254" s="336"/>
      <c r="Q254" s="336"/>
      <c r="R254" s="336"/>
      <c r="S254" s="336"/>
      <c r="T254" s="336"/>
      <c r="U254" s="336"/>
      <c r="V254" s="336"/>
      <c r="W254" s="336"/>
      <c r="X254" s="336"/>
      <c r="Y254" s="336"/>
      <c r="Z254" s="336"/>
    </row>
    <row r="255" spans="1:26" ht="75" x14ac:dyDescent="0.3">
      <c r="A255" s="456"/>
      <c r="B255" s="363"/>
      <c r="C255" s="369" t="s">
        <v>4488</v>
      </c>
      <c r="D255" s="362">
        <v>1</v>
      </c>
      <c r="E255" s="370" t="s">
        <v>400</v>
      </c>
      <c r="F255" s="384" t="s">
        <v>6378</v>
      </c>
      <c r="G255" s="773"/>
      <c r="H255" s="446"/>
      <c r="I255" s="446"/>
      <c r="J255" s="671"/>
      <c r="K255" s="446"/>
      <c r="L255" s="348"/>
      <c r="M255" s="336"/>
      <c r="N255" s="336"/>
      <c r="O255" s="336"/>
      <c r="P255" s="336"/>
      <c r="Q255" s="336"/>
      <c r="R255" s="336"/>
      <c r="S255" s="336"/>
      <c r="T255" s="336"/>
      <c r="U255" s="336"/>
      <c r="V255" s="336"/>
      <c r="W255" s="336"/>
      <c r="X255" s="336"/>
      <c r="Y255" s="336"/>
      <c r="Z255" s="336"/>
    </row>
    <row r="256" spans="1:26" ht="30" x14ac:dyDescent="0.3">
      <c r="A256" s="456" t="s">
        <v>2140</v>
      </c>
      <c r="B256" s="363" t="s">
        <v>4489</v>
      </c>
      <c r="C256" s="369" t="s">
        <v>4490</v>
      </c>
      <c r="D256" s="362">
        <v>1</v>
      </c>
      <c r="E256" s="370" t="s">
        <v>294</v>
      </c>
      <c r="F256" s="363" t="s">
        <v>4491</v>
      </c>
      <c r="G256" s="773"/>
      <c r="H256" s="446"/>
      <c r="I256" s="446"/>
      <c r="J256" s="671"/>
      <c r="K256" s="446"/>
      <c r="L256" s="348"/>
      <c r="M256" s="336"/>
      <c r="N256" s="336"/>
      <c r="O256" s="336"/>
      <c r="P256" s="336"/>
      <c r="Q256" s="336"/>
      <c r="R256" s="336"/>
      <c r="S256" s="336"/>
      <c r="T256" s="336"/>
      <c r="U256" s="336"/>
      <c r="V256" s="336"/>
      <c r="W256" s="336"/>
      <c r="X256" s="336"/>
      <c r="Y256" s="336"/>
      <c r="Z256" s="336"/>
    </row>
    <row r="257" spans="1:26" ht="60" x14ac:dyDescent="0.3">
      <c r="A257" s="456"/>
      <c r="B257" s="363"/>
      <c r="C257" s="369" t="s">
        <v>1836</v>
      </c>
      <c r="D257" s="362">
        <v>1</v>
      </c>
      <c r="E257" s="385" t="s">
        <v>400</v>
      </c>
      <c r="F257" s="384" t="s">
        <v>4492</v>
      </c>
      <c r="G257" s="773"/>
      <c r="H257" s="446"/>
      <c r="I257" s="446"/>
      <c r="J257" s="671"/>
      <c r="K257" s="446"/>
      <c r="L257" s="348"/>
      <c r="M257" s="336"/>
      <c r="N257" s="336"/>
      <c r="O257" s="336"/>
      <c r="P257" s="336"/>
      <c r="Q257" s="336"/>
      <c r="R257" s="336"/>
      <c r="S257" s="336"/>
      <c r="T257" s="336"/>
      <c r="U257" s="336"/>
      <c r="V257" s="336"/>
      <c r="W257" s="336"/>
      <c r="X257" s="336"/>
      <c r="Y257" s="336"/>
      <c r="Z257" s="336"/>
    </row>
    <row r="258" spans="1:26" ht="23.5" x14ac:dyDescent="0.3">
      <c r="A258" s="456"/>
      <c r="B258" s="363"/>
      <c r="C258" s="369" t="s">
        <v>1837</v>
      </c>
      <c r="D258" s="362">
        <v>1</v>
      </c>
      <c r="E258" s="370" t="s">
        <v>400</v>
      </c>
      <c r="F258" s="384" t="s">
        <v>1838</v>
      </c>
      <c r="G258" s="773"/>
      <c r="H258" s="446"/>
      <c r="I258" s="446"/>
      <c r="J258" s="671"/>
      <c r="K258" s="446"/>
      <c r="L258" s="348"/>
      <c r="M258" s="336"/>
      <c r="N258" s="336"/>
      <c r="O258" s="336"/>
      <c r="P258" s="336"/>
      <c r="Q258" s="336"/>
      <c r="R258" s="336"/>
      <c r="S258" s="336"/>
      <c r="T258" s="336"/>
      <c r="U258" s="336"/>
      <c r="V258" s="336"/>
      <c r="W258" s="336"/>
      <c r="X258" s="336"/>
      <c r="Y258" s="336"/>
      <c r="Z258" s="336"/>
    </row>
    <row r="259" spans="1:26" ht="23.5" x14ac:dyDescent="0.3">
      <c r="A259" s="456"/>
      <c r="B259" s="363"/>
      <c r="C259" s="369" t="s">
        <v>4493</v>
      </c>
      <c r="D259" s="362">
        <v>1</v>
      </c>
      <c r="E259" s="370" t="s">
        <v>400</v>
      </c>
      <c r="F259" s="336" t="s">
        <v>4491</v>
      </c>
      <c r="G259" s="773"/>
      <c r="H259" s="446"/>
      <c r="I259" s="446"/>
      <c r="J259" s="671"/>
      <c r="K259" s="446"/>
      <c r="L259" s="348"/>
      <c r="M259" s="336"/>
      <c r="N259" s="336"/>
      <c r="O259" s="336"/>
      <c r="P259" s="336"/>
      <c r="Q259" s="336"/>
      <c r="R259" s="336"/>
      <c r="S259" s="336"/>
      <c r="T259" s="336"/>
      <c r="U259" s="336"/>
      <c r="V259" s="336"/>
      <c r="W259" s="336"/>
      <c r="X259" s="336"/>
      <c r="Y259" s="336"/>
      <c r="Z259" s="336"/>
    </row>
    <row r="260" spans="1:26" ht="30" x14ac:dyDescent="0.3">
      <c r="A260" s="456"/>
      <c r="B260" s="363"/>
      <c r="C260" s="369" t="s">
        <v>4494</v>
      </c>
      <c r="D260" s="362">
        <v>1</v>
      </c>
      <c r="E260" s="370" t="s">
        <v>400</v>
      </c>
      <c r="F260" s="384" t="s">
        <v>1839</v>
      </c>
      <c r="G260" s="773"/>
      <c r="H260" s="446"/>
      <c r="I260" s="446"/>
      <c r="J260" s="671"/>
      <c r="K260" s="446"/>
      <c r="L260" s="348"/>
      <c r="M260" s="336"/>
      <c r="N260" s="336"/>
      <c r="O260" s="336"/>
      <c r="P260" s="336"/>
      <c r="Q260" s="336"/>
      <c r="R260" s="336"/>
      <c r="S260" s="336"/>
      <c r="T260" s="336"/>
      <c r="U260" s="336"/>
      <c r="V260" s="336"/>
      <c r="W260" s="336"/>
      <c r="X260" s="336"/>
      <c r="Y260" s="336"/>
      <c r="Z260" s="336"/>
    </row>
    <row r="261" spans="1:26" ht="30" x14ac:dyDescent="0.3">
      <c r="A261" s="456" t="s">
        <v>1852</v>
      </c>
      <c r="B261" s="387" t="s">
        <v>4495</v>
      </c>
      <c r="C261" s="387" t="s">
        <v>4496</v>
      </c>
      <c r="D261" s="362">
        <v>1</v>
      </c>
      <c r="E261" s="370" t="s">
        <v>163</v>
      </c>
      <c r="F261" s="384" t="s">
        <v>4497</v>
      </c>
      <c r="G261" s="773"/>
      <c r="H261" s="446"/>
      <c r="I261" s="446"/>
      <c r="J261" s="671"/>
      <c r="K261" s="446"/>
      <c r="L261" s="348"/>
      <c r="M261" s="336"/>
      <c r="N261" s="336"/>
      <c r="O261" s="336"/>
      <c r="P261" s="336"/>
      <c r="Q261" s="336"/>
      <c r="R261" s="336"/>
      <c r="S261" s="336"/>
      <c r="T261" s="336"/>
      <c r="U261" s="336"/>
      <c r="V261" s="336"/>
      <c r="W261" s="336"/>
      <c r="X261" s="336"/>
      <c r="Y261" s="336"/>
      <c r="Z261" s="336"/>
    </row>
    <row r="262" spans="1:26" ht="30" x14ac:dyDescent="0.3">
      <c r="A262" s="456"/>
      <c r="B262" s="387"/>
      <c r="C262" s="387" t="s">
        <v>4498</v>
      </c>
      <c r="D262" s="362">
        <v>1</v>
      </c>
      <c r="E262" s="370" t="s">
        <v>163</v>
      </c>
      <c r="F262" s="384" t="s">
        <v>4497</v>
      </c>
      <c r="G262" s="773"/>
      <c r="H262" s="446"/>
      <c r="I262" s="446"/>
      <c r="J262" s="671"/>
      <c r="K262" s="446"/>
      <c r="L262" s="348"/>
      <c r="M262" s="336"/>
      <c r="N262" s="336"/>
      <c r="O262" s="336"/>
      <c r="P262" s="336"/>
      <c r="Q262" s="336"/>
      <c r="R262" s="336"/>
      <c r="S262" s="336"/>
      <c r="T262" s="336"/>
      <c r="U262" s="336"/>
      <c r="V262" s="336"/>
      <c r="W262" s="336"/>
      <c r="X262" s="336"/>
      <c r="Y262" s="336"/>
      <c r="Z262" s="336"/>
    </row>
    <row r="263" spans="1:26" ht="30" x14ac:dyDescent="0.3">
      <c r="A263" s="456"/>
      <c r="B263" s="387"/>
      <c r="C263" s="387" t="s">
        <v>4499</v>
      </c>
      <c r="D263" s="362">
        <v>1</v>
      </c>
      <c r="E263" s="370" t="s">
        <v>163</v>
      </c>
      <c r="F263" s="384" t="s">
        <v>4497</v>
      </c>
      <c r="G263" s="773"/>
      <c r="H263" s="446"/>
      <c r="I263" s="446"/>
      <c r="J263" s="671"/>
      <c r="K263" s="446"/>
      <c r="L263" s="348"/>
      <c r="M263" s="336"/>
      <c r="N263" s="336"/>
      <c r="O263" s="336"/>
      <c r="P263" s="336"/>
      <c r="Q263" s="336"/>
      <c r="R263" s="336"/>
      <c r="S263" s="336"/>
      <c r="T263" s="336"/>
      <c r="U263" s="336"/>
      <c r="V263" s="336"/>
      <c r="W263" s="336"/>
      <c r="X263" s="336"/>
      <c r="Y263" s="336"/>
      <c r="Z263" s="336"/>
    </row>
    <row r="264" spans="1:26" ht="30" x14ac:dyDescent="0.3">
      <c r="A264" s="456"/>
      <c r="B264" s="387"/>
      <c r="C264" s="387" t="s">
        <v>4500</v>
      </c>
      <c r="D264" s="362">
        <v>1</v>
      </c>
      <c r="E264" s="370" t="s">
        <v>163</v>
      </c>
      <c r="F264" s="384" t="s">
        <v>4497</v>
      </c>
      <c r="G264" s="773"/>
      <c r="H264" s="446"/>
      <c r="I264" s="446"/>
      <c r="J264" s="671"/>
      <c r="K264" s="446"/>
      <c r="L264" s="348"/>
      <c r="M264" s="336"/>
      <c r="N264" s="336"/>
      <c r="O264" s="336"/>
      <c r="P264" s="336"/>
      <c r="Q264" s="336"/>
      <c r="R264" s="336"/>
      <c r="S264" s="336"/>
      <c r="T264" s="336"/>
      <c r="U264" s="336"/>
      <c r="V264" s="336"/>
      <c r="W264" s="336"/>
      <c r="X264" s="336"/>
      <c r="Y264" s="336"/>
      <c r="Z264" s="336"/>
    </row>
    <row r="265" spans="1:26" ht="30" x14ac:dyDescent="0.3">
      <c r="A265" s="456" t="s">
        <v>1853</v>
      </c>
      <c r="B265" s="363" t="s">
        <v>1841</v>
      </c>
      <c r="C265" s="369" t="s">
        <v>4501</v>
      </c>
      <c r="D265" s="362">
        <v>1</v>
      </c>
      <c r="E265" s="385" t="s">
        <v>294</v>
      </c>
      <c r="F265" s="384" t="s">
        <v>1842</v>
      </c>
      <c r="G265" s="773"/>
      <c r="H265" s="446"/>
      <c r="I265" s="446"/>
      <c r="J265" s="671"/>
      <c r="K265" s="446"/>
      <c r="L265" s="348"/>
      <c r="M265" s="336"/>
      <c r="N265" s="336"/>
      <c r="O265" s="336"/>
      <c r="P265" s="336"/>
      <c r="Q265" s="336"/>
      <c r="R265" s="336"/>
      <c r="S265" s="336"/>
      <c r="T265" s="336"/>
      <c r="U265" s="336"/>
      <c r="V265" s="336"/>
      <c r="W265" s="336"/>
      <c r="X265" s="336"/>
      <c r="Y265" s="336"/>
      <c r="Z265" s="336"/>
    </row>
    <row r="266" spans="1:26" ht="90" x14ac:dyDescent="0.3">
      <c r="A266" s="456"/>
      <c r="B266" s="363"/>
      <c r="C266" s="369" t="s">
        <v>1845</v>
      </c>
      <c r="D266" s="362">
        <v>1</v>
      </c>
      <c r="E266" s="385" t="s">
        <v>400</v>
      </c>
      <c r="F266" s="384" t="s">
        <v>4502</v>
      </c>
      <c r="G266" s="773"/>
      <c r="H266" s="446"/>
      <c r="I266" s="446"/>
      <c r="J266" s="671"/>
      <c r="K266" s="446"/>
      <c r="L266" s="348"/>
      <c r="M266" s="336"/>
      <c r="N266" s="336"/>
      <c r="O266" s="336"/>
      <c r="P266" s="336"/>
      <c r="Q266" s="336"/>
      <c r="R266" s="336"/>
      <c r="S266" s="336"/>
      <c r="T266" s="336"/>
      <c r="U266" s="336"/>
      <c r="V266" s="336"/>
      <c r="W266" s="336"/>
      <c r="X266" s="336"/>
      <c r="Y266" s="336"/>
      <c r="Z266" s="336"/>
    </row>
    <row r="267" spans="1:26" ht="45" x14ac:dyDescent="0.3">
      <c r="A267" s="456" t="s">
        <v>2144</v>
      </c>
      <c r="B267" s="363" t="s">
        <v>4503</v>
      </c>
      <c r="C267" s="361" t="s">
        <v>4504</v>
      </c>
      <c r="D267" s="362">
        <v>1</v>
      </c>
      <c r="E267" s="385" t="s">
        <v>400</v>
      </c>
      <c r="F267" s="384" t="s">
        <v>4497</v>
      </c>
      <c r="G267" s="773"/>
      <c r="H267" s="446"/>
      <c r="I267" s="446"/>
      <c r="J267" s="671"/>
      <c r="K267" s="446"/>
      <c r="L267" s="348"/>
      <c r="M267" s="336"/>
      <c r="N267" s="336"/>
      <c r="O267" s="336"/>
      <c r="P267" s="336"/>
      <c r="Q267" s="336"/>
      <c r="R267" s="336"/>
      <c r="S267" s="336"/>
      <c r="T267" s="336"/>
      <c r="U267" s="336"/>
      <c r="V267" s="336"/>
      <c r="W267" s="336"/>
      <c r="X267" s="336"/>
      <c r="Y267" s="336"/>
      <c r="Z267" s="336"/>
    </row>
    <row r="268" spans="1:26" ht="30" x14ac:dyDescent="0.3">
      <c r="A268" s="456"/>
      <c r="B268" s="363"/>
      <c r="C268" s="361" t="s">
        <v>4505</v>
      </c>
      <c r="D268" s="362">
        <v>1</v>
      </c>
      <c r="E268" s="385" t="s">
        <v>186</v>
      </c>
      <c r="F268" s="384" t="s">
        <v>4497</v>
      </c>
      <c r="G268" s="773"/>
      <c r="H268" s="446"/>
      <c r="I268" s="446"/>
      <c r="J268" s="671"/>
      <c r="K268" s="446"/>
      <c r="L268" s="348"/>
      <c r="M268" s="336"/>
      <c r="N268" s="336"/>
      <c r="O268" s="336"/>
      <c r="P268" s="336"/>
      <c r="Q268" s="336"/>
      <c r="R268" s="336"/>
      <c r="S268" s="336"/>
      <c r="T268" s="336"/>
      <c r="U268" s="336"/>
      <c r="V268" s="336"/>
      <c r="W268" s="336"/>
      <c r="X268" s="336"/>
      <c r="Y268" s="336"/>
      <c r="Z268" s="336"/>
    </row>
    <row r="269" spans="1:26" ht="30" x14ac:dyDescent="0.3">
      <c r="A269" s="456"/>
      <c r="B269" s="363"/>
      <c r="C269" s="361" t="s">
        <v>4506</v>
      </c>
      <c r="D269" s="362">
        <v>1</v>
      </c>
      <c r="E269" s="385" t="s">
        <v>400</v>
      </c>
      <c r="F269" s="384" t="s">
        <v>4497</v>
      </c>
      <c r="G269" s="773"/>
      <c r="H269" s="446"/>
      <c r="I269" s="446"/>
      <c r="J269" s="671"/>
      <c r="K269" s="446"/>
      <c r="L269" s="348"/>
      <c r="M269" s="336"/>
      <c r="N269" s="336"/>
      <c r="O269" s="336"/>
      <c r="P269" s="336"/>
      <c r="Q269" s="336"/>
      <c r="R269" s="336"/>
      <c r="S269" s="336"/>
      <c r="T269" s="336"/>
      <c r="U269" s="336"/>
      <c r="V269" s="336"/>
      <c r="W269" s="336"/>
      <c r="X269" s="336"/>
      <c r="Y269" s="336"/>
      <c r="Z269" s="336"/>
    </row>
    <row r="270" spans="1:26" ht="30" x14ac:dyDescent="0.3">
      <c r="A270" s="456"/>
      <c r="B270" s="363"/>
      <c r="C270" s="361" t="s">
        <v>4507</v>
      </c>
      <c r="D270" s="362">
        <v>1</v>
      </c>
      <c r="E270" s="385" t="s">
        <v>186</v>
      </c>
      <c r="F270" s="384" t="s">
        <v>4497</v>
      </c>
      <c r="G270" s="773"/>
      <c r="H270" s="446"/>
      <c r="I270" s="446"/>
      <c r="J270" s="671"/>
      <c r="K270" s="446"/>
      <c r="L270" s="348"/>
      <c r="M270" s="336"/>
      <c r="N270" s="336"/>
      <c r="O270" s="336"/>
      <c r="P270" s="336"/>
      <c r="Q270" s="336"/>
      <c r="R270" s="336"/>
      <c r="S270" s="336"/>
      <c r="T270" s="336"/>
      <c r="U270" s="336"/>
      <c r="V270" s="336"/>
      <c r="W270" s="336"/>
      <c r="X270" s="336"/>
      <c r="Y270" s="336"/>
      <c r="Z270" s="336"/>
    </row>
    <row r="271" spans="1:26" ht="30" x14ac:dyDescent="0.3">
      <c r="A271" s="456" t="s">
        <v>4508</v>
      </c>
      <c r="B271" s="363" t="s">
        <v>4509</v>
      </c>
      <c r="C271" s="387" t="s">
        <v>4510</v>
      </c>
      <c r="D271" s="362">
        <v>1</v>
      </c>
      <c r="E271" s="385" t="s">
        <v>163</v>
      </c>
      <c r="F271" s="384" t="s">
        <v>4497</v>
      </c>
      <c r="G271" s="773"/>
      <c r="H271" s="446"/>
      <c r="I271" s="446"/>
      <c r="J271" s="671"/>
      <c r="K271" s="446"/>
      <c r="L271" s="348"/>
      <c r="M271" s="336"/>
      <c r="N271" s="336"/>
      <c r="O271" s="336"/>
      <c r="P271" s="336"/>
      <c r="Q271" s="336"/>
      <c r="R271" s="336"/>
      <c r="S271" s="336"/>
      <c r="T271" s="336"/>
      <c r="U271" s="336"/>
      <c r="V271" s="336"/>
      <c r="W271" s="336"/>
      <c r="X271" s="336"/>
      <c r="Y271" s="336"/>
      <c r="Z271" s="336"/>
    </row>
    <row r="272" spans="1:26" ht="45" x14ac:dyDescent="0.3">
      <c r="A272" s="456"/>
      <c r="B272" s="363"/>
      <c r="C272" s="387" t="s">
        <v>4511</v>
      </c>
      <c r="D272" s="362">
        <v>1</v>
      </c>
      <c r="E272" s="385" t="s">
        <v>4512</v>
      </c>
      <c r="F272" s="384" t="s">
        <v>4513</v>
      </c>
      <c r="G272" s="773"/>
      <c r="H272" s="446"/>
      <c r="I272" s="446"/>
      <c r="J272" s="671"/>
      <c r="K272" s="446"/>
      <c r="L272" s="348"/>
      <c r="M272" s="336"/>
      <c r="N272" s="336"/>
      <c r="O272" s="336"/>
      <c r="P272" s="336"/>
      <c r="Q272" s="336"/>
      <c r="R272" s="336"/>
      <c r="S272" s="336"/>
      <c r="T272" s="336"/>
      <c r="U272" s="336"/>
      <c r="V272" s="336"/>
      <c r="W272" s="336"/>
      <c r="X272" s="336"/>
      <c r="Y272" s="336"/>
      <c r="Z272" s="336"/>
    </row>
    <row r="273" spans="1:26" ht="45" x14ac:dyDescent="0.3">
      <c r="A273" s="456"/>
      <c r="B273" s="363"/>
      <c r="C273" s="387" t="s">
        <v>4514</v>
      </c>
      <c r="D273" s="362">
        <v>1</v>
      </c>
      <c r="E273" s="385" t="s">
        <v>777</v>
      </c>
      <c r="F273" s="384" t="s">
        <v>4515</v>
      </c>
      <c r="G273" s="773"/>
      <c r="H273" s="446"/>
      <c r="I273" s="446"/>
      <c r="J273" s="671"/>
      <c r="K273" s="446"/>
      <c r="L273" s="348"/>
      <c r="M273" s="336"/>
      <c r="N273" s="336"/>
      <c r="O273" s="336"/>
      <c r="P273" s="336"/>
      <c r="Q273" s="336"/>
      <c r="R273" s="336"/>
      <c r="S273" s="336"/>
      <c r="T273" s="336"/>
      <c r="U273" s="336"/>
      <c r="V273" s="336"/>
      <c r="W273" s="336"/>
      <c r="X273" s="336"/>
      <c r="Y273" s="336"/>
      <c r="Z273" s="336"/>
    </row>
    <row r="274" spans="1:26" ht="90" x14ac:dyDescent="0.3">
      <c r="A274" s="456"/>
      <c r="B274" s="363"/>
      <c r="C274" s="387" t="s">
        <v>4516</v>
      </c>
      <c r="D274" s="362">
        <v>1</v>
      </c>
      <c r="E274" s="385" t="s">
        <v>4517</v>
      </c>
      <c r="F274" s="384" t="s">
        <v>4518</v>
      </c>
      <c r="G274" s="773"/>
      <c r="H274" s="446"/>
      <c r="I274" s="446"/>
      <c r="J274" s="671"/>
      <c r="K274" s="446"/>
      <c r="L274" s="348"/>
      <c r="M274" s="336"/>
      <c r="N274" s="336"/>
      <c r="O274" s="336"/>
      <c r="P274" s="336"/>
      <c r="Q274" s="336"/>
      <c r="R274" s="336"/>
      <c r="S274" s="336"/>
      <c r="T274" s="336"/>
      <c r="U274" s="336"/>
      <c r="V274" s="336"/>
      <c r="W274" s="336"/>
      <c r="X274" s="336"/>
      <c r="Y274" s="336"/>
      <c r="Z274" s="336"/>
    </row>
    <row r="275" spans="1:26" ht="60" x14ac:dyDescent="0.3">
      <c r="A275" s="456"/>
      <c r="B275" s="363"/>
      <c r="C275" s="369" t="s">
        <v>1730</v>
      </c>
      <c r="D275" s="362">
        <v>1</v>
      </c>
      <c r="E275" s="385" t="s">
        <v>400</v>
      </c>
      <c r="F275" s="384" t="s">
        <v>1844</v>
      </c>
      <c r="G275" s="773"/>
      <c r="H275" s="446"/>
      <c r="I275" s="446"/>
      <c r="J275" s="671"/>
      <c r="K275" s="446"/>
      <c r="L275" s="348"/>
      <c r="M275" s="336"/>
      <c r="N275" s="336"/>
      <c r="O275" s="336"/>
      <c r="P275" s="336"/>
      <c r="Q275" s="336"/>
      <c r="R275" s="336"/>
      <c r="S275" s="336"/>
      <c r="T275" s="336"/>
      <c r="U275" s="336"/>
      <c r="V275" s="336"/>
      <c r="W275" s="336"/>
      <c r="X275" s="336"/>
      <c r="Y275" s="336"/>
      <c r="Z275" s="336"/>
    </row>
    <row r="276" spans="1:26" ht="30" x14ac:dyDescent="0.3">
      <c r="A276" s="456" t="s">
        <v>4519</v>
      </c>
      <c r="B276" s="363" t="s">
        <v>4520</v>
      </c>
      <c r="C276" s="369" t="s">
        <v>6255</v>
      </c>
      <c r="D276" s="362">
        <v>1</v>
      </c>
      <c r="E276" s="385" t="s">
        <v>400</v>
      </c>
      <c r="F276" s="384" t="s">
        <v>4521</v>
      </c>
      <c r="G276" s="773"/>
      <c r="H276" s="446"/>
      <c r="I276" s="446"/>
      <c r="J276" s="671"/>
      <c r="K276" s="446"/>
      <c r="L276" s="348"/>
      <c r="M276" s="336"/>
      <c r="N276" s="336"/>
      <c r="O276" s="336"/>
      <c r="P276" s="336"/>
      <c r="Q276" s="336"/>
      <c r="R276" s="336"/>
      <c r="S276" s="336"/>
      <c r="T276" s="336"/>
      <c r="U276" s="336"/>
      <c r="V276" s="336"/>
      <c r="W276" s="336"/>
      <c r="X276" s="336"/>
      <c r="Y276" s="336"/>
      <c r="Z276" s="336"/>
    </row>
    <row r="277" spans="1:26" ht="30" x14ac:dyDescent="0.3">
      <c r="A277" s="456"/>
      <c r="B277" s="363"/>
      <c r="C277" s="369" t="s">
        <v>4522</v>
      </c>
      <c r="D277" s="362">
        <v>1</v>
      </c>
      <c r="E277" s="385" t="s">
        <v>400</v>
      </c>
      <c r="F277" s="384" t="s">
        <v>4521</v>
      </c>
      <c r="G277" s="773"/>
      <c r="H277" s="446"/>
      <c r="I277" s="446"/>
      <c r="J277" s="671"/>
      <c r="K277" s="446"/>
      <c r="L277" s="348"/>
      <c r="M277" s="336"/>
      <c r="N277" s="336"/>
      <c r="O277" s="336"/>
      <c r="P277" s="336"/>
      <c r="Q277" s="336"/>
      <c r="R277" s="336"/>
      <c r="S277" s="336"/>
      <c r="T277" s="336"/>
      <c r="U277" s="336"/>
      <c r="V277" s="336"/>
      <c r="W277" s="336"/>
      <c r="X277" s="336"/>
      <c r="Y277" s="336"/>
      <c r="Z277" s="336"/>
    </row>
    <row r="278" spans="1:26" ht="60" x14ac:dyDescent="0.3">
      <c r="A278" s="456" t="s">
        <v>4523</v>
      </c>
      <c r="B278" s="363" t="s">
        <v>4524</v>
      </c>
      <c r="C278" s="369" t="s">
        <v>4525</v>
      </c>
      <c r="D278" s="362">
        <v>1</v>
      </c>
      <c r="E278" s="385" t="s">
        <v>400</v>
      </c>
      <c r="F278" s="384" t="s">
        <v>6379</v>
      </c>
      <c r="G278" s="773"/>
      <c r="H278" s="446"/>
      <c r="I278" s="446"/>
      <c r="J278" s="671"/>
      <c r="K278" s="446"/>
      <c r="L278" s="348"/>
      <c r="M278" s="336"/>
      <c r="N278" s="336"/>
      <c r="O278" s="336"/>
      <c r="P278" s="336"/>
      <c r="Q278" s="336"/>
      <c r="R278" s="336"/>
      <c r="S278" s="336"/>
      <c r="T278" s="336"/>
      <c r="U278" s="336"/>
      <c r="V278" s="336"/>
      <c r="W278" s="336"/>
      <c r="X278" s="336"/>
      <c r="Y278" s="336"/>
      <c r="Z278" s="336"/>
    </row>
    <row r="279" spans="1:26" ht="23.5" x14ac:dyDescent="0.3">
      <c r="A279" s="456"/>
      <c r="B279" s="363"/>
      <c r="C279" s="369" t="s">
        <v>4526</v>
      </c>
      <c r="D279" s="362">
        <v>1</v>
      </c>
      <c r="E279" s="385" t="s">
        <v>400</v>
      </c>
      <c r="F279" s="384" t="s">
        <v>4527</v>
      </c>
      <c r="G279" s="773"/>
      <c r="H279" s="446"/>
      <c r="I279" s="446"/>
      <c r="J279" s="671"/>
      <c r="K279" s="446"/>
      <c r="L279" s="348"/>
      <c r="M279" s="336"/>
      <c r="N279" s="336"/>
      <c r="O279" s="336"/>
      <c r="P279" s="336"/>
      <c r="Q279" s="336"/>
      <c r="R279" s="336"/>
      <c r="S279" s="336"/>
      <c r="T279" s="336"/>
      <c r="U279" s="336"/>
      <c r="V279" s="336"/>
      <c r="W279" s="336"/>
      <c r="X279" s="336"/>
      <c r="Y279" s="336"/>
      <c r="Z279" s="336"/>
    </row>
    <row r="280" spans="1:26" ht="30" x14ac:dyDescent="0.3">
      <c r="A280" s="456"/>
      <c r="B280" s="363"/>
      <c r="C280" s="369" t="s">
        <v>4528</v>
      </c>
      <c r="D280" s="362">
        <v>1</v>
      </c>
      <c r="E280" s="385" t="s">
        <v>400</v>
      </c>
      <c r="F280" s="384" t="s">
        <v>4529</v>
      </c>
      <c r="G280" s="773"/>
      <c r="H280" s="446"/>
      <c r="I280" s="446"/>
      <c r="J280" s="671"/>
      <c r="K280" s="446"/>
      <c r="L280" s="348"/>
      <c r="M280" s="336"/>
      <c r="N280" s="336"/>
      <c r="O280" s="336"/>
      <c r="P280" s="336"/>
      <c r="Q280" s="336"/>
      <c r="R280" s="336"/>
      <c r="S280" s="336"/>
      <c r="T280" s="336"/>
      <c r="U280" s="336"/>
      <c r="V280" s="336"/>
      <c r="W280" s="336"/>
      <c r="X280" s="336"/>
      <c r="Y280" s="336"/>
      <c r="Z280" s="336"/>
    </row>
    <row r="281" spans="1:26" ht="30" x14ac:dyDescent="0.3">
      <c r="A281" s="456" t="s">
        <v>4530</v>
      </c>
      <c r="B281" s="363" t="s">
        <v>4531</v>
      </c>
      <c r="C281" s="369" t="s">
        <v>4532</v>
      </c>
      <c r="D281" s="362">
        <v>1</v>
      </c>
      <c r="E281" s="385" t="s">
        <v>400</v>
      </c>
      <c r="F281" s="384" t="s">
        <v>4529</v>
      </c>
      <c r="G281" s="773"/>
      <c r="H281" s="446"/>
      <c r="I281" s="446"/>
      <c r="J281" s="671"/>
      <c r="K281" s="446"/>
      <c r="L281" s="348"/>
      <c r="M281" s="336"/>
      <c r="N281" s="336"/>
      <c r="O281" s="336"/>
      <c r="P281" s="336"/>
      <c r="Q281" s="336"/>
      <c r="R281" s="336"/>
      <c r="S281" s="336"/>
      <c r="T281" s="336"/>
      <c r="U281" s="336"/>
      <c r="V281" s="336"/>
      <c r="W281" s="336"/>
      <c r="X281" s="336"/>
      <c r="Y281" s="336"/>
      <c r="Z281" s="336"/>
    </row>
    <row r="282" spans="1:26" ht="23.5" x14ac:dyDescent="0.3">
      <c r="A282" s="456"/>
      <c r="B282" s="363"/>
      <c r="C282" s="369" t="s">
        <v>4533</v>
      </c>
      <c r="D282" s="362">
        <v>1</v>
      </c>
      <c r="E282" s="385" t="s">
        <v>400</v>
      </c>
      <c r="F282" s="384" t="s">
        <v>4529</v>
      </c>
      <c r="G282" s="773"/>
      <c r="H282" s="446"/>
      <c r="I282" s="446"/>
      <c r="J282" s="671"/>
      <c r="K282" s="446"/>
      <c r="L282" s="348"/>
      <c r="M282" s="336"/>
      <c r="N282" s="336"/>
      <c r="O282" s="336"/>
      <c r="P282" s="336"/>
      <c r="Q282" s="336"/>
      <c r="R282" s="336"/>
      <c r="S282" s="336"/>
      <c r="T282" s="336"/>
      <c r="U282" s="336"/>
      <c r="V282" s="336"/>
      <c r="W282" s="336"/>
      <c r="X282" s="336"/>
      <c r="Y282" s="336"/>
      <c r="Z282" s="336"/>
    </row>
    <row r="283" spans="1:26" ht="30" x14ac:dyDescent="0.3">
      <c r="A283" s="473" t="s">
        <v>4534</v>
      </c>
      <c r="B283" s="363" t="s">
        <v>4535</v>
      </c>
      <c r="C283" s="369" t="s">
        <v>4536</v>
      </c>
      <c r="D283" s="362">
        <v>1</v>
      </c>
      <c r="E283" s="385" t="s">
        <v>198</v>
      </c>
      <c r="F283" s="384" t="s">
        <v>4537</v>
      </c>
      <c r="G283" s="773"/>
      <c r="H283" s="446"/>
      <c r="I283" s="446"/>
      <c r="J283" s="671"/>
      <c r="K283" s="446"/>
      <c r="L283" s="348"/>
      <c r="M283" s="336"/>
      <c r="N283" s="336"/>
      <c r="O283" s="336"/>
      <c r="P283" s="336"/>
      <c r="Q283" s="336"/>
      <c r="R283" s="336"/>
      <c r="S283" s="336"/>
      <c r="T283" s="336"/>
      <c r="U283" s="336"/>
      <c r="V283" s="336"/>
      <c r="W283" s="336"/>
      <c r="X283" s="336"/>
      <c r="Y283" s="336"/>
      <c r="Z283" s="336"/>
    </row>
    <row r="284" spans="1:26" ht="45" x14ac:dyDescent="0.3">
      <c r="A284" s="456"/>
      <c r="B284" s="363"/>
      <c r="C284" s="369" t="s">
        <v>4538</v>
      </c>
      <c r="D284" s="362">
        <v>1</v>
      </c>
      <c r="E284" s="385" t="s">
        <v>163</v>
      </c>
      <c r="F284" s="384" t="s">
        <v>4539</v>
      </c>
      <c r="G284" s="773"/>
      <c r="H284" s="446"/>
      <c r="I284" s="446"/>
      <c r="J284" s="671"/>
      <c r="K284" s="446"/>
      <c r="L284" s="348"/>
      <c r="M284" s="336"/>
      <c r="N284" s="336"/>
      <c r="O284" s="336"/>
      <c r="P284" s="336"/>
      <c r="Q284" s="336"/>
      <c r="R284" s="336"/>
      <c r="S284" s="336"/>
      <c r="T284" s="336"/>
      <c r="U284" s="336"/>
      <c r="V284" s="336"/>
      <c r="W284" s="336"/>
      <c r="X284" s="336"/>
      <c r="Y284" s="336"/>
      <c r="Z284" s="336"/>
    </row>
    <row r="285" spans="1:26" ht="45" x14ac:dyDescent="0.3">
      <c r="A285" s="456"/>
      <c r="B285" s="363"/>
      <c r="C285" s="369" t="s">
        <v>4540</v>
      </c>
      <c r="D285" s="362">
        <v>1</v>
      </c>
      <c r="E285" s="385" t="s">
        <v>163</v>
      </c>
      <c r="F285" s="384" t="s">
        <v>4541</v>
      </c>
      <c r="G285" s="773"/>
      <c r="H285" s="446"/>
      <c r="I285" s="446"/>
      <c r="J285" s="671"/>
      <c r="K285" s="446"/>
      <c r="L285" s="348"/>
      <c r="M285" s="336"/>
      <c r="N285" s="336"/>
      <c r="O285" s="336"/>
      <c r="P285" s="336"/>
      <c r="Q285" s="336"/>
      <c r="R285" s="336"/>
      <c r="S285" s="336"/>
      <c r="T285" s="336"/>
      <c r="U285" s="336"/>
      <c r="V285" s="336"/>
      <c r="W285" s="336"/>
      <c r="X285" s="336"/>
      <c r="Y285" s="336"/>
      <c r="Z285" s="336"/>
    </row>
    <row r="286" spans="1:26" ht="45" x14ac:dyDescent="0.3">
      <c r="A286" s="456" t="s">
        <v>4542</v>
      </c>
      <c r="B286" s="363" t="s">
        <v>4543</v>
      </c>
      <c r="C286" s="369" t="s">
        <v>4544</v>
      </c>
      <c r="D286" s="362">
        <v>1</v>
      </c>
      <c r="E286" s="370" t="s">
        <v>308</v>
      </c>
      <c r="F286" s="384"/>
      <c r="G286" s="773"/>
      <c r="H286" s="446"/>
      <c r="I286" s="446"/>
      <c r="J286" s="671"/>
      <c r="K286" s="446"/>
      <c r="L286" s="348"/>
      <c r="M286" s="336"/>
      <c r="N286" s="336"/>
      <c r="O286" s="336"/>
      <c r="P286" s="336"/>
      <c r="Q286" s="336"/>
      <c r="R286" s="336"/>
      <c r="S286" s="336"/>
      <c r="T286" s="336"/>
      <c r="U286" s="336"/>
      <c r="V286" s="336"/>
      <c r="W286" s="336"/>
      <c r="X286" s="336"/>
      <c r="Y286" s="336"/>
      <c r="Z286" s="336"/>
    </row>
    <row r="287" spans="1:26" ht="30" x14ac:dyDescent="0.3">
      <c r="A287" s="456"/>
      <c r="B287" s="363"/>
      <c r="C287" s="369" t="s">
        <v>4545</v>
      </c>
      <c r="D287" s="362">
        <v>1</v>
      </c>
      <c r="E287" s="370" t="s">
        <v>308</v>
      </c>
      <c r="F287" s="384"/>
      <c r="G287" s="773"/>
      <c r="H287" s="446"/>
      <c r="I287" s="446"/>
      <c r="J287" s="671"/>
      <c r="K287" s="446"/>
      <c r="L287" s="348"/>
      <c r="M287" s="336"/>
      <c r="N287" s="336"/>
      <c r="O287" s="336"/>
      <c r="P287" s="336"/>
      <c r="Q287" s="336"/>
      <c r="R287" s="336"/>
      <c r="S287" s="336"/>
      <c r="T287" s="336"/>
      <c r="U287" s="336"/>
      <c r="V287" s="336"/>
      <c r="W287" s="336"/>
      <c r="X287" s="336"/>
      <c r="Y287" s="336"/>
      <c r="Z287" s="336"/>
    </row>
    <row r="288" spans="1:26" ht="23.5" x14ac:dyDescent="0.3">
      <c r="A288" s="459" t="s">
        <v>105</v>
      </c>
      <c r="B288" s="950" t="s">
        <v>104</v>
      </c>
      <c r="C288" s="947"/>
      <c r="D288" s="947"/>
      <c r="E288" s="947"/>
      <c r="F288" s="947"/>
      <c r="G288" s="948"/>
      <c r="H288" s="481"/>
      <c r="I288" s="446">
        <f>SUM(D289:D296)</f>
        <v>8</v>
      </c>
      <c r="J288" s="671">
        <f>COUNT(D289:D296)*2</f>
        <v>16</v>
      </c>
      <c r="K288" s="446">
        <f>I288*100/J288</f>
        <v>50</v>
      </c>
      <c r="L288" s="348"/>
      <c r="M288" s="336"/>
      <c r="N288" s="336"/>
      <c r="O288" s="336"/>
      <c r="P288" s="336"/>
      <c r="Q288" s="336"/>
      <c r="R288" s="336"/>
      <c r="S288" s="336"/>
      <c r="T288" s="336"/>
      <c r="U288" s="336"/>
      <c r="V288" s="336"/>
      <c r="W288" s="336"/>
      <c r="X288" s="336"/>
      <c r="Y288" s="336"/>
      <c r="Z288" s="336"/>
    </row>
    <row r="289" spans="1:26" ht="45" x14ac:dyDescent="0.3">
      <c r="A289" s="456" t="s">
        <v>1465</v>
      </c>
      <c r="B289" s="363" t="s">
        <v>4546</v>
      </c>
      <c r="C289" s="361" t="s">
        <v>4547</v>
      </c>
      <c r="D289" s="362">
        <v>1</v>
      </c>
      <c r="E289" s="362" t="s">
        <v>1856</v>
      </c>
      <c r="F289" s="363" t="s">
        <v>4548</v>
      </c>
      <c r="G289" s="773"/>
      <c r="H289" s="446"/>
      <c r="I289" s="446"/>
      <c r="J289" s="671"/>
      <c r="K289" s="446"/>
      <c r="L289" s="348"/>
      <c r="M289" s="336"/>
      <c r="N289" s="336"/>
      <c r="O289" s="336"/>
      <c r="P289" s="336"/>
      <c r="Q289" s="336"/>
      <c r="R289" s="336"/>
      <c r="S289" s="336"/>
      <c r="T289" s="336"/>
      <c r="U289" s="336"/>
      <c r="V289" s="336"/>
      <c r="W289" s="336"/>
      <c r="X289" s="336"/>
      <c r="Y289" s="336"/>
      <c r="Z289" s="336"/>
    </row>
    <row r="290" spans="1:26" ht="23.5" x14ac:dyDescent="0.3">
      <c r="A290" s="456"/>
      <c r="B290" s="363"/>
      <c r="C290" s="361" t="s">
        <v>4549</v>
      </c>
      <c r="D290" s="362">
        <v>1</v>
      </c>
      <c r="E290" s="362" t="s">
        <v>501</v>
      </c>
      <c r="F290" s="367" t="s">
        <v>4550</v>
      </c>
      <c r="G290" s="773"/>
      <c r="H290" s="446"/>
      <c r="I290" s="446"/>
      <c r="J290" s="671"/>
      <c r="K290" s="446"/>
      <c r="L290" s="348"/>
      <c r="M290" s="336"/>
      <c r="N290" s="336"/>
      <c r="O290" s="336"/>
      <c r="P290" s="336"/>
      <c r="Q290" s="336"/>
      <c r="R290" s="336"/>
      <c r="S290" s="336"/>
      <c r="T290" s="336"/>
      <c r="U290" s="336"/>
      <c r="V290" s="336"/>
      <c r="W290" s="336"/>
      <c r="X290" s="336"/>
      <c r="Y290" s="336"/>
      <c r="Z290" s="336"/>
    </row>
    <row r="291" spans="1:26" ht="30" x14ac:dyDescent="0.3">
      <c r="A291" s="456"/>
      <c r="B291" s="393"/>
      <c r="C291" s="377" t="s">
        <v>4551</v>
      </c>
      <c r="D291" s="362">
        <v>1</v>
      </c>
      <c r="E291" s="374" t="s">
        <v>1433</v>
      </c>
      <c r="F291" s="337" t="s">
        <v>4552</v>
      </c>
      <c r="G291" s="780"/>
      <c r="H291" s="446"/>
      <c r="I291" s="446"/>
      <c r="J291" s="671"/>
      <c r="K291" s="446"/>
      <c r="L291" s="348"/>
      <c r="M291" s="336"/>
      <c r="N291" s="336"/>
      <c r="O291" s="336"/>
      <c r="P291" s="336"/>
      <c r="Q291" s="336"/>
      <c r="R291" s="336"/>
      <c r="S291" s="336"/>
      <c r="T291" s="336"/>
      <c r="U291" s="336"/>
      <c r="V291" s="336"/>
      <c r="W291" s="336"/>
      <c r="X291" s="336"/>
      <c r="Y291" s="336"/>
      <c r="Z291" s="336"/>
    </row>
    <row r="292" spans="1:26" ht="60" x14ac:dyDescent="0.3">
      <c r="A292" s="456" t="s">
        <v>1482</v>
      </c>
      <c r="B292" s="363" t="s">
        <v>4553</v>
      </c>
      <c r="C292" s="361" t="s">
        <v>4554</v>
      </c>
      <c r="D292" s="362">
        <v>1</v>
      </c>
      <c r="E292" s="362" t="s">
        <v>308</v>
      </c>
      <c r="F292" s="363" t="s">
        <v>4555</v>
      </c>
      <c r="G292" s="773"/>
      <c r="H292" s="446"/>
      <c r="I292" s="446"/>
      <c r="J292" s="671"/>
      <c r="K292" s="446"/>
      <c r="L292" s="348"/>
      <c r="M292" s="336"/>
      <c r="N292" s="336"/>
      <c r="O292" s="336"/>
      <c r="P292" s="336"/>
      <c r="Q292" s="336"/>
      <c r="R292" s="336"/>
      <c r="S292" s="336"/>
      <c r="T292" s="336"/>
      <c r="U292" s="336"/>
      <c r="V292" s="336"/>
      <c r="W292" s="336"/>
      <c r="X292" s="336"/>
      <c r="Y292" s="336"/>
      <c r="Z292" s="336"/>
    </row>
    <row r="293" spans="1:26" ht="30" x14ac:dyDescent="0.3">
      <c r="A293" s="456" t="s">
        <v>2157</v>
      </c>
      <c r="B293" s="363" t="s">
        <v>4556</v>
      </c>
      <c r="C293" s="361" t="s">
        <v>4557</v>
      </c>
      <c r="D293" s="362">
        <v>1</v>
      </c>
      <c r="E293" s="362" t="s">
        <v>400</v>
      </c>
      <c r="F293" s="363" t="s">
        <v>4558</v>
      </c>
      <c r="G293" s="773"/>
      <c r="H293" s="446"/>
      <c r="I293" s="446"/>
      <c r="J293" s="671"/>
      <c r="K293" s="446"/>
      <c r="L293" s="348"/>
      <c r="M293" s="336"/>
      <c r="N293" s="336"/>
      <c r="O293" s="336"/>
      <c r="P293" s="336"/>
      <c r="Q293" s="336"/>
      <c r="R293" s="336"/>
      <c r="S293" s="336"/>
      <c r="T293" s="336"/>
      <c r="U293" s="336"/>
      <c r="V293" s="336"/>
      <c r="W293" s="336"/>
      <c r="X293" s="336"/>
      <c r="Y293" s="336"/>
      <c r="Z293" s="336"/>
    </row>
    <row r="294" spans="1:26" ht="23.5" x14ac:dyDescent="0.3">
      <c r="A294" s="456"/>
      <c r="B294" s="363"/>
      <c r="C294" s="361" t="s">
        <v>4559</v>
      </c>
      <c r="D294" s="362">
        <v>1</v>
      </c>
      <c r="E294" s="362" t="s">
        <v>1856</v>
      </c>
      <c r="F294" s="363"/>
      <c r="G294" s="773"/>
      <c r="H294" s="446"/>
      <c r="I294" s="446"/>
      <c r="J294" s="671"/>
      <c r="K294" s="446"/>
      <c r="L294" s="348"/>
      <c r="M294" s="336"/>
      <c r="N294" s="336"/>
      <c r="O294" s="336"/>
      <c r="P294" s="336"/>
      <c r="Q294" s="336"/>
      <c r="R294" s="336"/>
      <c r="S294" s="336"/>
      <c r="T294" s="336"/>
      <c r="U294" s="336"/>
      <c r="V294" s="336"/>
      <c r="W294" s="336"/>
      <c r="X294" s="336"/>
      <c r="Y294" s="336"/>
      <c r="Z294" s="336"/>
    </row>
    <row r="295" spans="1:26" ht="30" x14ac:dyDescent="0.3">
      <c r="A295" s="456"/>
      <c r="B295" s="363"/>
      <c r="C295" s="361" t="s">
        <v>4560</v>
      </c>
      <c r="D295" s="362">
        <v>1</v>
      </c>
      <c r="E295" s="362" t="s">
        <v>1856</v>
      </c>
      <c r="F295" s="363" t="s">
        <v>4560</v>
      </c>
      <c r="G295" s="773"/>
      <c r="H295" s="446"/>
      <c r="I295" s="446"/>
      <c r="J295" s="671"/>
      <c r="K295" s="446"/>
      <c r="L295" s="348"/>
      <c r="M295" s="336"/>
      <c r="N295" s="336"/>
      <c r="O295" s="336"/>
      <c r="P295" s="336"/>
      <c r="Q295" s="336"/>
      <c r="R295" s="336"/>
      <c r="S295" s="336"/>
      <c r="T295" s="336"/>
      <c r="U295" s="336"/>
      <c r="V295" s="336"/>
      <c r="W295" s="336"/>
      <c r="X295" s="336"/>
      <c r="Y295" s="336"/>
      <c r="Z295" s="336"/>
    </row>
    <row r="296" spans="1:26" ht="45" x14ac:dyDescent="0.3">
      <c r="A296" s="469" t="s">
        <v>4561</v>
      </c>
      <c r="B296" s="363" t="s">
        <v>1854</v>
      </c>
      <c r="C296" s="361" t="s">
        <v>6542</v>
      </c>
      <c r="D296" s="362">
        <v>1</v>
      </c>
      <c r="E296" s="362" t="s">
        <v>400</v>
      </c>
      <c r="F296" s="363" t="s">
        <v>4562</v>
      </c>
      <c r="G296" s="773"/>
      <c r="H296" s="446"/>
      <c r="I296" s="446"/>
      <c r="J296" s="671"/>
      <c r="K296" s="446"/>
      <c r="L296" s="348"/>
      <c r="M296" s="336"/>
      <c r="N296" s="336"/>
      <c r="O296" s="336"/>
      <c r="P296" s="336"/>
      <c r="Q296" s="336"/>
      <c r="R296" s="336"/>
      <c r="S296" s="336"/>
      <c r="T296" s="336"/>
      <c r="U296" s="336"/>
      <c r="V296" s="336"/>
      <c r="W296" s="336"/>
      <c r="X296" s="336"/>
      <c r="Y296" s="336"/>
      <c r="Z296" s="336"/>
    </row>
    <row r="297" spans="1:26" ht="23.5" x14ac:dyDescent="0.3">
      <c r="A297" s="469"/>
      <c r="B297" s="949" t="s">
        <v>813</v>
      </c>
      <c r="C297" s="947"/>
      <c r="D297" s="947"/>
      <c r="E297" s="947"/>
      <c r="F297" s="947"/>
      <c r="G297" s="948"/>
      <c r="H297" s="480"/>
      <c r="I297" s="446">
        <f>I298+I302+I310+I319+I326+I332</f>
        <v>37</v>
      </c>
      <c r="J297" s="671">
        <f>J298+J302+J310+J319+J326+J332</f>
        <v>74</v>
      </c>
      <c r="K297" s="446">
        <f t="shared" ref="K297:K298" si="6">I297*100/J297</f>
        <v>50</v>
      </c>
      <c r="L297" s="348"/>
      <c r="M297" s="336"/>
      <c r="N297" s="336"/>
      <c r="O297" s="336"/>
      <c r="P297" s="336"/>
      <c r="Q297" s="336"/>
      <c r="R297" s="336"/>
      <c r="S297" s="336"/>
      <c r="T297" s="336"/>
      <c r="U297" s="336"/>
      <c r="V297" s="336"/>
      <c r="W297" s="336"/>
      <c r="X297" s="336"/>
      <c r="Y297" s="336"/>
      <c r="Z297" s="336"/>
    </row>
    <row r="298" spans="1:26" ht="23.5" x14ac:dyDescent="0.3">
      <c r="A298" s="456" t="s">
        <v>114</v>
      </c>
      <c r="B298" s="944" t="s">
        <v>1860</v>
      </c>
      <c r="C298" s="947"/>
      <c r="D298" s="947"/>
      <c r="E298" s="947"/>
      <c r="F298" s="947"/>
      <c r="G298" s="948"/>
      <c r="H298" s="481"/>
      <c r="I298" s="446">
        <f>SUM(D299:D301)</f>
        <v>3</v>
      </c>
      <c r="J298" s="671">
        <f>COUNT(D299:D301)*2</f>
        <v>6</v>
      </c>
      <c r="K298" s="446">
        <f t="shared" si="6"/>
        <v>50</v>
      </c>
      <c r="L298" s="348"/>
      <c r="M298" s="336"/>
      <c r="N298" s="336"/>
      <c r="O298" s="336"/>
      <c r="P298" s="336"/>
      <c r="Q298" s="336"/>
      <c r="R298" s="336"/>
      <c r="S298" s="336"/>
      <c r="T298" s="336"/>
      <c r="U298" s="336"/>
      <c r="V298" s="336"/>
      <c r="W298" s="336"/>
      <c r="X298" s="336"/>
      <c r="Y298" s="336"/>
      <c r="Z298" s="336"/>
    </row>
    <row r="299" spans="1:26" ht="30" x14ac:dyDescent="0.3">
      <c r="A299" s="456" t="s">
        <v>1861</v>
      </c>
      <c r="B299" s="363" t="s">
        <v>1862</v>
      </c>
      <c r="C299" s="361" t="s">
        <v>1863</v>
      </c>
      <c r="D299" s="362">
        <v>1</v>
      </c>
      <c r="E299" s="362" t="s">
        <v>400</v>
      </c>
      <c r="F299" s="363" t="s">
        <v>4565</v>
      </c>
      <c r="G299" s="781"/>
      <c r="H299" s="451"/>
      <c r="I299" s="446"/>
      <c r="J299" s="671"/>
      <c r="K299" s="446"/>
      <c r="L299" s="348"/>
      <c r="M299" s="336"/>
      <c r="N299" s="336"/>
      <c r="O299" s="336"/>
      <c r="P299" s="336"/>
      <c r="Q299" s="336"/>
      <c r="R299" s="336"/>
      <c r="S299" s="336"/>
      <c r="T299" s="336"/>
      <c r="U299" s="336"/>
      <c r="V299" s="336"/>
      <c r="W299" s="336"/>
      <c r="X299" s="336"/>
      <c r="Y299" s="336"/>
      <c r="Z299" s="336"/>
    </row>
    <row r="300" spans="1:26" ht="30" x14ac:dyDescent="0.3">
      <c r="A300" s="456" t="s">
        <v>1598</v>
      </c>
      <c r="B300" s="363" t="s">
        <v>1865</v>
      </c>
      <c r="C300" s="361" t="s">
        <v>4566</v>
      </c>
      <c r="D300" s="362">
        <v>1</v>
      </c>
      <c r="E300" s="362" t="s">
        <v>400</v>
      </c>
      <c r="F300" s="363" t="s">
        <v>4567</v>
      </c>
      <c r="G300" s="781"/>
      <c r="H300" s="451"/>
      <c r="I300" s="446"/>
      <c r="J300" s="671"/>
      <c r="K300" s="446"/>
      <c r="L300" s="348"/>
      <c r="M300" s="336"/>
      <c r="N300" s="336"/>
      <c r="O300" s="336"/>
      <c r="P300" s="336"/>
      <c r="Q300" s="336"/>
      <c r="R300" s="336"/>
      <c r="S300" s="336"/>
      <c r="T300" s="336"/>
      <c r="U300" s="336"/>
      <c r="V300" s="336"/>
      <c r="W300" s="336"/>
      <c r="X300" s="336"/>
      <c r="Y300" s="336"/>
      <c r="Z300" s="336"/>
    </row>
    <row r="301" spans="1:26" ht="30" x14ac:dyDescent="0.3">
      <c r="A301" s="456" t="s">
        <v>1601</v>
      </c>
      <c r="B301" s="363" t="s">
        <v>1866</v>
      </c>
      <c r="C301" s="383" t="s">
        <v>823</v>
      </c>
      <c r="D301" s="362">
        <v>1</v>
      </c>
      <c r="E301" s="362" t="s">
        <v>400</v>
      </c>
      <c r="F301" s="363" t="s">
        <v>824</v>
      </c>
      <c r="G301" s="781"/>
      <c r="H301" s="451"/>
      <c r="I301" s="446"/>
      <c r="J301" s="671"/>
      <c r="K301" s="446"/>
      <c r="L301" s="348"/>
      <c r="M301" s="336"/>
      <c r="N301" s="336"/>
      <c r="O301" s="336"/>
      <c r="P301" s="336"/>
      <c r="Q301" s="336"/>
      <c r="R301" s="336"/>
      <c r="S301" s="336"/>
      <c r="T301" s="336"/>
      <c r="U301" s="336"/>
      <c r="V301" s="336"/>
      <c r="W301" s="336"/>
      <c r="X301" s="336"/>
      <c r="Y301" s="336"/>
      <c r="Z301" s="336"/>
    </row>
    <row r="302" spans="1:26" ht="23.5" x14ac:dyDescent="0.3">
      <c r="A302" s="459" t="s">
        <v>116</v>
      </c>
      <c r="B302" s="944" t="s">
        <v>117</v>
      </c>
      <c r="C302" s="947"/>
      <c r="D302" s="947"/>
      <c r="E302" s="947"/>
      <c r="F302" s="947"/>
      <c r="G302" s="948"/>
      <c r="H302" s="481"/>
      <c r="I302" s="446">
        <f>SUM(D303:D309)</f>
        <v>7</v>
      </c>
      <c r="J302" s="671">
        <f>COUNT(D303:D309)*2</f>
        <v>14</v>
      </c>
      <c r="K302" s="446">
        <f>I302*100/J302</f>
        <v>50</v>
      </c>
      <c r="L302" s="348"/>
      <c r="M302" s="336"/>
      <c r="N302" s="336"/>
      <c r="O302" s="336"/>
      <c r="P302" s="336"/>
      <c r="Q302" s="336"/>
      <c r="R302" s="336"/>
      <c r="S302" s="336"/>
      <c r="T302" s="336"/>
      <c r="U302" s="336"/>
      <c r="V302" s="336"/>
      <c r="W302" s="336"/>
      <c r="X302" s="336"/>
      <c r="Y302" s="336"/>
      <c r="Z302" s="336"/>
    </row>
    <row r="303" spans="1:26" ht="30" x14ac:dyDescent="0.3">
      <c r="A303" s="456" t="s">
        <v>1603</v>
      </c>
      <c r="B303" s="363" t="s">
        <v>831</v>
      </c>
      <c r="C303" s="361" t="s">
        <v>4568</v>
      </c>
      <c r="D303" s="362">
        <v>1</v>
      </c>
      <c r="E303" s="362" t="s">
        <v>228</v>
      </c>
      <c r="F303" s="363" t="s">
        <v>4569</v>
      </c>
      <c r="G303" s="781"/>
      <c r="H303" s="451"/>
      <c r="I303" s="446"/>
      <c r="J303" s="671"/>
      <c r="K303" s="446"/>
      <c r="L303" s="348"/>
      <c r="M303" s="336"/>
      <c r="N303" s="336"/>
      <c r="O303" s="336"/>
      <c r="P303" s="336"/>
      <c r="Q303" s="336"/>
      <c r="R303" s="336"/>
      <c r="S303" s="336"/>
      <c r="T303" s="336"/>
      <c r="U303" s="336"/>
      <c r="V303" s="336"/>
      <c r="W303" s="336"/>
      <c r="X303" s="336"/>
      <c r="Y303" s="336"/>
      <c r="Z303" s="336"/>
    </row>
    <row r="304" spans="1:26" ht="30" x14ac:dyDescent="0.3">
      <c r="A304" s="456"/>
      <c r="B304" s="363"/>
      <c r="C304" s="361" t="s">
        <v>835</v>
      </c>
      <c r="D304" s="362">
        <v>1</v>
      </c>
      <c r="E304" s="362" t="s">
        <v>256</v>
      </c>
      <c r="F304" s="363" t="s">
        <v>4570</v>
      </c>
      <c r="G304" s="781"/>
      <c r="H304" s="451"/>
      <c r="I304" s="446"/>
      <c r="J304" s="671"/>
      <c r="K304" s="446"/>
      <c r="L304" s="348"/>
      <c r="M304" s="336"/>
      <c r="N304" s="336"/>
      <c r="O304" s="336"/>
      <c r="P304" s="336"/>
      <c r="Q304" s="336"/>
      <c r="R304" s="336"/>
      <c r="S304" s="336"/>
      <c r="T304" s="336"/>
      <c r="U304" s="336"/>
      <c r="V304" s="336"/>
      <c r="W304" s="336"/>
      <c r="X304" s="336"/>
      <c r="Y304" s="336"/>
      <c r="Z304" s="336"/>
    </row>
    <row r="305" spans="1:26" ht="30" x14ac:dyDescent="0.3">
      <c r="A305" s="456"/>
      <c r="B305" s="363"/>
      <c r="C305" s="361" t="s">
        <v>839</v>
      </c>
      <c r="D305" s="362">
        <v>1</v>
      </c>
      <c r="E305" s="362" t="s">
        <v>228</v>
      </c>
      <c r="F305" s="363" t="s">
        <v>840</v>
      </c>
      <c r="G305" s="781"/>
      <c r="H305" s="451"/>
      <c r="I305" s="446"/>
      <c r="J305" s="671"/>
      <c r="K305" s="446"/>
      <c r="L305" s="348"/>
      <c r="M305" s="336"/>
      <c r="N305" s="336"/>
      <c r="O305" s="336"/>
      <c r="P305" s="336"/>
      <c r="Q305" s="336"/>
      <c r="R305" s="336"/>
      <c r="S305" s="336"/>
      <c r="T305" s="336"/>
      <c r="U305" s="336"/>
      <c r="V305" s="336"/>
      <c r="W305" s="336"/>
      <c r="X305" s="336"/>
      <c r="Y305" s="336"/>
      <c r="Z305" s="336"/>
    </row>
    <row r="306" spans="1:26" ht="45" x14ac:dyDescent="0.3">
      <c r="A306" s="456"/>
      <c r="B306" s="363"/>
      <c r="C306" s="361" t="s">
        <v>4571</v>
      </c>
      <c r="D306" s="362">
        <v>1</v>
      </c>
      <c r="E306" s="362" t="s">
        <v>228</v>
      </c>
      <c r="F306" s="363" t="s">
        <v>4572</v>
      </c>
      <c r="G306" s="781"/>
      <c r="H306" s="451"/>
      <c r="I306" s="446"/>
      <c r="J306" s="671"/>
      <c r="K306" s="446"/>
      <c r="L306" s="348"/>
      <c r="M306" s="336"/>
      <c r="N306" s="336"/>
      <c r="O306" s="336"/>
      <c r="P306" s="336"/>
      <c r="Q306" s="336"/>
      <c r="R306" s="336"/>
      <c r="S306" s="336"/>
      <c r="T306" s="336"/>
      <c r="U306" s="336"/>
      <c r="V306" s="336"/>
      <c r="W306" s="336"/>
      <c r="X306" s="336"/>
      <c r="Y306" s="336"/>
      <c r="Z306" s="336"/>
    </row>
    <row r="307" spans="1:26" ht="30" x14ac:dyDescent="0.3">
      <c r="A307" s="456" t="s">
        <v>1607</v>
      </c>
      <c r="B307" s="57" t="s">
        <v>842</v>
      </c>
      <c r="C307" s="361" t="s">
        <v>4573</v>
      </c>
      <c r="D307" s="362">
        <v>1</v>
      </c>
      <c r="E307" s="362" t="s">
        <v>198</v>
      </c>
      <c r="F307" s="363" t="s">
        <v>4574</v>
      </c>
      <c r="G307" s="781"/>
      <c r="H307" s="451"/>
      <c r="I307" s="446"/>
      <c r="J307" s="671"/>
      <c r="K307" s="446"/>
      <c r="L307" s="348"/>
      <c r="M307" s="336"/>
      <c r="N307" s="336"/>
      <c r="O307" s="336"/>
      <c r="P307" s="336"/>
      <c r="Q307" s="336"/>
      <c r="R307" s="336"/>
      <c r="S307" s="336"/>
      <c r="T307" s="336"/>
      <c r="U307" s="336"/>
      <c r="V307" s="336"/>
      <c r="W307" s="336"/>
      <c r="X307" s="336"/>
      <c r="Y307" s="336"/>
      <c r="Z307" s="336"/>
    </row>
    <row r="308" spans="1:26" ht="45" x14ac:dyDescent="0.3">
      <c r="A308" s="456" t="s">
        <v>1609</v>
      </c>
      <c r="B308" s="363" t="s">
        <v>1870</v>
      </c>
      <c r="C308" s="361" t="s">
        <v>4575</v>
      </c>
      <c r="D308" s="362">
        <v>1</v>
      </c>
      <c r="E308" s="362" t="s">
        <v>228</v>
      </c>
      <c r="F308" s="363" t="s">
        <v>4576</v>
      </c>
      <c r="G308" s="781"/>
      <c r="H308" s="451"/>
      <c r="I308" s="446"/>
      <c r="J308" s="671"/>
      <c r="K308" s="446"/>
      <c r="L308" s="348"/>
      <c r="M308" s="336"/>
      <c r="N308" s="336"/>
      <c r="O308" s="336"/>
      <c r="P308" s="336"/>
      <c r="Q308" s="336"/>
      <c r="R308" s="336"/>
      <c r="S308" s="336"/>
      <c r="T308" s="336"/>
      <c r="U308" s="336"/>
      <c r="V308" s="336"/>
      <c r="W308" s="336"/>
      <c r="X308" s="336"/>
      <c r="Y308" s="336"/>
      <c r="Z308" s="336"/>
    </row>
    <row r="309" spans="1:26" ht="30" x14ac:dyDescent="0.3">
      <c r="A309" s="456"/>
      <c r="B309" s="363"/>
      <c r="C309" s="361" t="s">
        <v>1872</v>
      </c>
      <c r="D309" s="362">
        <v>1</v>
      </c>
      <c r="E309" s="362" t="s">
        <v>294</v>
      </c>
      <c r="F309" s="363" t="s">
        <v>4577</v>
      </c>
      <c r="G309" s="782"/>
      <c r="H309" s="451"/>
      <c r="I309" s="446"/>
      <c r="J309" s="671"/>
      <c r="K309" s="446"/>
      <c r="L309" s="348"/>
      <c r="M309" s="336"/>
      <c r="N309" s="336"/>
      <c r="O309" s="336"/>
      <c r="P309" s="336"/>
      <c r="Q309" s="336"/>
      <c r="R309" s="336"/>
      <c r="S309" s="336"/>
      <c r="T309" s="336"/>
      <c r="U309" s="336"/>
      <c r="V309" s="336"/>
      <c r="W309" s="336"/>
      <c r="X309" s="336"/>
      <c r="Y309" s="336"/>
      <c r="Z309" s="336"/>
    </row>
    <row r="310" spans="1:26" ht="23.5" x14ac:dyDescent="0.3">
      <c r="A310" s="459" t="s">
        <v>118</v>
      </c>
      <c r="B310" s="944" t="s">
        <v>1873</v>
      </c>
      <c r="C310" s="947"/>
      <c r="D310" s="947"/>
      <c r="E310" s="947"/>
      <c r="F310" s="947"/>
      <c r="G310" s="948"/>
      <c r="H310" s="481"/>
      <c r="I310" s="446">
        <f>SUM(D311:D318)</f>
        <v>8</v>
      </c>
      <c r="J310" s="671">
        <f>COUNT(D311:D318)*2</f>
        <v>16</v>
      </c>
      <c r="K310" s="446">
        <f>I310*100/J310</f>
        <v>50</v>
      </c>
      <c r="L310" s="348"/>
      <c r="M310" s="336"/>
      <c r="N310" s="336"/>
      <c r="O310" s="336"/>
      <c r="P310" s="336"/>
      <c r="Q310" s="336"/>
      <c r="R310" s="336"/>
      <c r="S310" s="336"/>
      <c r="T310" s="336"/>
      <c r="U310" s="336"/>
      <c r="V310" s="336"/>
      <c r="W310" s="336"/>
      <c r="X310" s="336"/>
      <c r="Y310" s="336"/>
      <c r="Z310" s="336"/>
    </row>
    <row r="311" spans="1:26" ht="45" x14ac:dyDescent="0.3">
      <c r="A311" s="456" t="s">
        <v>1610</v>
      </c>
      <c r="B311" s="363" t="s">
        <v>1874</v>
      </c>
      <c r="C311" s="361" t="s">
        <v>4578</v>
      </c>
      <c r="D311" s="362">
        <v>1</v>
      </c>
      <c r="E311" s="362" t="s">
        <v>4579</v>
      </c>
      <c r="F311" s="363" t="s">
        <v>4580</v>
      </c>
      <c r="G311" s="781"/>
      <c r="H311" s="451"/>
      <c r="I311" s="446"/>
      <c r="J311" s="671"/>
      <c r="K311" s="446"/>
      <c r="L311" s="348"/>
      <c r="M311" s="336"/>
      <c r="N311" s="336"/>
      <c r="O311" s="336"/>
      <c r="P311" s="336"/>
      <c r="Q311" s="336"/>
      <c r="R311" s="336"/>
      <c r="S311" s="336"/>
      <c r="T311" s="336"/>
      <c r="U311" s="336"/>
      <c r="V311" s="336"/>
      <c r="W311" s="336"/>
      <c r="X311" s="336"/>
      <c r="Y311" s="336"/>
      <c r="Z311" s="336"/>
    </row>
    <row r="312" spans="1:26" ht="45" x14ac:dyDescent="0.3">
      <c r="A312" s="456"/>
      <c r="B312" s="363"/>
      <c r="C312" s="361" t="s">
        <v>4581</v>
      </c>
      <c r="D312" s="362">
        <v>1</v>
      </c>
      <c r="E312" s="362" t="s">
        <v>4582</v>
      </c>
      <c r="F312" s="363" t="s">
        <v>4580</v>
      </c>
      <c r="G312" s="781"/>
      <c r="H312" s="451"/>
      <c r="I312" s="446"/>
      <c r="J312" s="671"/>
      <c r="K312" s="446"/>
      <c r="L312" s="348"/>
      <c r="M312" s="336"/>
      <c r="N312" s="336"/>
      <c r="O312" s="336"/>
      <c r="P312" s="336"/>
      <c r="Q312" s="336"/>
      <c r="R312" s="336"/>
      <c r="S312" s="336"/>
      <c r="T312" s="336"/>
      <c r="U312" s="336"/>
      <c r="V312" s="336"/>
      <c r="W312" s="336"/>
      <c r="X312" s="336"/>
      <c r="Y312" s="336"/>
      <c r="Z312" s="336"/>
    </row>
    <row r="313" spans="1:26" ht="45" x14ac:dyDescent="0.3">
      <c r="A313" s="456"/>
      <c r="B313" s="363"/>
      <c r="C313" s="474" t="s">
        <v>1875</v>
      </c>
      <c r="D313" s="362">
        <v>1</v>
      </c>
      <c r="E313" s="362" t="s">
        <v>4582</v>
      </c>
      <c r="F313" s="363" t="s">
        <v>4580</v>
      </c>
      <c r="G313" s="781"/>
      <c r="H313" s="451"/>
      <c r="I313" s="446"/>
      <c r="J313" s="671"/>
      <c r="K313" s="446"/>
      <c r="L313" s="348"/>
      <c r="M313" s="336"/>
      <c r="N313" s="336"/>
      <c r="O313" s="336"/>
      <c r="P313" s="336"/>
      <c r="Q313" s="336"/>
      <c r="R313" s="336"/>
      <c r="S313" s="336"/>
      <c r="T313" s="336"/>
      <c r="U313" s="336"/>
      <c r="V313" s="336"/>
      <c r="W313" s="336"/>
      <c r="X313" s="336"/>
      <c r="Y313" s="336"/>
      <c r="Z313" s="336"/>
    </row>
    <row r="314" spans="1:26" ht="45" x14ac:dyDescent="0.3">
      <c r="A314" s="456"/>
      <c r="B314" s="363"/>
      <c r="C314" s="361" t="s">
        <v>4583</v>
      </c>
      <c r="D314" s="362">
        <v>1</v>
      </c>
      <c r="E314" s="362" t="s">
        <v>4582</v>
      </c>
      <c r="F314" s="363" t="s">
        <v>4580</v>
      </c>
      <c r="G314" s="781"/>
      <c r="H314" s="451"/>
      <c r="I314" s="446"/>
      <c r="J314" s="671"/>
      <c r="K314" s="446"/>
      <c r="L314" s="348"/>
      <c r="M314" s="336"/>
      <c r="N314" s="336"/>
      <c r="O314" s="336"/>
      <c r="P314" s="336"/>
      <c r="Q314" s="336"/>
      <c r="R314" s="336"/>
      <c r="S314" s="336"/>
      <c r="T314" s="336"/>
      <c r="U314" s="336"/>
      <c r="V314" s="336"/>
      <c r="W314" s="336"/>
      <c r="X314" s="336"/>
      <c r="Y314" s="336"/>
      <c r="Z314" s="336"/>
    </row>
    <row r="315" spans="1:26" ht="45" x14ac:dyDescent="0.3">
      <c r="A315" s="456"/>
      <c r="B315" s="363"/>
      <c r="C315" s="361" t="s">
        <v>4584</v>
      </c>
      <c r="D315" s="362">
        <v>1</v>
      </c>
      <c r="E315" s="362" t="s">
        <v>4582</v>
      </c>
      <c r="F315" s="363" t="s">
        <v>4580</v>
      </c>
      <c r="G315" s="781"/>
      <c r="H315" s="451"/>
      <c r="I315" s="446"/>
      <c r="J315" s="671"/>
      <c r="K315" s="446"/>
      <c r="L315" s="348"/>
      <c r="M315" s="336"/>
      <c r="N315" s="336"/>
      <c r="O315" s="336"/>
      <c r="P315" s="336"/>
      <c r="Q315" s="336"/>
      <c r="R315" s="336"/>
      <c r="S315" s="336"/>
      <c r="T315" s="336"/>
      <c r="U315" s="336"/>
      <c r="V315" s="336"/>
      <c r="W315" s="336"/>
      <c r="X315" s="336"/>
      <c r="Y315" s="336"/>
      <c r="Z315" s="336"/>
    </row>
    <row r="316" spans="1:26" ht="23.5" x14ac:dyDescent="0.3">
      <c r="A316" s="456"/>
      <c r="B316" s="363"/>
      <c r="C316" s="361" t="s">
        <v>4585</v>
      </c>
      <c r="D316" s="362">
        <v>1</v>
      </c>
      <c r="E316" s="362" t="s">
        <v>256</v>
      </c>
      <c r="F316" s="363" t="s">
        <v>4586</v>
      </c>
      <c r="G316" s="783"/>
      <c r="H316" s="453"/>
      <c r="I316" s="446"/>
      <c r="J316" s="671"/>
      <c r="K316" s="446"/>
      <c r="L316" s="348"/>
      <c r="M316" s="336"/>
      <c r="N316" s="336"/>
      <c r="O316" s="336"/>
      <c r="P316" s="336"/>
      <c r="Q316" s="336"/>
      <c r="R316" s="336"/>
      <c r="S316" s="336"/>
      <c r="T316" s="336"/>
      <c r="U316" s="336"/>
      <c r="V316" s="336"/>
      <c r="W316" s="336"/>
      <c r="X316" s="336"/>
      <c r="Y316" s="336"/>
      <c r="Z316" s="336"/>
    </row>
    <row r="317" spans="1:26" ht="30" x14ac:dyDescent="0.3">
      <c r="A317" s="456" t="s">
        <v>1611</v>
      </c>
      <c r="B317" s="363" t="s">
        <v>1878</v>
      </c>
      <c r="C317" s="361" t="s">
        <v>860</v>
      </c>
      <c r="D317" s="362">
        <v>1</v>
      </c>
      <c r="E317" s="362" t="s">
        <v>256</v>
      </c>
      <c r="F317" s="363"/>
      <c r="G317" s="781"/>
      <c r="H317" s="451"/>
      <c r="I317" s="446"/>
      <c r="J317" s="671"/>
      <c r="K317" s="446"/>
      <c r="L317" s="348"/>
      <c r="M317" s="336"/>
      <c r="N317" s="336"/>
      <c r="O317" s="336"/>
      <c r="P317" s="336"/>
      <c r="Q317" s="336"/>
      <c r="R317" s="336"/>
      <c r="S317" s="336"/>
      <c r="T317" s="336"/>
      <c r="U317" s="336"/>
      <c r="V317" s="336"/>
      <c r="W317" s="336"/>
      <c r="X317" s="336"/>
      <c r="Y317" s="336"/>
      <c r="Z317" s="336"/>
    </row>
    <row r="318" spans="1:26" ht="30" x14ac:dyDescent="0.3">
      <c r="A318" s="456"/>
      <c r="B318" s="363"/>
      <c r="C318" s="361" t="s">
        <v>4587</v>
      </c>
      <c r="D318" s="362">
        <v>1</v>
      </c>
      <c r="E318" s="362" t="s">
        <v>228</v>
      </c>
      <c r="F318" s="363"/>
      <c r="G318" s="781"/>
      <c r="H318" s="451"/>
      <c r="I318" s="446"/>
      <c r="J318" s="671"/>
      <c r="K318" s="446"/>
      <c r="L318" s="348"/>
      <c r="M318" s="336"/>
      <c r="N318" s="336"/>
      <c r="O318" s="336"/>
      <c r="P318" s="336"/>
      <c r="Q318" s="336"/>
      <c r="R318" s="336"/>
      <c r="S318" s="336"/>
      <c r="T318" s="336"/>
      <c r="U318" s="336"/>
      <c r="V318" s="336"/>
      <c r="W318" s="336"/>
      <c r="X318" s="336"/>
      <c r="Y318" s="336"/>
      <c r="Z318" s="336"/>
    </row>
    <row r="319" spans="1:26" ht="23.5" x14ac:dyDescent="0.3">
      <c r="A319" s="459" t="s">
        <v>119</v>
      </c>
      <c r="B319" s="944" t="s">
        <v>120</v>
      </c>
      <c r="C319" s="947"/>
      <c r="D319" s="947"/>
      <c r="E319" s="947"/>
      <c r="F319" s="947"/>
      <c r="G319" s="948"/>
      <c r="H319" s="481"/>
      <c r="I319" s="446">
        <f>SUM(D320:D325)</f>
        <v>6</v>
      </c>
      <c r="J319" s="671">
        <f>COUNT(D320:D325)*2</f>
        <v>12</v>
      </c>
      <c r="K319" s="446">
        <f>I319*100/J319</f>
        <v>50</v>
      </c>
      <c r="L319" s="348"/>
      <c r="M319" s="336"/>
      <c r="N319" s="336"/>
      <c r="O319" s="336"/>
      <c r="P319" s="336"/>
      <c r="Q319" s="336"/>
      <c r="R319" s="336"/>
      <c r="S319" s="336"/>
      <c r="T319" s="336"/>
      <c r="U319" s="336"/>
      <c r="V319" s="336"/>
      <c r="W319" s="336"/>
      <c r="X319" s="336"/>
      <c r="Y319" s="336"/>
      <c r="Z319" s="336"/>
    </row>
    <row r="320" spans="1:26" ht="45" x14ac:dyDescent="0.3">
      <c r="A320" s="456" t="s">
        <v>1612</v>
      </c>
      <c r="B320" s="363" t="s">
        <v>2171</v>
      </c>
      <c r="C320" s="361" t="s">
        <v>4588</v>
      </c>
      <c r="D320" s="362">
        <v>1</v>
      </c>
      <c r="E320" s="362" t="s">
        <v>198</v>
      </c>
      <c r="F320" s="363" t="s">
        <v>4589</v>
      </c>
      <c r="G320" s="781"/>
      <c r="H320" s="451"/>
      <c r="I320" s="446"/>
      <c r="J320" s="671"/>
      <c r="K320" s="446"/>
      <c r="L320" s="348"/>
      <c r="M320" s="336"/>
      <c r="N320" s="336"/>
      <c r="O320" s="336"/>
      <c r="P320" s="336"/>
      <c r="Q320" s="336"/>
      <c r="R320" s="336"/>
      <c r="S320" s="336"/>
      <c r="T320" s="336"/>
      <c r="U320" s="336"/>
      <c r="V320" s="336"/>
      <c r="W320" s="336"/>
      <c r="X320" s="336"/>
      <c r="Y320" s="336"/>
      <c r="Z320" s="336"/>
    </row>
    <row r="321" spans="1:26" ht="30" x14ac:dyDescent="0.3">
      <c r="A321" s="456"/>
      <c r="B321" s="363"/>
      <c r="C321" s="361" t="s">
        <v>874</v>
      </c>
      <c r="D321" s="362">
        <v>1</v>
      </c>
      <c r="E321" s="362" t="s">
        <v>198</v>
      </c>
      <c r="F321" s="363" t="s">
        <v>875</v>
      </c>
      <c r="G321" s="781"/>
      <c r="H321" s="451"/>
      <c r="I321" s="446"/>
      <c r="J321" s="671"/>
      <c r="K321" s="446"/>
      <c r="L321" s="348"/>
      <c r="M321" s="336"/>
      <c r="N321" s="336"/>
      <c r="O321" s="336"/>
      <c r="P321" s="336"/>
      <c r="Q321" s="336"/>
      <c r="R321" s="336"/>
      <c r="S321" s="336"/>
      <c r="T321" s="336"/>
      <c r="U321" s="336"/>
      <c r="V321" s="336"/>
      <c r="W321" s="336"/>
      <c r="X321" s="336"/>
      <c r="Y321" s="336"/>
      <c r="Z321" s="336"/>
    </row>
    <row r="322" spans="1:26" ht="30" x14ac:dyDescent="0.3">
      <c r="A322" s="456"/>
      <c r="B322" s="363"/>
      <c r="C322" s="361" t="s">
        <v>4590</v>
      </c>
      <c r="D322" s="362">
        <v>1</v>
      </c>
      <c r="E322" s="362" t="s">
        <v>198</v>
      </c>
      <c r="F322" s="363" t="s">
        <v>4591</v>
      </c>
      <c r="G322" s="781"/>
      <c r="H322" s="451"/>
      <c r="I322" s="446"/>
      <c r="J322" s="671"/>
      <c r="K322" s="446"/>
      <c r="L322" s="348"/>
      <c r="M322" s="336"/>
      <c r="N322" s="336"/>
      <c r="O322" s="336"/>
      <c r="P322" s="336"/>
      <c r="Q322" s="336"/>
      <c r="R322" s="336"/>
      <c r="S322" s="336"/>
      <c r="T322" s="336"/>
      <c r="U322" s="336"/>
      <c r="V322" s="336"/>
      <c r="W322" s="336"/>
      <c r="X322" s="336"/>
      <c r="Y322" s="336"/>
      <c r="Z322" s="336"/>
    </row>
    <row r="323" spans="1:26" ht="45" x14ac:dyDescent="0.3">
      <c r="A323" s="456" t="s">
        <v>1618</v>
      </c>
      <c r="B323" s="363" t="s">
        <v>1879</v>
      </c>
      <c r="C323" s="366" t="s">
        <v>879</v>
      </c>
      <c r="D323" s="362">
        <v>1</v>
      </c>
      <c r="E323" s="380" t="s">
        <v>256</v>
      </c>
      <c r="F323" s="363" t="s">
        <v>4592</v>
      </c>
      <c r="G323" s="781"/>
      <c r="H323" s="451"/>
      <c r="I323" s="446"/>
      <c r="J323" s="671"/>
      <c r="K323" s="446"/>
      <c r="L323" s="348"/>
      <c r="M323" s="336"/>
      <c r="N323" s="336"/>
      <c r="O323" s="336"/>
      <c r="P323" s="336"/>
      <c r="Q323" s="336"/>
      <c r="R323" s="336"/>
      <c r="S323" s="336"/>
      <c r="T323" s="336"/>
      <c r="U323" s="336"/>
      <c r="V323" s="336"/>
      <c r="W323" s="336"/>
      <c r="X323" s="336"/>
      <c r="Y323" s="336"/>
      <c r="Z323" s="336"/>
    </row>
    <row r="324" spans="1:26" ht="45" x14ac:dyDescent="0.3">
      <c r="A324" s="456"/>
      <c r="B324" s="363"/>
      <c r="C324" s="361" t="s">
        <v>4593</v>
      </c>
      <c r="D324" s="362">
        <v>1</v>
      </c>
      <c r="E324" s="380" t="s">
        <v>256</v>
      </c>
      <c r="F324" s="363" t="s">
        <v>4594</v>
      </c>
      <c r="G324" s="784"/>
      <c r="H324" s="484"/>
      <c r="I324" s="446"/>
      <c r="J324" s="671"/>
      <c r="K324" s="446"/>
      <c r="L324" s="348"/>
      <c r="M324" s="336"/>
      <c r="N324" s="336"/>
      <c r="O324" s="336"/>
      <c r="P324" s="336"/>
      <c r="Q324" s="336"/>
      <c r="R324" s="336"/>
      <c r="S324" s="336"/>
      <c r="T324" s="336"/>
      <c r="U324" s="336"/>
      <c r="V324" s="336"/>
      <c r="W324" s="336"/>
      <c r="X324" s="336"/>
      <c r="Y324" s="336"/>
      <c r="Z324" s="336"/>
    </row>
    <row r="325" spans="1:26" ht="30" x14ac:dyDescent="0.3">
      <c r="A325" s="456"/>
      <c r="B325" s="363"/>
      <c r="C325" s="361" t="s">
        <v>4595</v>
      </c>
      <c r="D325" s="362">
        <v>1</v>
      </c>
      <c r="E325" s="380" t="s">
        <v>256</v>
      </c>
      <c r="F325" s="363" t="s">
        <v>1885</v>
      </c>
      <c r="G325" s="781"/>
      <c r="H325" s="451"/>
      <c r="I325" s="446"/>
      <c r="J325" s="671"/>
      <c r="K325" s="446"/>
      <c r="L325" s="348"/>
      <c r="M325" s="336"/>
      <c r="N325" s="336"/>
      <c r="O325" s="336"/>
      <c r="P325" s="336"/>
      <c r="Q325" s="336"/>
      <c r="R325" s="336"/>
      <c r="S325" s="336"/>
      <c r="T325" s="336"/>
      <c r="U325" s="336"/>
      <c r="V325" s="336"/>
      <c r="W325" s="336"/>
      <c r="X325" s="336"/>
      <c r="Y325" s="336"/>
      <c r="Z325" s="336"/>
    </row>
    <row r="326" spans="1:26" ht="23.5" x14ac:dyDescent="0.3">
      <c r="A326" s="459" t="s">
        <v>121</v>
      </c>
      <c r="B326" s="944" t="s">
        <v>887</v>
      </c>
      <c r="C326" s="947"/>
      <c r="D326" s="947"/>
      <c r="E326" s="947"/>
      <c r="F326" s="947"/>
      <c r="G326" s="948"/>
      <c r="H326" s="481"/>
      <c r="I326" s="446">
        <f>SUM(D327:D331)</f>
        <v>5</v>
      </c>
      <c r="J326" s="671">
        <f>COUNT(D327:D331)*2</f>
        <v>10</v>
      </c>
      <c r="K326" s="446">
        <f>I326*100/J326</f>
        <v>50</v>
      </c>
      <c r="L326" s="348"/>
      <c r="M326" s="336"/>
      <c r="N326" s="336"/>
      <c r="O326" s="336"/>
      <c r="P326" s="336"/>
      <c r="Q326" s="336"/>
      <c r="R326" s="336"/>
      <c r="S326" s="336"/>
      <c r="T326" s="336"/>
      <c r="U326" s="336"/>
      <c r="V326" s="336"/>
      <c r="W326" s="336"/>
      <c r="X326" s="336"/>
      <c r="Y326" s="336"/>
      <c r="Z326" s="336"/>
    </row>
    <row r="327" spans="1:26" ht="30" x14ac:dyDescent="0.3">
      <c r="A327" s="456" t="s">
        <v>1619</v>
      </c>
      <c r="B327" s="363" t="s">
        <v>889</v>
      </c>
      <c r="C327" s="361" t="s">
        <v>2581</v>
      </c>
      <c r="D327" s="362">
        <v>1</v>
      </c>
      <c r="E327" s="362" t="s">
        <v>228</v>
      </c>
      <c r="F327" s="363"/>
      <c r="G327" s="781"/>
      <c r="H327" s="451"/>
      <c r="I327" s="446"/>
      <c r="J327" s="671"/>
      <c r="K327" s="446"/>
      <c r="L327" s="348"/>
      <c r="M327" s="336"/>
      <c r="N327" s="336"/>
      <c r="O327" s="336"/>
      <c r="P327" s="336"/>
      <c r="Q327" s="336"/>
      <c r="R327" s="336"/>
      <c r="S327" s="336"/>
      <c r="T327" s="336"/>
      <c r="U327" s="336"/>
      <c r="V327" s="336"/>
      <c r="W327" s="336"/>
      <c r="X327" s="336"/>
      <c r="Y327" s="336"/>
      <c r="Z327" s="336"/>
    </row>
    <row r="328" spans="1:26" ht="30" x14ac:dyDescent="0.3">
      <c r="A328" s="456" t="s">
        <v>1623</v>
      </c>
      <c r="B328" s="363" t="s">
        <v>1886</v>
      </c>
      <c r="C328" s="361" t="s">
        <v>4596</v>
      </c>
      <c r="D328" s="362">
        <v>1</v>
      </c>
      <c r="E328" s="362" t="s">
        <v>256</v>
      </c>
      <c r="F328" s="363" t="s">
        <v>4597</v>
      </c>
      <c r="G328" s="781"/>
      <c r="H328" s="451"/>
      <c r="I328" s="446"/>
      <c r="J328" s="671"/>
      <c r="K328" s="446"/>
      <c r="L328" s="348"/>
      <c r="M328" s="336"/>
      <c r="N328" s="336"/>
      <c r="O328" s="336"/>
      <c r="P328" s="336"/>
      <c r="Q328" s="336"/>
      <c r="R328" s="336"/>
      <c r="S328" s="336"/>
      <c r="T328" s="336"/>
      <c r="U328" s="336"/>
      <c r="V328" s="336"/>
      <c r="W328" s="336"/>
      <c r="X328" s="336"/>
      <c r="Y328" s="336"/>
      <c r="Z328" s="336"/>
    </row>
    <row r="329" spans="1:26" ht="30" x14ac:dyDescent="0.3">
      <c r="A329" s="456" t="s">
        <v>1625</v>
      </c>
      <c r="B329" s="363" t="s">
        <v>1887</v>
      </c>
      <c r="C329" s="361" t="s">
        <v>4598</v>
      </c>
      <c r="D329" s="362">
        <v>1</v>
      </c>
      <c r="E329" s="379" t="s">
        <v>400</v>
      </c>
      <c r="F329" s="363" t="s">
        <v>4599</v>
      </c>
      <c r="G329" s="781"/>
      <c r="H329" s="451"/>
      <c r="I329" s="446"/>
      <c r="J329" s="671"/>
      <c r="K329" s="446"/>
      <c r="L329" s="348"/>
      <c r="M329" s="336"/>
      <c r="N329" s="336"/>
      <c r="O329" s="336"/>
      <c r="P329" s="336"/>
      <c r="Q329" s="336"/>
      <c r="R329" s="336"/>
      <c r="S329" s="336"/>
      <c r="T329" s="336"/>
      <c r="U329" s="336"/>
      <c r="V329" s="336"/>
      <c r="W329" s="336"/>
      <c r="X329" s="336"/>
      <c r="Y329" s="336"/>
      <c r="Z329" s="336"/>
    </row>
    <row r="330" spans="1:26" ht="30" x14ac:dyDescent="0.3">
      <c r="A330" s="456"/>
      <c r="B330" s="363"/>
      <c r="C330" s="361" t="s">
        <v>1628</v>
      </c>
      <c r="D330" s="362">
        <v>1</v>
      </c>
      <c r="E330" s="362" t="s">
        <v>400</v>
      </c>
      <c r="F330" s="363" t="s">
        <v>1629</v>
      </c>
      <c r="G330" s="781"/>
      <c r="H330" s="451"/>
      <c r="I330" s="446"/>
      <c r="J330" s="671"/>
      <c r="K330" s="446"/>
      <c r="L330" s="348"/>
      <c r="M330" s="336"/>
      <c r="N330" s="336"/>
      <c r="O330" s="336"/>
      <c r="P330" s="336"/>
      <c r="Q330" s="336"/>
      <c r="R330" s="336"/>
      <c r="S330" s="336"/>
      <c r="T330" s="336"/>
      <c r="U330" s="336"/>
      <c r="V330" s="336"/>
      <c r="W330" s="336"/>
      <c r="X330" s="336"/>
      <c r="Y330" s="336"/>
      <c r="Z330" s="336"/>
    </row>
    <row r="331" spans="1:26" ht="60" x14ac:dyDescent="0.3">
      <c r="A331" s="456"/>
      <c r="B331" s="363"/>
      <c r="C331" s="361" t="s">
        <v>4600</v>
      </c>
      <c r="D331" s="362">
        <v>1</v>
      </c>
      <c r="E331" s="362" t="s">
        <v>256</v>
      </c>
      <c r="F331" s="363" t="s">
        <v>4601</v>
      </c>
      <c r="G331" s="781"/>
      <c r="H331" s="451"/>
      <c r="I331" s="446"/>
      <c r="J331" s="671"/>
      <c r="K331" s="446"/>
      <c r="L331" s="348"/>
      <c r="M331" s="336"/>
      <c r="N331" s="336"/>
      <c r="O331" s="336"/>
      <c r="P331" s="336"/>
      <c r="Q331" s="336"/>
      <c r="R331" s="336"/>
      <c r="S331" s="336"/>
      <c r="T331" s="336"/>
      <c r="U331" s="336"/>
      <c r="V331" s="336"/>
      <c r="W331" s="336"/>
      <c r="X331" s="336"/>
      <c r="Y331" s="336"/>
      <c r="Z331" s="336"/>
    </row>
    <row r="332" spans="1:26" ht="23.5" x14ac:dyDescent="0.3">
      <c r="A332" s="459" t="s">
        <v>123</v>
      </c>
      <c r="B332" s="944" t="s">
        <v>1893</v>
      </c>
      <c r="C332" s="947"/>
      <c r="D332" s="947"/>
      <c r="E332" s="947"/>
      <c r="F332" s="947"/>
      <c r="G332" s="948"/>
      <c r="H332" s="481"/>
      <c r="I332" s="446">
        <f>SUM(D333:D340)</f>
        <v>8</v>
      </c>
      <c r="J332" s="671">
        <f>COUNT(D333:D340)*2</f>
        <v>16</v>
      </c>
      <c r="K332" s="446">
        <f>I332*100/J332</f>
        <v>50</v>
      </c>
      <c r="L332" s="348"/>
      <c r="M332" s="336"/>
      <c r="N332" s="336"/>
      <c r="O332" s="336"/>
      <c r="P332" s="336"/>
      <c r="Q332" s="336"/>
      <c r="R332" s="336"/>
      <c r="S332" s="336"/>
      <c r="T332" s="336"/>
      <c r="U332" s="336"/>
      <c r="V332" s="336"/>
      <c r="W332" s="336"/>
      <c r="X332" s="336"/>
      <c r="Y332" s="336"/>
      <c r="Z332" s="336"/>
    </row>
    <row r="333" spans="1:26" ht="45" x14ac:dyDescent="0.3">
      <c r="A333" s="456" t="s">
        <v>1630</v>
      </c>
      <c r="B333" s="363" t="s">
        <v>1894</v>
      </c>
      <c r="C333" s="361" t="s">
        <v>4602</v>
      </c>
      <c r="D333" s="362">
        <v>1</v>
      </c>
      <c r="E333" s="362" t="s">
        <v>228</v>
      </c>
      <c r="F333" s="361" t="s">
        <v>5972</v>
      </c>
      <c r="G333" s="781"/>
      <c r="H333" s="451"/>
      <c r="I333" s="446"/>
      <c r="J333" s="671"/>
      <c r="K333" s="446"/>
      <c r="L333" s="348"/>
      <c r="M333" s="336"/>
      <c r="N333" s="336"/>
      <c r="O333" s="336"/>
      <c r="P333" s="336"/>
      <c r="Q333" s="336"/>
      <c r="R333" s="336"/>
      <c r="S333" s="336"/>
      <c r="T333" s="336"/>
      <c r="U333" s="336"/>
      <c r="V333" s="336"/>
      <c r="W333" s="336"/>
      <c r="X333" s="336"/>
      <c r="Y333" s="336"/>
      <c r="Z333" s="336"/>
    </row>
    <row r="334" spans="1:26" ht="75" x14ac:dyDescent="0.3">
      <c r="A334" s="456"/>
      <c r="B334" s="363"/>
      <c r="C334" s="361" t="s">
        <v>4603</v>
      </c>
      <c r="D334" s="362">
        <v>1</v>
      </c>
      <c r="E334" s="362" t="s">
        <v>256</v>
      </c>
      <c r="F334" s="361" t="s">
        <v>6246</v>
      </c>
      <c r="G334" s="781"/>
      <c r="H334" s="451"/>
      <c r="I334" s="446"/>
      <c r="J334" s="671"/>
      <c r="K334" s="446"/>
      <c r="L334" s="348"/>
      <c r="M334" s="336"/>
      <c r="N334" s="336"/>
      <c r="O334" s="336"/>
      <c r="P334" s="336"/>
      <c r="Q334" s="336"/>
      <c r="R334" s="336"/>
      <c r="S334" s="336"/>
      <c r="T334" s="336"/>
      <c r="U334" s="336"/>
      <c r="V334" s="336"/>
      <c r="W334" s="336"/>
      <c r="X334" s="336"/>
      <c r="Y334" s="336"/>
      <c r="Z334" s="336"/>
    </row>
    <row r="335" spans="1:26" ht="60" x14ac:dyDescent="0.3">
      <c r="A335" s="456"/>
      <c r="B335" s="363"/>
      <c r="C335" s="361" t="s">
        <v>4604</v>
      </c>
      <c r="D335" s="362">
        <v>1</v>
      </c>
      <c r="E335" s="362" t="s">
        <v>228</v>
      </c>
      <c r="F335" s="361" t="s">
        <v>6380</v>
      </c>
      <c r="G335" s="781"/>
      <c r="H335" s="451"/>
      <c r="I335" s="446"/>
      <c r="J335" s="671"/>
      <c r="K335" s="446"/>
      <c r="L335" s="348"/>
      <c r="M335" s="336"/>
      <c r="N335" s="336"/>
      <c r="O335" s="336"/>
      <c r="P335" s="336"/>
      <c r="Q335" s="336"/>
      <c r="R335" s="336"/>
      <c r="S335" s="336"/>
      <c r="T335" s="336"/>
      <c r="U335" s="336"/>
      <c r="V335" s="336"/>
      <c r="W335" s="336"/>
      <c r="X335" s="336"/>
      <c r="Y335" s="336"/>
      <c r="Z335" s="336"/>
    </row>
    <row r="336" spans="1:26" ht="30" x14ac:dyDescent="0.3">
      <c r="A336" s="456"/>
      <c r="B336" s="363"/>
      <c r="C336" s="361" t="s">
        <v>916</v>
      </c>
      <c r="D336" s="362">
        <v>1</v>
      </c>
      <c r="E336" s="362" t="s">
        <v>228</v>
      </c>
      <c r="F336" s="361" t="s">
        <v>5124</v>
      </c>
      <c r="G336" s="781"/>
      <c r="H336" s="451"/>
      <c r="I336" s="446"/>
      <c r="J336" s="671"/>
      <c r="K336" s="446"/>
      <c r="L336" s="348"/>
      <c r="M336" s="336"/>
      <c r="N336" s="336"/>
      <c r="O336" s="336"/>
      <c r="P336" s="336"/>
      <c r="Q336" s="336"/>
      <c r="R336" s="336"/>
      <c r="S336" s="336"/>
      <c r="T336" s="336"/>
      <c r="U336" s="336"/>
      <c r="V336" s="336"/>
      <c r="W336" s="336"/>
      <c r="X336" s="336"/>
      <c r="Y336" s="336"/>
      <c r="Z336" s="336"/>
    </row>
    <row r="337" spans="1:26" ht="45" x14ac:dyDescent="0.3">
      <c r="A337" s="456" t="s">
        <v>1631</v>
      </c>
      <c r="B337" s="363" t="s">
        <v>2173</v>
      </c>
      <c r="C337" s="361" t="s">
        <v>6244</v>
      </c>
      <c r="D337" s="362">
        <v>1</v>
      </c>
      <c r="E337" s="362" t="s">
        <v>228</v>
      </c>
      <c r="F337" s="363" t="s">
        <v>6243</v>
      </c>
      <c r="G337" s="781"/>
      <c r="H337" s="451"/>
      <c r="I337" s="446"/>
      <c r="J337" s="671"/>
      <c r="K337" s="446"/>
      <c r="L337" s="348"/>
      <c r="M337" s="336"/>
      <c r="N337" s="336"/>
      <c r="O337" s="336"/>
      <c r="P337" s="336"/>
      <c r="Q337" s="336"/>
      <c r="R337" s="336"/>
      <c r="S337" s="336"/>
      <c r="T337" s="336"/>
      <c r="U337" s="336"/>
      <c r="V337" s="336"/>
      <c r="W337" s="336"/>
      <c r="X337" s="336"/>
      <c r="Y337" s="336"/>
      <c r="Z337" s="336"/>
    </row>
    <row r="338" spans="1:26" ht="45" x14ac:dyDescent="0.3">
      <c r="A338" s="456"/>
      <c r="B338" s="363"/>
      <c r="C338" s="361" t="s">
        <v>6242</v>
      </c>
      <c r="D338" s="362">
        <v>1</v>
      </c>
      <c r="E338" s="362" t="s">
        <v>256</v>
      </c>
      <c r="F338" s="363" t="s">
        <v>4605</v>
      </c>
      <c r="G338" s="781"/>
      <c r="H338" s="451"/>
      <c r="I338" s="446"/>
      <c r="J338" s="671"/>
      <c r="K338" s="446"/>
      <c r="L338" s="348"/>
      <c r="M338" s="336"/>
      <c r="N338" s="336"/>
      <c r="O338" s="336"/>
      <c r="P338" s="336"/>
      <c r="Q338" s="336"/>
      <c r="R338" s="336"/>
      <c r="S338" s="336"/>
      <c r="T338" s="336"/>
      <c r="U338" s="336"/>
      <c r="V338" s="336"/>
      <c r="W338" s="336"/>
      <c r="X338" s="336"/>
      <c r="Y338" s="336"/>
      <c r="Z338" s="336"/>
    </row>
    <row r="339" spans="1:26" ht="45" x14ac:dyDescent="0.3">
      <c r="A339" s="456"/>
      <c r="B339" s="363"/>
      <c r="C339" s="363" t="s">
        <v>6241</v>
      </c>
      <c r="D339" s="362">
        <v>1</v>
      </c>
      <c r="E339" s="362" t="s">
        <v>228</v>
      </c>
      <c r="F339" s="363" t="s">
        <v>4606</v>
      </c>
      <c r="G339" s="781"/>
      <c r="H339" s="451"/>
      <c r="I339" s="446"/>
      <c r="J339" s="671"/>
      <c r="K339" s="446"/>
      <c r="L339" s="348"/>
      <c r="M339" s="336"/>
      <c r="N339" s="336"/>
      <c r="O339" s="336"/>
      <c r="P339" s="336"/>
      <c r="Q339" s="336"/>
      <c r="R339" s="336"/>
      <c r="S339" s="336"/>
      <c r="T339" s="336"/>
      <c r="U339" s="336"/>
      <c r="V339" s="336"/>
      <c r="W339" s="336"/>
      <c r="X339" s="336"/>
      <c r="Y339" s="336"/>
      <c r="Z339" s="336"/>
    </row>
    <row r="340" spans="1:26" ht="30" x14ac:dyDescent="0.3">
      <c r="A340" s="456" t="s">
        <v>1635</v>
      </c>
      <c r="B340" s="363" t="s">
        <v>1895</v>
      </c>
      <c r="C340" s="361" t="s">
        <v>933</v>
      </c>
      <c r="D340" s="362">
        <v>1</v>
      </c>
      <c r="E340" s="374" t="s">
        <v>501</v>
      </c>
      <c r="F340" s="363" t="s">
        <v>4607</v>
      </c>
      <c r="G340" s="781"/>
      <c r="H340" s="451"/>
      <c r="I340" s="446"/>
      <c r="J340" s="671"/>
      <c r="K340" s="446"/>
      <c r="L340" s="348"/>
      <c r="M340" s="336"/>
      <c r="N340" s="336"/>
      <c r="O340" s="336"/>
      <c r="P340" s="336"/>
      <c r="Q340" s="336"/>
      <c r="R340" s="336"/>
      <c r="S340" s="336"/>
      <c r="T340" s="336"/>
      <c r="U340" s="336"/>
      <c r="V340" s="336"/>
      <c r="W340" s="336"/>
      <c r="X340" s="336"/>
      <c r="Y340" s="336"/>
      <c r="Z340" s="336"/>
    </row>
    <row r="341" spans="1:26" ht="23.5" x14ac:dyDescent="0.3">
      <c r="A341" s="456"/>
      <c r="B341" s="949" t="s">
        <v>1637</v>
      </c>
      <c r="C341" s="947"/>
      <c r="D341" s="947"/>
      <c r="E341" s="947"/>
      <c r="F341" s="947"/>
      <c r="G341" s="948"/>
      <c r="H341" s="480"/>
      <c r="I341" s="446">
        <f>I342+I344+I348+I355+I370+I382+I385+I388+I374</f>
        <v>39</v>
      </c>
      <c r="J341" s="671">
        <f>J342+J344+J348+J355+J370+J382+J385+J388+J374</f>
        <v>78</v>
      </c>
      <c r="K341" s="446">
        <f t="shared" ref="K341:K342" si="7">I341*100/J341</f>
        <v>50</v>
      </c>
      <c r="L341" s="348"/>
      <c r="M341" s="336"/>
      <c r="N341" s="336"/>
      <c r="O341" s="336"/>
      <c r="P341" s="336"/>
      <c r="Q341" s="336"/>
      <c r="R341" s="336"/>
      <c r="S341" s="336"/>
      <c r="T341" s="336"/>
      <c r="U341" s="336"/>
      <c r="V341" s="336"/>
      <c r="W341" s="336"/>
      <c r="X341" s="336"/>
      <c r="Y341" s="336"/>
      <c r="Z341" s="336"/>
    </row>
    <row r="342" spans="1:26" ht="23.5" x14ac:dyDescent="0.3">
      <c r="A342" s="458" t="s">
        <v>126</v>
      </c>
      <c r="B342" s="944" t="s">
        <v>127</v>
      </c>
      <c r="C342" s="947"/>
      <c r="D342" s="947"/>
      <c r="E342" s="947"/>
      <c r="F342" s="947"/>
      <c r="G342" s="948"/>
      <c r="H342" s="481"/>
      <c r="I342" s="446">
        <f>SUM(D343)</f>
        <v>1</v>
      </c>
      <c r="J342" s="671">
        <f>COUNT(D343)*2</f>
        <v>2</v>
      </c>
      <c r="K342" s="446">
        <f t="shared" si="7"/>
        <v>50</v>
      </c>
      <c r="L342" s="348"/>
      <c r="M342" s="336"/>
      <c r="N342" s="336"/>
      <c r="O342" s="336"/>
      <c r="P342" s="336"/>
      <c r="Q342" s="336"/>
      <c r="R342" s="336"/>
      <c r="S342" s="336"/>
      <c r="T342" s="336"/>
      <c r="U342" s="336"/>
      <c r="V342" s="336"/>
      <c r="W342" s="336"/>
      <c r="X342" s="336"/>
      <c r="Y342" s="336"/>
      <c r="Z342" s="336"/>
    </row>
    <row r="343" spans="1:26" ht="30" x14ac:dyDescent="0.3">
      <c r="A343" s="459" t="s">
        <v>1638</v>
      </c>
      <c r="B343" s="363" t="s">
        <v>1639</v>
      </c>
      <c r="C343" s="361" t="s">
        <v>4608</v>
      </c>
      <c r="D343" s="362">
        <v>1</v>
      </c>
      <c r="E343" s="362" t="s">
        <v>400</v>
      </c>
      <c r="F343" s="363" t="s">
        <v>4609</v>
      </c>
      <c r="G343" s="773"/>
      <c r="H343" s="446"/>
      <c r="I343" s="446"/>
      <c r="J343" s="671"/>
      <c r="K343" s="446"/>
      <c r="L343" s="348"/>
      <c r="M343" s="336"/>
      <c r="N343" s="336"/>
      <c r="O343" s="336"/>
      <c r="P343" s="336"/>
      <c r="Q343" s="336"/>
      <c r="R343" s="336"/>
      <c r="S343" s="336"/>
      <c r="T343" s="336"/>
      <c r="U343" s="336"/>
      <c r="V343" s="336"/>
      <c r="W343" s="336"/>
      <c r="X343" s="336"/>
      <c r="Y343" s="336"/>
      <c r="Z343" s="336"/>
    </row>
    <row r="344" spans="1:26" ht="23.5" x14ac:dyDescent="0.3">
      <c r="A344" s="458" t="s">
        <v>128</v>
      </c>
      <c r="B344" s="944" t="s">
        <v>129</v>
      </c>
      <c r="C344" s="947"/>
      <c r="D344" s="947"/>
      <c r="E344" s="947"/>
      <c r="F344" s="947"/>
      <c r="G344" s="948"/>
      <c r="H344" s="481"/>
      <c r="I344" s="446">
        <f>SUM(D345:D347)</f>
        <v>3</v>
      </c>
      <c r="J344" s="671">
        <f>COUNT(D345:D347)*2</f>
        <v>6</v>
      </c>
      <c r="K344" s="446">
        <f>I344*100/J344</f>
        <v>50</v>
      </c>
      <c r="L344" s="348"/>
      <c r="M344" s="336"/>
      <c r="N344" s="336"/>
      <c r="O344" s="336"/>
      <c r="P344" s="336"/>
      <c r="Q344" s="336"/>
      <c r="R344" s="336"/>
      <c r="S344" s="336"/>
      <c r="T344" s="336"/>
      <c r="U344" s="336"/>
      <c r="V344" s="336"/>
      <c r="W344" s="336"/>
      <c r="X344" s="336"/>
      <c r="Y344" s="336"/>
      <c r="Z344" s="336"/>
    </row>
    <row r="345" spans="1:26" ht="30" x14ac:dyDescent="0.3">
      <c r="A345" s="459" t="s">
        <v>1643</v>
      </c>
      <c r="B345" s="363" t="s">
        <v>2177</v>
      </c>
      <c r="C345" s="363" t="s">
        <v>4611</v>
      </c>
      <c r="D345" s="362">
        <v>1</v>
      </c>
      <c r="E345" s="362" t="s">
        <v>576</v>
      </c>
      <c r="F345" s="367"/>
      <c r="G345" s="773"/>
      <c r="H345" s="446"/>
      <c r="I345" s="446"/>
      <c r="J345" s="671"/>
      <c r="K345" s="446"/>
      <c r="L345" s="348"/>
      <c r="M345" s="336"/>
      <c r="N345" s="336"/>
      <c r="O345" s="336"/>
      <c r="P345" s="336"/>
      <c r="Q345" s="336"/>
      <c r="R345" s="336"/>
      <c r="S345" s="336"/>
      <c r="T345" s="336"/>
      <c r="U345" s="336"/>
      <c r="V345" s="336"/>
      <c r="W345" s="336"/>
      <c r="X345" s="336"/>
      <c r="Y345" s="336"/>
      <c r="Z345" s="336"/>
    </row>
    <row r="346" spans="1:26" ht="30" x14ac:dyDescent="0.3">
      <c r="A346" s="459" t="s">
        <v>4612</v>
      </c>
      <c r="B346" s="363" t="s">
        <v>4613</v>
      </c>
      <c r="C346" s="363" t="s">
        <v>4614</v>
      </c>
      <c r="D346" s="362">
        <v>1</v>
      </c>
      <c r="E346" s="362" t="s">
        <v>576</v>
      </c>
      <c r="F346" s="367"/>
      <c r="G346" s="773"/>
      <c r="H346" s="446"/>
      <c r="I346" s="446"/>
      <c r="J346" s="671"/>
      <c r="K346" s="446"/>
      <c r="L346" s="348"/>
      <c r="M346" s="336"/>
      <c r="N346" s="336"/>
      <c r="O346" s="336"/>
      <c r="P346" s="336"/>
      <c r="Q346" s="336"/>
      <c r="R346" s="336"/>
      <c r="S346" s="336"/>
      <c r="T346" s="336"/>
      <c r="U346" s="336"/>
      <c r="V346" s="336"/>
      <c r="W346" s="336"/>
      <c r="X346" s="336"/>
      <c r="Y346" s="336"/>
      <c r="Z346" s="336"/>
    </row>
    <row r="347" spans="1:26" ht="30" x14ac:dyDescent="0.3">
      <c r="A347" s="459" t="s">
        <v>4615</v>
      </c>
      <c r="B347" s="363" t="s">
        <v>4616</v>
      </c>
      <c r="C347" s="363" t="s">
        <v>4617</v>
      </c>
      <c r="D347" s="362">
        <v>1</v>
      </c>
      <c r="E347" s="362" t="s">
        <v>576</v>
      </c>
      <c r="F347" s="367"/>
      <c r="G347" s="773"/>
      <c r="H347" s="446"/>
      <c r="I347" s="446"/>
      <c r="J347" s="671"/>
      <c r="K347" s="446"/>
      <c r="L347" s="348"/>
      <c r="M347" s="336"/>
      <c r="N347" s="336"/>
      <c r="O347" s="336"/>
      <c r="P347" s="336"/>
      <c r="Q347" s="336"/>
      <c r="R347" s="336"/>
      <c r="S347" s="336"/>
      <c r="T347" s="336"/>
      <c r="U347" s="336"/>
      <c r="V347" s="336"/>
      <c r="W347" s="336"/>
      <c r="X347" s="336"/>
      <c r="Y347" s="336"/>
      <c r="Z347" s="336"/>
    </row>
    <row r="348" spans="1:26" ht="23.5" x14ac:dyDescent="0.3">
      <c r="A348" s="459" t="s">
        <v>130</v>
      </c>
      <c r="B348" s="944" t="s">
        <v>131</v>
      </c>
      <c r="C348" s="947"/>
      <c r="D348" s="947"/>
      <c r="E348" s="947"/>
      <c r="F348" s="947"/>
      <c r="G348" s="948"/>
      <c r="H348" s="481"/>
      <c r="I348" s="446">
        <f>SUM(D349:D354)</f>
        <v>6</v>
      </c>
      <c r="J348" s="671">
        <f>COUNT(D349:D354)*2</f>
        <v>12</v>
      </c>
      <c r="K348" s="446">
        <f>I348*100/J348</f>
        <v>50</v>
      </c>
      <c r="L348" s="348"/>
      <c r="M348" s="336"/>
      <c r="N348" s="336"/>
      <c r="O348" s="336"/>
      <c r="P348" s="336"/>
      <c r="Q348" s="336"/>
      <c r="R348" s="336"/>
      <c r="S348" s="336"/>
      <c r="T348" s="336"/>
      <c r="U348" s="336"/>
      <c r="V348" s="336"/>
      <c r="W348" s="336"/>
      <c r="X348" s="336"/>
      <c r="Y348" s="336"/>
      <c r="Z348" s="336"/>
    </row>
    <row r="349" spans="1:26" ht="75" x14ac:dyDescent="0.3">
      <c r="A349" s="456" t="s">
        <v>1646</v>
      </c>
      <c r="B349" s="363" t="s">
        <v>1897</v>
      </c>
      <c r="C349" s="361" t="s">
        <v>4618</v>
      </c>
      <c r="D349" s="362">
        <v>1</v>
      </c>
      <c r="E349" s="362" t="s">
        <v>400</v>
      </c>
      <c r="F349" s="363" t="s">
        <v>6381</v>
      </c>
      <c r="G349" s="773"/>
      <c r="H349" s="446"/>
      <c r="I349" s="446"/>
      <c r="J349" s="671"/>
      <c r="K349" s="446"/>
      <c r="L349" s="348"/>
      <c r="M349" s="336"/>
      <c r="N349" s="336"/>
      <c r="O349" s="336"/>
      <c r="P349" s="336"/>
      <c r="Q349" s="336"/>
      <c r="R349" s="336"/>
      <c r="S349" s="336"/>
      <c r="T349" s="336"/>
      <c r="U349" s="336"/>
      <c r="V349" s="336"/>
      <c r="W349" s="336"/>
      <c r="X349" s="336"/>
      <c r="Y349" s="336"/>
      <c r="Z349" s="336"/>
    </row>
    <row r="350" spans="1:26" ht="30" x14ac:dyDescent="0.3">
      <c r="A350" s="475" t="s">
        <v>1649</v>
      </c>
      <c r="B350" s="363" t="s">
        <v>947</v>
      </c>
      <c r="C350" s="363" t="s">
        <v>6132</v>
      </c>
      <c r="D350" s="362">
        <v>1</v>
      </c>
      <c r="E350" s="362" t="s">
        <v>258</v>
      </c>
      <c r="F350" s="363" t="s">
        <v>6239</v>
      </c>
      <c r="G350" s="773"/>
      <c r="H350" s="446"/>
      <c r="I350" s="446"/>
      <c r="J350" s="671"/>
      <c r="K350" s="446"/>
      <c r="L350" s="348"/>
      <c r="M350" s="336"/>
      <c r="N350" s="336"/>
      <c r="O350" s="336"/>
      <c r="P350" s="336"/>
      <c r="Q350" s="336"/>
      <c r="R350" s="336"/>
      <c r="S350" s="336"/>
      <c r="T350" s="336"/>
      <c r="U350" s="336"/>
      <c r="V350" s="336"/>
      <c r="W350" s="336"/>
      <c r="X350" s="336"/>
      <c r="Y350" s="336"/>
      <c r="Z350" s="336"/>
    </row>
    <row r="351" spans="1:26" ht="30" x14ac:dyDescent="0.3">
      <c r="A351" s="475"/>
      <c r="B351" s="363"/>
      <c r="C351" s="361" t="s">
        <v>948</v>
      </c>
      <c r="D351" s="362">
        <v>1</v>
      </c>
      <c r="E351" s="362" t="s">
        <v>400</v>
      </c>
      <c r="F351" s="361" t="s">
        <v>949</v>
      </c>
      <c r="G351" s="779"/>
      <c r="H351" s="446"/>
      <c r="I351" s="446"/>
      <c r="J351" s="671"/>
      <c r="K351" s="446"/>
      <c r="L351" s="348"/>
      <c r="M351" s="336"/>
      <c r="N351" s="336"/>
      <c r="O351" s="336"/>
      <c r="P351" s="336"/>
      <c r="Q351" s="336"/>
      <c r="R351" s="336"/>
      <c r="S351" s="336"/>
      <c r="T351" s="336"/>
      <c r="U351" s="336"/>
      <c r="V351" s="336"/>
      <c r="W351" s="336"/>
      <c r="X351" s="336"/>
      <c r="Y351" s="336"/>
      <c r="Z351" s="336"/>
    </row>
    <row r="352" spans="1:26" ht="45" x14ac:dyDescent="0.3">
      <c r="A352" s="475"/>
      <c r="B352" s="363"/>
      <c r="C352" s="361" t="s">
        <v>6184</v>
      </c>
      <c r="D352" s="362">
        <v>1</v>
      </c>
      <c r="E352" s="362" t="s">
        <v>576</v>
      </c>
      <c r="F352" s="361" t="s">
        <v>6185</v>
      </c>
      <c r="G352" s="779"/>
      <c r="H352" s="446"/>
      <c r="I352" s="446"/>
      <c r="J352" s="671"/>
      <c r="K352" s="446"/>
      <c r="L352" s="348"/>
      <c r="M352" s="336"/>
      <c r="N352" s="336"/>
      <c r="O352" s="336"/>
      <c r="P352" s="336"/>
      <c r="Q352" s="336"/>
      <c r="R352" s="336"/>
      <c r="S352" s="336"/>
      <c r="T352" s="336"/>
      <c r="U352" s="336"/>
      <c r="V352" s="336"/>
      <c r="W352" s="336"/>
      <c r="X352" s="336"/>
      <c r="Y352" s="336"/>
      <c r="Z352" s="336"/>
    </row>
    <row r="353" spans="1:26" ht="30" x14ac:dyDescent="0.3">
      <c r="A353" s="475" t="s">
        <v>6135</v>
      </c>
      <c r="B353" s="363" t="s">
        <v>6186</v>
      </c>
      <c r="C353" s="361" t="s">
        <v>6187</v>
      </c>
      <c r="D353" s="362">
        <v>1</v>
      </c>
      <c r="E353" s="362" t="s">
        <v>576</v>
      </c>
      <c r="F353" s="361" t="s">
        <v>6139</v>
      </c>
      <c r="G353" s="779"/>
      <c r="H353" s="446"/>
      <c r="I353" s="446"/>
      <c r="J353" s="671"/>
      <c r="K353" s="446"/>
      <c r="L353" s="348"/>
      <c r="M353" s="336"/>
      <c r="N353" s="336"/>
      <c r="O353" s="336"/>
      <c r="P353" s="336"/>
      <c r="Q353" s="336"/>
      <c r="R353" s="336"/>
      <c r="S353" s="336"/>
      <c r="T353" s="336"/>
      <c r="U353" s="336"/>
      <c r="V353" s="336"/>
      <c r="W353" s="336"/>
      <c r="X353" s="336"/>
      <c r="Y353" s="336"/>
      <c r="Z353" s="336"/>
    </row>
    <row r="354" spans="1:26" ht="45" x14ac:dyDescent="0.3">
      <c r="A354" s="475" t="s">
        <v>6136</v>
      </c>
      <c r="B354" s="363" t="s">
        <v>6140</v>
      </c>
      <c r="C354" s="361" t="s">
        <v>6240</v>
      </c>
      <c r="D354" s="362">
        <v>1</v>
      </c>
      <c r="E354" s="362" t="s">
        <v>400</v>
      </c>
      <c r="F354" s="361" t="s">
        <v>6189</v>
      </c>
      <c r="G354" s="779"/>
      <c r="H354" s="446"/>
      <c r="I354" s="446"/>
      <c r="J354" s="671"/>
      <c r="K354" s="446"/>
      <c r="L354" s="348"/>
      <c r="M354" s="336"/>
      <c r="N354" s="336"/>
      <c r="O354" s="336"/>
      <c r="P354" s="336"/>
      <c r="Q354" s="336"/>
      <c r="R354" s="336"/>
      <c r="S354" s="336"/>
      <c r="T354" s="336"/>
      <c r="U354" s="336"/>
      <c r="V354" s="336"/>
      <c r="W354" s="336"/>
      <c r="X354" s="336"/>
      <c r="Y354" s="336"/>
      <c r="Z354" s="336"/>
    </row>
    <row r="355" spans="1:26" ht="23.5" x14ac:dyDescent="0.3">
      <c r="A355" s="459" t="s">
        <v>132</v>
      </c>
      <c r="B355" s="944" t="s">
        <v>1899</v>
      </c>
      <c r="C355" s="947"/>
      <c r="D355" s="947"/>
      <c r="E355" s="947"/>
      <c r="F355" s="947"/>
      <c r="G355" s="948"/>
      <c r="H355" s="481"/>
      <c r="I355" s="446">
        <f>SUM(D356:D369)</f>
        <v>14</v>
      </c>
      <c r="J355" s="671">
        <f>COUNT(D356:D369)*2</f>
        <v>28</v>
      </c>
      <c r="K355" s="446">
        <f>I355*100/J355</f>
        <v>50</v>
      </c>
      <c r="L355" s="348"/>
      <c r="M355" s="336"/>
      <c r="N355" s="336"/>
      <c r="O355" s="336"/>
      <c r="P355" s="336"/>
      <c r="Q355" s="336"/>
      <c r="R355" s="336"/>
      <c r="S355" s="336"/>
      <c r="T355" s="336"/>
      <c r="U355" s="336"/>
      <c r="V355" s="336"/>
      <c r="W355" s="336"/>
      <c r="X355" s="336"/>
      <c r="Y355" s="336"/>
      <c r="Z355" s="336"/>
    </row>
    <row r="356" spans="1:26" ht="30" x14ac:dyDescent="0.3">
      <c r="A356" s="456" t="s">
        <v>1650</v>
      </c>
      <c r="B356" s="363" t="s">
        <v>953</v>
      </c>
      <c r="C356" s="383" t="s">
        <v>954</v>
      </c>
      <c r="D356" s="362">
        <v>1</v>
      </c>
      <c r="E356" s="362" t="s">
        <v>576</v>
      </c>
      <c r="F356" s="363" t="s">
        <v>4619</v>
      </c>
      <c r="G356" s="773"/>
      <c r="H356" s="446"/>
      <c r="I356" s="446"/>
      <c r="J356" s="671"/>
      <c r="K356" s="446"/>
      <c r="L356" s="348"/>
      <c r="M356" s="336"/>
      <c r="N356" s="336"/>
      <c r="O356" s="336"/>
      <c r="P356" s="336"/>
      <c r="Q356" s="336"/>
      <c r="R356" s="336"/>
      <c r="S356" s="336"/>
      <c r="T356" s="336"/>
      <c r="U356" s="336"/>
      <c r="V356" s="336"/>
      <c r="W356" s="336"/>
      <c r="X356" s="336"/>
      <c r="Y356" s="336"/>
      <c r="Z356" s="336"/>
    </row>
    <row r="357" spans="1:26" ht="30" x14ac:dyDescent="0.3">
      <c r="A357" s="456"/>
      <c r="B357" s="361"/>
      <c r="C357" s="361" t="s">
        <v>955</v>
      </c>
      <c r="D357" s="362">
        <v>1</v>
      </c>
      <c r="E357" s="362" t="s">
        <v>254</v>
      </c>
      <c r="F357" s="363" t="s">
        <v>4620</v>
      </c>
      <c r="G357" s="773"/>
      <c r="H357" s="446"/>
      <c r="I357" s="446"/>
      <c r="J357" s="671"/>
      <c r="K357" s="446"/>
      <c r="L357" s="348"/>
      <c r="M357" s="336"/>
      <c r="N357" s="336"/>
      <c r="O357" s="336"/>
      <c r="P357" s="336"/>
      <c r="Q357" s="336"/>
      <c r="R357" s="336"/>
      <c r="S357" s="336"/>
      <c r="T357" s="336"/>
      <c r="U357" s="336"/>
      <c r="V357" s="336"/>
      <c r="W357" s="336"/>
      <c r="X357" s="336"/>
      <c r="Y357" s="336"/>
      <c r="Z357" s="336"/>
    </row>
    <row r="358" spans="1:26" ht="30" x14ac:dyDescent="0.3">
      <c r="A358" s="456"/>
      <c r="B358" s="361"/>
      <c r="C358" s="369" t="s">
        <v>4639</v>
      </c>
      <c r="D358" s="362">
        <v>1</v>
      </c>
      <c r="E358" s="362" t="s">
        <v>228</v>
      </c>
      <c r="F358" s="363" t="s">
        <v>4640</v>
      </c>
      <c r="G358" s="773"/>
      <c r="H358" s="446"/>
      <c r="I358" s="446"/>
      <c r="J358" s="671"/>
      <c r="K358" s="446"/>
      <c r="L358" s="348"/>
      <c r="M358" s="336"/>
      <c r="N358" s="336"/>
      <c r="O358" s="336"/>
      <c r="P358" s="336"/>
      <c r="Q358" s="336"/>
      <c r="R358" s="336"/>
      <c r="S358" s="336"/>
      <c r="T358" s="336"/>
      <c r="U358" s="336"/>
      <c r="V358" s="336"/>
      <c r="W358" s="336"/>
      <c r="X358" s="336"/>
      <c r="Y358" s="336"/>
      <c r="Z358" s="336"/>
    </row>
    <row r="359" spans="1:26" ht="30" x14ac:dyDescent="0.3">
      <c r="A359" s="456"/>
      <c r="B359" s="361"/>
      <c r="C359" s="369" t="s">
        <v>4641</v>
      </c>
      <c r="D359" s="362">
        <v>1</v>
      </c>
      <c r="E359" s="362" t="s">
        <v>228</v>
      </c>
      <c r="F359" s="363" t="s">
        <v>4642</v>
      </c>
      <c r="G359" s="773"/>
      <c r="H359" s="446"/>
      <c r="I359" s="446"/>
      <c r="J359" s="671"/>
      <c r="K359" s="446"/>
      <c r="L359" s="348"/>
      <c r="M359" s="336"/>
      <c r="N359" s="336"/>
      <c r="O359" s="336"/>
      <c r="P359" s="336"/>
      <c r="Q359" s="336"/>
      <c r="R359" s="336"/>
      <c r="S359" s="336"/>
      <c r="T359" s="336"/>
      <c r="U359" s="336"/>
      <c r="V359" s="336"/>
      <c r="W359" s="336"/>
      <c r="X359" s="336"/>
      <c r="Y359" s="336"/>
      <c r="Z359" s="336"/>
    </row>
    <row r="360" spans="1:26" ht="150" x14ac:dyDescent="0.3">
      <c r="A360" s="456"/>
      <c r="B360" s="361"/>
      <c r="C360" s="369" t="s">
        <v>4643</v>
      </c>
      <c r="D360" s="362">
        <v>1</v>
      </c>
      <c r="E360" s="362" t="s">
        <v>228</v>
      </c>
      <c r="F360" s="363" t="s">
        <v>4644</v>
      </c>
      <c r="G360" s="773"/>
      <c r="H360" s="446"/>
      <c r="I360" s="446"/>
      <c r="J360" s="671"/>
      <c r="K360" s="446"/>
      <c r="L360" s="348"/>
      <c r="M360" s="336"/>
      <c r="N360" s="336"/>
      <c r="O360" s="336"/>
      <c r="P360" s="336"/>
      <c r="Q360" s="336"/>
      <c r="R360" s="336"/>
      <c r="S360" s="336"/>
      <c r="T360" s="336"/>
      <c r="U360" s="336"/>
      <c r="V360" s="336"/>
      <c r="W360" s="336"/>
      <c r="X360" s="336"/>
      <c r="Y360" s="336"/>
      <c r="Z360" s="336"/>
    </row>
    <row r="361" spans="1:26" ht="45" x14ac:dyDescent="0.3">
      <c r="A361" s="456" t="s">
        <v>1651</v>
      </c>
      <c r="B361" s="363" t="s">
        <v>957</v>
      </c>
      <c r="C361" s="361" t="s">
        <v>4621</v>
      </c>
      <c r="D361" s="362">
        <v>1</v>
      </c>
      <c r="E361" s="362" t="s">
        <v>576</v>
      </c>
      <c r="F361" s="363" t="s">
        <v>4622</v>
      </c>
      <c r="G361" s="773"/>
      <c r="H361" s="446"/>
      <c r="I361" s="446"/>
      <c r="J361" s="671"/>
      <c r="K361" s="446"/>
      <c r="L361" s="348"/>
      <c r="M361" s="336"/>
      <c r="N361" s="336"/>
      <c r="O361" s="336"/>
      <c r="P361" s="336"/>
      <c r="Q361" s="336"/>
      <c r="R361" s="336"/>
      <c r="S361" s="336"/>
      <c r="T361" s="336"/>
      <c r="U361" s="336"/>
      <c r="V361" s="336"/>
      <c r="W361" s="336"/>
      <c r="X361" s="336"/>
      <c r="Y361" s="336"/>
      <c r="Z361" s="336"/>
    </row>
    <row r="362" spans="1:26" ht="45" x14ac:dyDescent="0.3">
      <c r="A362" s="456"/>
      <c r="B362" s="363"/>
      <c r="C362" s="361" t="s">
        <v>4623</v>
      </c>
      <c r="D362" s="362">
        <v>1</v>
      </c>
      <c r="E362" s="362" t="s">
        <v>576</v>
      </c>
      <c r="F362" s="363" t="s">
        <v>4624</v>
      </c>
      <c r="G362" s="773"/>
      <c r="H362" s="446"/>
      <c r="I362" s="446"/>
      <c r="J362" s="671"/>
      <c r="K362" s="446"/>
      <c r="L362" s="348"/>
      <c r="M362" s="336"/>
      <c r="N362" s="336"/>
      <c r="O362" s="336"/>
      <c r="P362" s="336"/>
      <c r="Q362" s="336"/>
      <c r="R362" s="336"/>
      <c r="S362" s="336"/>
      <c r="T362" s="336"/>
      <c r="U362" s="336"/>
      <c r="V362" s="336"/>
      <c r="W362" s="336"/>
      <c r="X362" s="336"/>
      <c r="Y362" s="336"/>
      <c r="Z362" s="336"/>
    </row>
    <row r="363" spans="1:26" ht="60" x14ac:dyDescent="0.3">
      <c r="A363" s="456"/>
      <c r="B363" s="363"/>
      <c r="C363" s="361" t="s">
        <v>4625</v>
      </c>
      <c r="D363" s="362">
        <v>1</v>
      </c>
      <c r="E363" s="362" t="s">
        <v>576</v>
      </c>
      <c r="F363" s="363" t="s">
        <v>4626</v>
      </c>
      <c r="G363" s="773"/>
      <c r="H363" s="446"/>
      <c r="I363" s="446"/>
      <c r="J363" s="671"/>
      <c r="K363" s="446"/>
      <c r="L363" s="348"/>
      <c r="M363" s="336"/>
      <c r="N363" s="336"/>
      <c r="O363" s="336"/>
      <c r="P363" s="336"/>
      <c r="Q363" s="336"/>
      <c r="R363" s="336"/>
      <c r="S363" s="336"/>
      <c r="T363" s="336"/>
      <c r="U363" s="336"/>
      <c r="V363" s="336"/>
      <c r="W363" s="336"/>
      <c r="X363" s="336"/>
      <c r="Y363" s="336"/>
      <c r="Z363" s="336"/>
    </row>
    <row r="364" spans="1:26" ht="60" x14ac:dyDescent="0.3">
      <c r="A364" s="456"/>
      <c r="B364" s="363"/>
      <c r="C364" s="361" t="s">
        <v>4627</v>
      </c>
      <c r="D364" s="362">
        <v>1</v>
      </c>
      <c r="E364" s="362" t="s">
        <v>576</v>
      </c>
      <c r="F364" s="363" t="s">
        <v>4628</v>
      </c>
      <c r="G364" s="773"/>
      <c r="H364" s="446"/>
      <c r="I364" s="446"/>
      <c r="J364" s="671"/>
      <c r="K364" s="446"/>
      <c r="L364" s="348"/>
      <c r="M364" s="336"/>
      <c r="N364" s="336"/>
      <c r="O364" s="336"/>
      <c r="P364" s="336"/>
      <c r="Q364" s="336"/>
      <c r="R364" s="336"/>
      <c r="S364" s="336"/>
      <c r="T364" s="336"/>
      <c r="U364" s="336"/>
      <c r="V364" s="336"/>
      <c r="W364" s="336"/>
      <c r="X364" s="336"/>
      <c r="Y364" s="336"/>
      <c r="Z364" s="336"/>
    </row>
    <row r="365" spans="1:26" ht="45" x14ac:dyDescent="0.3">
      <c r="A365" s="456"/>
      <c r="B365" s="363"/>
      <c r="C365" s="361" t="s">
        <v>4629</v>
      </c>
      <c r="D365" s="362">
        <v>1</v>
      </c>
      <c r="E365" s="362" t="s">
        <v>576</v>
      </c>
      <c r="F365" s="363" t="s">
        <v>4630</v>
      </c>
      <c r="G365" s="773"/>
      <c r="H365" s="446"/>
      <c r="I365" s="446"/>
      <c r="J365" s="671"/>
      <c r="K365" s="446"/>
      <c r="L365" s="348"/>
      <c r="M365" s="336"/>
      <c r="N365" s="336"/>
      <c r="O365" s="336"/>
      <c r="P365" s="336"/>
      <c r="Q365" s="336"/>
      <c r="R365" s="336"/>
      <c r="S365" s="336"/>
      <c r="T365" s="336"/>
      <c r="U365" s="336"/>
      <c r="V365" s="336"/>
      <c r="W365" s="336"/>
      <c r="X365" s="336"/>
      <c r="Y365" s="336"/>
      <c r="Z365" s="336"/>
    </row>
    <row r="366" spans="1:26" ht="105" x14ac:dyDescent="0.3">
      <c r="A366" s="456"/>
      <c r="B366" s="363"/>
      <c r="C366" s="361" t="s">
        <v>4631</v>
      </c>
      <c r="D366" s="362">
        <v>1</v>
      </c>
      <c r="E366" s="362" t="s">
        <v>576</v>
      </c>
      <c r="F366" s="363" t="s">
        <v>4632</v>
      </c>
      <c r="G366" s="773"/>
      <c r="H366" s="446"/>
      <c r="I366" s="446"/>
      <c r="J366" s="671"/>
      <c r="K366" s="446"/>
      <c r="L366" s="348"/>
      <c r="M366" s="336"/>
      <c r="N366" s="336"/>
      <c r="O366" s="336"/>
      <c r="P366" s="336"/>
      <c r="Q366" s="336"/>
      <c r="R366" s="336"/>
      <c r="S366" s="336"/>
      <c r="T366" s="336"/>
      <c r="U366" s="336"/>
      <c r="V366" s="336"/>
      <c r="W366" s="336"/>
      <c r="X366" s="336"/>
      <c r="Y366" s="336"/>
      <c r="Z366" s="336"/>
    </row>
    <row r="367" spans="1:26" ht="90" x14ac:dyDescent="0.3">
      <c r="A367" s="456"/>
      <c r="B367" s="363"/>
      <c r="C367" s="361" t="s">
        <v>4633</v>
      </c>
      <c r="D367" s="362">
        <v>1</v>
      </c>
      <c r="E367" s="362" t="s">
        <v>576</v>
      </c>
      <c r="F367" s="363" t="s">
        <v>4634</v>
      </c>
      <c r="G367" s="773"/>
      <c r="H367" s="446"/>
      <c r="I367" s="446"/>
      <c r="J367" s="671"/>
      <c r="K367" s="446"/>
      <c r="L367" s="348"/>
      <c r="M367" s="336"/>
      <c r="N367" s="336"/>
      <c r="O367" s="336"/>
      <c r="P367" s="336"/>
      <c r="Q367" s="336"/>
      <c r="R367" s="336"/>
      <c r="S367" s="336"/>
      <c r="T367" s="336"/>
      <c r="U367" s="336"/>
      <c r="V367" s="336"/>
      <c r="W367" s="336"/>
      <c r="X367" s="336"/>
      <c r="Y367" s="336"/>
      <c r="Z367" s="336"/>
    </row>
    <row r="368" spans="1:26" ht="45" x14ac:dyDescent="0.3">
      <c r="A368" s="456"/>
      <c r="B368" s="363"/>
      <c r="C368" s="361" t="s">
        <v>4635</v>
      </c>
      <c r="D368" s="362">
        <v>1</v>
      </c>
      <c r="E368" s="362" t="s">
        <v>576</v>
      </c>
      <c r="F368" s="363" t="s">
        <v>4636</v>
      </c>
      <c r="G368" s="773"/>
      <c r="H368" s="446"/>
      <c r="I368" s="446"/>
      <c r="J368" s="671"/>
      <c r="K368" s="446"/>
      <c r="L368" s="348"/>
      <c r="M368" s="336"/>
      <c r="N368" s="336"/>
      <c r="O368" s="336"/>
      <c r="P368" s="336"/>
      <c r="Q368" s="336"/>
      <c r="R368" s="336"/>
      <c r="S368" s="336"/>
      <c r="T368" s="336"/>
      <c r="U368" s="336"/>
      <c r="V368" s="336"/>
      <c r="W368" s="336"/>
      <c r="X368" s="336"/>
      <c r="Y368" s="336"/>
      <c r="Z368" s="336"/>
    </row>
    <row r="369" spans="1:26" ht="30" x14ac:dyDescent="0.3">
      <c r="A369" s="456" t="s">
        <v>1663</v>
      </c>
      <c r="B369" s="363" t="s">
        <v>1902</v>
      </c>
      <c r="C369" s="361" t="s">
        <v>4637</v>
      </c>
      <c r="D369" s="362">
        <v>1</v>
      </c>
      <c r="E369" s="362" t="s">
        <v>400</v>
      </c>
      <c r="F369" s="363" t="s">
        <v>4638</v>
      </c>
      <c r="G369" s="773"/>
      <c r="H369" s="446"/>
      <c r="I369" s="446"/>
      <c r="J369" s="671"/>
      <c r="K369" s="446"/>
      <c r="L369" s="348"/>
      <c r="M369" s="336"/>
      <c r="N369" s="336"/>
      <c r="O369" s="336"/>
      <c r="P369" s="336"/>
      <c r="Q369" s="336"/>
      <c r="R369" s="336"/>
      <c r="S369" s="336"/>
      <c r="T369" s="336"/>
      <c r="U369" s="336"/>
      <c r="V369" s="336"/>
      <c r="W369" s="336"/>
      <c r="X369" s="336"/>
      <c r="Y369" s="336"/>
      <c r="Z369" s="336"/>
    </row>
    <row r="370" spans="1:26" ht="23.5" x14ac:dyDescent="0.3">
      <c r="A370" s="459" t="s">
        <v>4645</v>
      </c>
      <c r="B370" s="944" t="s">
        <v>4646</v>
      </c>
      <c r="C370" s="947"/>
      <c r="D370" s="947"/>
      <c r="E370" s="947"/>
      <c r="F370" s="947"/>
      <c r="G370" s="948"/>
      <c r="H370" s="481"/>
      <c r="I370" s="446">
        <f>SUM(D371:D373)</f>
        <v>3</v>
      </c>
      <c r="J370" s="671">
        <f>COUNT(D371:D373)*2</f>
        <v>6</v>
      </c>
      <c r="K370" s="446">
        <f>I370*100/J370</f>
        <v>50</v>
      </c>
      <c r="L370" s="348"/>
      <c r="M370" s="336"/>
      <c r="N370" s="336"/>
      <c r="O370" s="336"/>
      <c r="P370" s="336"/>
      <c r="Q370" s="336"/>
      <c r="R370" s="336"/>
      <c r="S370" s="336"/>
      <c r="T370" s="336"/>
      <c r="U370" s="336"/>
      <c r="V370" s="336"/>
      <c r="W370" s="336"/>
      <c r="X370" s="336"/>
      <c r="Y370" s="336"/>
      <c r="Z370" s="336"/>
    </row>
    <row r="371" spans="1:26" ht="45" x14ac:dyDescent="0.3">
      <c r="A371" s="456" t="s">
        <v>1667</v>
      </c>
      <c r="B371" s="363" t="s">
        <v>4647</v>
      </c>
      <c r="C371" s="361" t="s">
        <v>4648</v>
      </c>
      <c r="D371" s="362">
        <v>1</v>
      </c>
      <c r="E371" s="362" t="s">
        <v>400</v>
      </c>
      <c r="F371" s="363" t="s">
        <v>4649</v>
      </c>
      <c r="G371" s="773"/>
      <c r="H371" s="446"/>
      <c r="I371" s="446"/>
      <c r="J371" s="671"/>
      <c r="K371" s="446"/>
      <c r="L371" s="348"/>
      <c r="M371" s="336"/>
      <c r="N371" s="336"/>
      <c r="O371" s="336"/>
      <c r="P371" s="336"/>
      <c r="Q371" s="336"/>
      <c r="R371" s="336"/>
      <c r="S371" s="336"/>
      <c r="T371" s="336"/>
      <c r="U371" s="336"/>
      <c r="V371" s="336"/>
      <c r="W371" s="336"/>
      <c r="X371" s="336"/>
      <c r="Y371" s="336"/>
      <c r="Z371" s="336"/>
    </row>
    <row r="372" spans="1:26" ht="45" x14ac:dyDescent="0.3">
      <c r="A372" s="456" t="s">
        <v>1670</v>
      </c>
      <c r="B372" s="361" t="s">
        <v>4650</v>
      </c>
      <c r="C372" s="361" t="s">
        <v>4651</v>
      </c>
      <c r="D372" s="362">
        <v>1</v>
      </c>
      <c r="E372" s="362" t="s">
        <v>400</v>
      </c>
      <c r="F372" s="363" t="s">
        <v>4652</v>
      </c>
      <c r="G372" s="779"/>
      <c r="H372" s="446"/>
      <c r="I372" s="446"/>
      <c r="J372" s="671"/>
      <c r="K372" s="446"/>
      <c r="L372" s="348"/>
      <c r="M372" s="336"/>
      <c r="N372" s="336"/>
      <c r="O372" s="336"/>
      <c r="P372" s="336"/>
      <c r="Q372" s="336"/>
      <c r="R372" s="336"/>
      <c r="S372" s="336"/>
      <c r="T372" s="336"/>
      <c r="U372" s="336"/>
      <c r="V372" s="336"/>
      <c r="W372" s="336"/>
      <c r="X372" s="336"/>
      <c r="Y372" s="336"/>
      <c r="Z372" s="336"/>
    </row>
    <row r="373" spans="1:26" ht="30" x14ac:dyDescent="0.3">
      <c r="A373" s="456" t="s">
        <v>1673</v>
      </c>
      <c r="B373" s="361" t="s">
        <v>4653</v>
      </c>
      <c r="C373" s="363" t="s">
        <v>4654</v>
      </c>
      <c r="D373" s="362">
        <v>1</v>
      </c>
      <c r="E373" s="362" t="s">
        <v>400</v>
      </c>
      <c r="F373" s="363" t="s">
        <v>4655</v>
      </c>
      <c r="G373" s="779"/>
      <c r="H373" s="446"/>
      <c r="I373" s="446"/>
      <c r="J373" s="671"/>
      <c r="K373" s="446"/>
      <c r="L373" s="348"/>
      <c r="M373" s="336"/>
      <c r="N373" s="336"/>
      <c r="O373" s="336"/>
      <c r="P373" s="336"/>
      <c r="Q373" s="336"/>
      <c r="R373" s="336"/>
      <c r="S373" s="336"/>
      <c r="T373" s="336"/>
      <c r="U373" s="336"/>
      <c r="V373" s="336"/>
      <c r="W373" s="336"/>
      <c r="X373" s="336"/>
      <c r="Y373" s="336"/>
      <c r="Z373" s="336"/>
    </row>
    <row r="374" spans="1:26" s="335" customFormat="1" ht="33.75" customHeight="1" x14ac:dyDescent="0.35">
      <c r="A374" s="594" t="s">
        <v>136</v>
      </c>
      <c r="B374" s="944" t="s">
        <v>6456</v>
      </c>
      <c r="C374" s="945"/>
      <c r="D374" s="945"/>
      <c r="E374" s="945"/>
      <c r="F374" s="945"/>
      <c r="G374" s="946"/>
      <c r="H374" s="360"/>
      <c r="I374" s="360">
        <f>SUM(D375:D381)</f>
        <v>7</v>
      </c>
      <c r="J374" s="671">
        <f>COUNT(D375:D381)*2</f>
        <v>14</v>
      </c>
      <c r="K374" s="360"/>
      <c r="L374" s="360"/>
      <c r="M374" s="359"/>
      <c r="N374" s="359"/>
      <c r="O374" s="359"/>
      <c r="P374" s="359"/>
      <c r="Q374" s="359"/>
      <c r="R374" s="359"/>
      <c r="S374" s="359"/>
      <c r="T374" s="359"/>
      <c r="U374" s="359"/>
      <c r="V374" s="359"/>
      <c r="W374" s="359"/>
      <c r="X374" s="359"/>
      <c r="Y374" s="359"/>
      <c r="Z374" s="359"/>
    </row>
    <row r="375" spans="1:26" s="335" customFormat="1" ht="33.75" customHeight="1" x14ac:dyDescent="0.35">
      <c r="A375" s="595" t="s">
        <v>4656</v>
      </c>
      <c r="B375" s="674" t="s">
        <v>1668</v>
      </c>
      <c r="C375" s="675" t="s">
        <v>1669</v>
      </c>
      <c r="D375" s="676">
        <v>1</v>
      </c>
      <c r="E375" s="676" t="s">
        <v>258</v>
      </c>
      <c r="F375" s="675" t="s">
        <v>6462</v>
      </c>
      <c r="G375" s="590"/>
      <c r="H375" s="360"/>
      <c r="I375" s="360"/>
      <c r="J375" s="360"/>
      <c r="K375" s="360"/>
      <c r="L375" s="360"/>
      <c r="M375" s="359"/>
      <c r="N375" s="359"/>
      <c r="O375" s="359"/>
      <c r="P375" s="359"/>
      <c r="Q375" s="359"/>
      <c r="R375" s="359"/>
      <c r="S375" s="359"/>
      <c r="T375" s="359"/>
      <c r="U375" s="359"/>
      <c r="V375" s="359"/>
      <c r="W375" s="359"/>
      <c r="X375" s="359"/>
      <c r="Y375" s="359"/>
      <c r="Z375" s="359"/>
    </row>
    <row r="376" spans="1:26" s="335" customFormat="1" ht="81.5" customHeight="1" x14ac:dyDescent="0.35">
      <c r="A376" s="595" t="s">
        <v>1679</v>
      </c>
      <c r="B376" s="674" t="s">
        <v>1671</v>
      </c>
      <c r="C376" s="361" t="s">
        <v>6463</v>
      </c>
      <c r="D376" s="362">
        <v>1</v>
      </c>
      <c r="E376" s="362" t="s">
        <v>400</v>
      </c>
      <c r="F376" s="361" t="s">
        <v>6464</v>
      </c>
      <c r="G376" s="590"/>
      <c r="H376" s="360"/>
      <c r="I376" s="360"/>
      <c r="J376" s="360"/>
      <c r="K376" s="360"/>
      <c r="L376" s="360"/>
      <c r="M376" s="359"/>
      <c r="N376" s="359"/>
      <c r="O376" s="359"/>
      <c r="P376" s="359"/>
      <c r="Q376" s="359"/>
      <c r="R376" s="359"/>
      <c r="S376" s="359"/>
      <c r="T376" s="359"/>
      <c r="U376" s="359"/>
      <c r="V376" s="359"/>
      <c r="W376" s="359"/>
      <c r="X376" s="359"/>
      <c r="Y376" s="359"/>
      <c r="Z376" s="359"/>
    </row>
    <row r="377" spans="1:26" s="335" customFormat="1" ht="61.5" customHeight="1" x14ac:dyDescent="0.35">
      <c r="A377" s="595"/>
      <c r="B377" s="674"/>
      <c r="C377" s="361" t="s">
        <v>6465</v>
      </c>
      <c r="D377" s="362">
        <v>1</v>
      </c>
      <c r="E377" s="362" t="s">
        <v>400</v>
      </c>
      <c r="F377" s="361" t="s">
        <v>6466</v>
      </c>
      <c r="G377" s="590"/>
      <c r="H377" s="360"/>
      <c r="I377" s="360"/>
      <c r="J377" s="360"/>
      <c r="K377" s="360"/>
      <c r="L377" s="360"/>
      <c r="M377" s="359"/>
      <c r="N377" s="359"/>
      <c r="O377" s="359"/>
      <c r="P377" s="359"/>
      <c r="Q377" s="359"/>
      <c r="R377" s="359"/>
      <c r="S377" s="359"/>
      <c r="T377" s="359"/>
      <c r="U377" s="359"/>
      <c r="V377" s="359"/>
      <c r="W377" s="359"/>
      <c r="X377" s="359"/>
      <c r="Y377" s="359"/>
      <c r="Z377" s="359"/>
    </row>
    <row r="378" spans="1:26" s="335" customFormat="1" ht="33.75" customHeight="1" x14ac:dyDescent="0.35">
      <c r="A378" s="595"/>
      <c r="B378" s="674"/>
      <c r="C378" s="361" t="s">
        <v>6467</v>
      </c>
      <c r="D378" s="362">
        <v>1</v>
      </c>
      <c r="E378" s="362" t="s">
        <v>576</v>
      </c>
      <c r="F378" s="361" t="s">
        <v>6468</v>
      </c>
      <c r="G378" s="590"/>
      <c r="H378" s="360"/>
      <c r="I378" s="360"/>
      <c r="J378" s="360"/>
      <c r="K378" s="360"/>
      <c r="L378" s="360"/>
      <c r="M378" s="359"/>
      <c r="N378" s="359"/>
      <c r="O378" s="359"/>
      <c r="P378" s="359"/>
      <c r="Q378" s="359"/>
      <c r="R378" s="359"/>
      <c r="S378" s="359"/>
      <c r="T378" s="359"/>
      <c r="U378" s="359"/>
      <c r="V378" s="359"/>
      <c r="W378" s="359"/>
      <c r="X378" s="359"/>
      <c r="Y378" s="359"/>
      <c r="Z378" s="359"/>
    </row>
    <row r="379" spans="1:26" s="335" customFormat="1" ht="33.75" customHeight="1" x14ac:dyDescent="0.35">
      <c r="A379" s="595" t="s">
        <v>1680</v>
      </c>
      <c r="B379" s="677" t="s">
        <v>1674</v>
      </c>
      <c r="C379" s="678" t="s">
        <v>1675</v>
      </c>
      <c r="D379" s="676">
        <v>1</v>
      </c>
      <c r="E379" s="676" t="s">
        <v>258</v>
      </c>
      <c r="F379" s="675" t="s">
        <v>6459</v>
      </c>
      <c r="G379" s="590"/>
      <c r="H379" s="360"/>
      <c r="I379" s="360"/>
      <c r="J379" s="360"/>
      <c r="K379" s="360"/>
      <c r="L379" s="360"/>
      <c r="M379" s="359"/>
      <c r="N379" s="359"/>
      <c r="O379" s="359"/>
      <c r="P379" s="359"/>
      <c r="Q379" s="359"/>
      <c r="R379" s="359"/>
      <c r="S379" s="359"/>
      <c r="T379" s="359"/>
      <c r="U379" s="359"/>
      <c r="V379" s="359"/>
      <c r="W379" s="359"/>
      <c r="X379" s="359"/>
      <c r="Y379" s="359"/>
      <c r="Z379" s="359"/>
    </row>
    <row r="380" spans="1:26" s="335" customFormat="1" ht="33.75" customHeight="1" x14ac:dyDescent="0.35">
      <c r="A380" s="595" t="s">
        <v>977</v>
      </c>
      <c r="B380" s="674" t="s">
        <v>1676</v>
      </c>
      <c r="C380" s="675" t="s">
        <v>1677</v>
      </c>
      <c r="D380" s="676">
        <v>1</v>
      </c>
      <c r="E380" s="676" t="s">
        <v>258</v>
      </c>
      <c r="F380" s="675" t="s">
        <v>6460</v>
      </c>
      <c r="G380" s="590"/>
      <c r="H380" s="360"/>
      <c r="I380" s="360"/>
      <c r="J380" s="360"/>
      <c r="K380" s="360"/>
      <c r="L380" s="360"/>
      <c r="M380" s="359"/>
      <c r="N380" s="359"/>
      <c r="O380" s="359"/>
      <c r="P380" s="359"/>
      <c r="Q380" s="359"/>
      <c r="R380" s="359"/>
      <c r="S380" s="359"/>
      <c r="T380" s="359"/>
      <c r="U380" s="359"/>
      <c r="V380" s="359"/>
      <c r="W380" s="359"/>
      <c r="X380" s="359"/>
      <c r="Y380" s="359"/>
      <c r="Z380" s="359"/>
    </row>
    <row r="381" spans="1:26" s="335" customFormat="1" ht="33.75" customHeight="1" x14ac:dyDescent="0.35">
      <c r="A381" s="595" t="s">
        <v>4657</v>
      </c>
      <c r="B381" s="674" t="s">
        <v>6469</v>
      </c>
      <c r="C381" s="675" t="s">
        <v>1678</v>
      </c>
      <c r="D381" s="676">
        <v>1</v>
      </c>
      <c r="E381" s="676" t="s">
        <v>258</v>
      </c>
      <c r="F381" s="675" t="s">
        <v>6461</v>
      </c>
      <c r="G381" s="590"/>
      <c r="H381" s="360"/>
      <c r="I381" s="360"/>
      <c r="J381" s="360"/>
      <c r="K381" s="360"/>
      <c r="L381" s="360"/>
      <c r="M381" s="359"/>
      <c r="N381" s="359"/>
      <c r="O381" s="359"/>
      <c r="P381" s="359"/>
      <c r="Q381" s="359"/>
      <c r="R381" s="359"/>
      <c r="S381" s="359"/>
      <c r="T381" s="359"/>
      <c r="U381" s="359"/>
      <c r="V381" s="359"/>
      <c r="W381" s="359"/>
      <c r="X381" s="359"/>
      <c r="Y381" s="359"/>
      <c r="Z381" s="359"/>
    </row>
    <row r="382" spans="1:26" ht="23.5" x14ac:dyDescent="0.3">
      <c r="A382" s="595" t="s">
        <v>1681</v>
      </c>
      <c r="B382" s="944" t="s">
        <v>4658</v>
      </c>
      <c r="C382" s="947"/>
      <c r="D382" s="947"/>
      <c r="E382" s="947"/>
      <c r="F382" s="947"/>
      <c r="G382" s="948"/>
      <c r="H382" s="481"/>
      <c r="I382" s="446">
        <f>SUM(D383:D384)</f>
        <v>2</v>
      </c>
      <c r="J382" s="671">
        <f>COUNT(D383:D384)*2</f>
        <v>4</v>
      </c>
      <c r="K382" s="446">
        <f>I382*100/J382</f>
        <v>50</v>
      </c>
      <c r="L382" s="348"/>
      <c r="M382" s="336"/>
      <c r="N382" s="336"/>
      <c r="O382" s="336"/>
      <c r="P382" s="336"/>
      <c r="Q382" s="336"/>
      <c r="R382" s="336"/>
      <c r="S382" s="336"/>
      <c r="T382" s="336"/>
      <c r="U382" s="336"/>
      <c r="V382" s="336"/>
      <c r="W382" s="336"/>
      <c r="X382" s="336"/>
      <c r="Y382" s="336"/>
      <c r="Z382" s="336"/>
    </row>
    <row r="383" spans="1:26" ht="60" x14ac:dyDescent="0.3">
      <c r="A383" s="594" t="s">
        <v>6470</v>
      </c>
      <c r="B383" s="361" t="s">
        <v>4659</v>
      </c>
      <c r="C383" s="361" t="s">
        <v>4660</v>
      </c>
      <c r="D383" s="362">
        <v>1</v>
      </c>
      <c r="E383" s="362" t="s">
        <v>400</v>
      </c>
      <c r="F383" s="409" t="s">
        <v>4661</v>
      </c>
      <c r="G383" s="773"/>
      <c r="H383" s="446"/>
      <c r="I383" s="446"/>
      <c r="J383" s="671"/>
      <c r="K383" s="446"/>
      <c r="L383" s="348"/>
      <c r="M383" s="336"/>
      <c r="N383" s="336"/>
      <c r="O383" s="336"/>
      <c r="P383" s="336"/>
      <c r="Q383" s="336"/>
      <c r="R383" s="336"/>
      <c r="S383" s="336"/>
      <c r="T383" s="336"/>
      <c r="U383" s="336"/>
      <c r="V383" s="336"/>
      <c r="W383" s="336"/>
      <c r="X383" s="336"/>
      <c r="Y383" s="336"/>
      <c r="Z383" s="336"/>
    </row>
    <row r="384" spans="1:26" ht="45" x14ac:dyDescent="0.3">
      <c r="A384" s="594" t="s">
        <v>6471</v>
      </c>
      <c r="B384" s="361" t="s">
        <v>4662</v>
      </c>
      <c r="C384" s="361" t="s">
        <v>4663</v>
      </c>
      <c r="D384" s="362">
        <v>1</v>
      </c>
      <c r="E384" s="362" t="s">
        <v>400</v>
      </c>
      <c r="F384" s="409" t="s">
        <v>4664</v>
      </c>
      <c r="G384" s="773"/>
      <c r="H384" s="446"/>
      <c r="I384" s="446"/>
      <c r="J384" s="671"/>
      <c r="K384" s="446"/>
      <c r="L384" s="348"/>
      <c r="M384" s="336"/>
      <c r="N384" s="336"/>
      <c r="O384" s="336"/>
      <c r="P384" s="336"/>
      <c r="Q384" s="336"/>
      <c r="R384" s="336"/>
      <c r="S384" s="336"/>
      <c r="T384" s="336"/>
      <c r="U384" s="336"/>
      <c r="V384" s="336"/>
      <c r="W384" s="336"/>
      <c r="X384" s="336"/>
      <c r="Y384" s="336"/>
      <c r="Z384" s="336"/>
    </row>
    <row r="385" spans="1:26" ht="23.5" x14ac:dyDescent="0.3">
      <c r="A385" s="594" t="s">
        <v>4665</v>
      </c>
      <c r="B385" s="944" t="s">
        <v>2189</v>
      </c>
      <c r="C385" s="947"/>
      <c r="D385" s="947"/>
      <c r="E385" s="947"/>
      <c r="F385" s="947"/>
      <c r="G385" s="948"/>
      <c r="H385" s="481"/>
      <c r="I385" s="446">
        <f>SUM(D386:D387)</f>
        <v>2</v>
      </c>
      <c r="J385" s="671">
        <f>COUNT(D386:D387)*2</f>
        <v>4</v>
      </c>
      <c r="K385" s="446">
        <f>I385*100/J385</f>
        <v>50</v>
      </c>
      <c r="L385" s="348"/>
      <c r="M385" s="336"/>
      <c r="N385" s="336"/>
      <c r="O385" s="336"/>
      <c r="P385" s="336"/>
      <c r="Q385" s="336"/>
      <c r="R385" s="336"/>
      <c r="S385" s="336"/>
      <c r="T385" s="336"/>
      <c r="U385" s="336"/>
      <c r="V385" s="336"/>
      <c r="W385" s="336"/>
      <c r="X385" s="336"/>
      <c r="Y385" s="336"/>
      <c r="Z385" s="336"/>
    </row>
    <row r="386" spans="1:26" ht="30" x14ac:dyDescent="0.3">
      <c r="A386" s="679" t="s">
        <v>4666</v>
      </c>
      <c r="B386" s="363" t="s">
        <v>4667</v>
      </c>
      <c r="C386" s="361" t="s">
        <v>4668</v>
      </c>
      <c r="D386" s="362">
        <v>1</v>
      </c>
      <c r="E386" s="362" t="s">
        <v>198</v>
      </c>
      <c r="F386" s="363" t="s">
        <v>4669</v>
      </c>
      <c r="G386" s="773"/>
      <c r="H386" s="446"/>
      <c r="I386" s="446"/>
      <c r="J386" s="671"/>
      <c r="K386" s="446"/>
      <c r="L386" s="348"/>
      <c r="M386" s="336"/>
      <c r="N386" s="336"/>
      <c r="O386" s="336"/>
      <c r="P386" s="336"/>
      <c r="Q386" s="336"/>
      <c r="R386" s="336"/>
      <c r="S386" s="336"/>
      <c r="T386" s="336"/>
      <c r="U386" s="336"/>
      <c r="V386" s="336"/>
      <c r="W386" s="336"/>
      <c r="X386" s="336"/>
      <c r="Y386" s="336"/>
      <c r="Z386" s="336"/>
    </row>
    <row r="387" spans="1:26" ht="30" x14ac:dyDescent="0.3">
      <c r="A387" s="679" t="s">
        <v>4670</v>
      </c>
      <c r="B387" s="363" t="s">
        <v>2193</v>
      </c>
      <c r="C387" s="365" t="s">
        <v>5205</v>
      </c>
      <c r="D387" s="362">
        <v>1</v>
      </c>
      <c r="E387" s="374" t="s">
        <v>400</v>
      </c>
      <c r="F387" s="363" t="s">
        <v>4671</v>
      </c>
      <c r="G387" s="773"/>
      <c r="H387" s="446"/>
      <c r="I387" s="446"/>
      <c r="J387" s="671"/>
      <c r="K387" s="446"/>
      <c r="L387" s="348"/>
      <c r="M387" s="336"/>
      <c r="N387" s="336"/>
      <c r="O387" s="336"/>
      <c r="P387" s="336"/>
      <c r="Q387" s="336"/>
      <c r="R387" s="336"/>
      <c r="S387" s="336"/>
      <c r="T387" s="336"/>
      <c r="U387" s="336"/>
      <c r="V387" s="336"/>
      <c r="W387" s="336"/>
      <c r="X387" s="336"/>
      <c r="Y387" s="336"/>
      <c r="Z387" s="336"/>
    </row>
    <row r="388" spans="1:26" ht="23.5" x14ac:dyDescent="0.3">
      <c r="A388" s="680" t="s">
        <v>6237</v>
      </c>
      <c r="B388" s="944" t="s">
        <v>4672</v>
      </c>
      <c r="C388" s="947"/>
      <c r="D388" s="947"/>
      <c r="E388" s="947"/>
      <c r="F388" s="947"/>
      <c r="G388" s="948"/>
      <c r="H388" s="481"/>
      <c r="I388" s="446">
        <f>SUM(D389)</f>
        <v>1</v>
      </c>
      <c r="J388" s="671">
        <f>COUNT(D389)*2</f>
        <v>2</v>
      </c>
      <c r="K388" s="446">
        <f>I388*100/J388</f>
        <v>50</v>
      </c>
      <c r="L388" s="348"/>
      <c r="M388" s="336"/>
      <c r="N388" s="336"/>
      <c r="O388" s="336"/>
      <c r="P388" s="336"/>
      <c r="Q388" s="336"/>
      <c r="R388" s="336"/>
      <c r="S388" s="336"/>
      <c r="T388" s="336"/>
      <c r="U388" s="336"/>
      <c r="V388" s="336"/>
      <c r="W388" s="336"/>
      <c r="X388" s="336"/>
      <c r="Y388" s="336"/>
      <c r="Z388" s="336"/>
    </row>
    <row r="389" spans="1:26" ht="45" x14ac:dyDescent="0.3">
      <c r="A389" s="680" t="s">
        <v>5615</v>
      </c>
      <c r="B389" s="361" t="s">
        <v>4673</v>
      </c>
      <c r="C389" s="361" t="s">
        <v>4674</v>
      </c>
      <c r="D389" s="362">
        <v>1</v>
      </c>
      <c r="E389" s="362" t="s">
        <v>400</v>
      </c>
      <c r="F389" s="363" t="s">
        <v>4675</v>
      </c>
      <c r="G389" s="773"/>
      <c r="H389" s="446"/>
      <c r="I389" s="446"/>
      <c r="J389" s="671"/>
      <c r="K389" s="446"/>
      <c r="L389" s="348"/>
      <c r="M389" s="336"/>
      <c r="N389" s="336"/>
      <c r="O389" s="336"/>
      <c r="P389" s="336"/>
      <c r="Q389" s="336"/>
      <c r="R389" s="336"/>
      <c r="S389" s="336"/>
      <c r="T389" s="336"/>
      <c r="U389" s="336"/>
      <c r="V389" s="336"/>
      <c r="W389" s="336"/>
      <c r="X389" s="336"/>
      <c r="Y389" s="336"/>
      <c r="Z389" s="336"/>
    </row>
    <row r="390" spans="1:26" ht="23.5" x14ac:dyDescent="0.3">
      <c r="A390" s="459"/>
      <c r="B390" s="949" t="s">
        <v>1903</v>
      </c>
      <c r="C390" s="947"/>
      <c r="D390" s="947"/>
      <c r="E390" s="947"/>
      <c r="F390" s="947"/>
      <c r="G390" s="948"/>
      <c r="H390" s="480"/>
      <c r="I390" s="446">
        <f>I391+I395+I399+I412</f>
        <v>20</v>
      </c>
      <c r="J390" s="671">
        <f>J391+J395+J399+J412</f>
        <v>40</v>
      </c>
      <c r="K390" s="446">
        <f t="shared" ref="K390:K391" si="8">I390*100/J390</f>
        <v>50</v>
      </c>
      <c r="L390" s="348"/>
      <c r="M390" s="336"/>
      <c r="N390" s="336"/>
      <c r="O390" s="336"/>
      <c r="P390" s="336"/>
      <c r="Q390" s="336"/>
      <c r="R390" s="336"/>
      <c r="S390" s="336"/>
      <c r="T390" s="336"/>
      <c r="U390" s="336"/>
      <c r="V390" s="336"/>
      <c r="W390" s="336"/>
      <c r="X390" s="336"/>
      <c r="Y390" s="336"/>
      <c r="Z390" s="336"/>
    </row>
    <row r="391" spans="1:26" ht="23.5" x14ac:dyDescent="0.3">
      <c r="A391" s="458" t="s">
        <v>139</v>
      </c>
      <c r="B391" s="944" t="s">
        <v>140</v>
      </c>
      <c r="C391" s="947"/>
      <c r="D391" s="947"/>
      <c r="E391" s="947"/>
      <c r="F391" s="947"/>
      <c r="G391" s="948"/>
      <c r="H391" s="481"/>
      <c r="I391" s="446">
        <f>SUM(D392:D394)</f>
        <v>3</v>
      </c>
      <c r="J391" s="671">
        <f>COUNT(D392:D394)*2</f>
        <v>6</v>
      </c>
      <c r="K391" s="446">
        <f t="shared" si="8"/>
        <v>50</v>
      </c>
      <c r="L391" s="348"/>
      <c r="M391" s="336"/>
      <c r="N391" s="336"/>
      <c r="O391" s="336"/>
      <c r="P391" s="336"/>
      <c r="Q391" s="336"/>
      <c r="R391" s="336"/>
      <c r="S391" s="336"/>
      <c r="T391" s="336"/>
      <c r="U391" s="336"/>
      <c r="V391" s="336"/>
      <c r="W391" s="336"/>
      <c r="X391" s="336"/>
      <c r="Y391" s="336"/>
      <c r="Z391" s="336"/>
    </row>
    <row r="392" spans="1:26" ht="30" x14ac:dyDescent="0.3">
      <c r="A392" s="459" t="s">
        <v>1693</v>
      </c>
      <c r="B392" s="363" t="s">
        <v>982</v>
      </c>
      <c r="C392" s="361" t="s">
        <v>4676</v>
      </c>
      <c r="D392" s="362">
        <v>1</v>
      </c>
      <c r="E392" s="362" t="s">
        <v>576</v>
      </c>
      <c r="F392" s="363"/>
      <c r="G392" s="781"/>
      <c r="H392" s="451"/>
      <c r="I392" s="446"/>
      <c r="J392" s="671"/>
      <c r="K392" s="446"/>
      <c r="L392" s="348"/>
      <c r="M392" s="336"/>
      <c r="N392" s="336"/>
      <c r="O392" s="336"/>
      <c r="P392" s="336"/>
      <c r="Q392" s="336"/>
      <c r="R392" s="336"/>
      <c r="S392" s="336"/>
      <c r="T392" s="336"/>
      <c r="U392" s="336"/>
      <c r="V392" s="336"/>
      <c r="W392" s="336"/>
      <c r="X392" s="336"/>
      <c r="Y392" s="336"/>
      <c r="Z392" s="336"/>
    </row>
    <row r="393" spans="1:26" ht="30" x14ac:dyDescent="0.3">
      <c r="A393" s="459"/>
      <c r="B393" s="363"/>
      <c r="C393" s="361" t="s">
        <v>4677</v>
      </c>
      <c r="D393" s="362">
        <v>1</v>
      </c>
      <c r="E393" s="362" t="s">
        <v>576</v>
      </c>
      <c r="F393" s="363"/>
      <c r="G393" s="781"/>
      <c r="H393" s="451"/>
      <c r="I393" s="446"/>
      <c r="J393" s="671"/>
      <c r="K393" s="446"/>
      <c r="L393" s="348"/>
      <c r="M393" s="336"/>
      <c r="N393" s="336"/>
      <c r="O393" s="336"/>
      <c r="P393" s="336"/>
      <c r="Q393" s="336"/>
      <c r="R393" s="336"/>
      <c r="S393" s="336"/>
      <c r="T393" s="336"/>
      <c r="U393" s="336"/>
      <c r="V393" s="336"/>
      <c r="W393" s="336"/>
      <c r="X393" s="336"/>
      <c r="Y393" s="336"/>
      <c r="Z393" s="336"/>
    </row>
    <row r="394" spans="1:26" ht="30" x14ac:dyDescent="0.3">
      <c r="A394" s="459"/>
      <c r="B394" s="363"/>
      <c r="C394" s="361" t="s">
        <v>4678</v>
      </c>
      <c r="D394" s="362">
        <v>1</v>
      </c>
      <c r="E394" s="362" t="s">
        <v>576</v>
      </c>
      <c r="F394" s="363"/>
      <c r="G394" s="781"/>
      <c r="H394" s="451"/>
      <c r="I394" s="446"/>
      <c r="J394" s="671"/>
      <c r="K394" s="446"/>
      <c r="L394" s="348"/>
      <c r="M394" s="336"/>
      <c r="N394" s="336"/>
      <c r="O394" s="336"/>
      <c r="P394" s="336"/>
      <c r="Q394" s="336"/>
      <c r="R394" s="336"/>
      <c r="S394" s="336"/>
      <c r="T394" s="336"/>
      <c r="U394" s="336"/>
      <c r="V394" s="336"/>
      <c r="W394" s="336"/>
      <c r="X394" s="336"/>
      <c r="Y394" s="336"/>
      <c r="Z394" s="336"/>
    </row>
    <row r="395" spans="1:26" ht="23.5" x14ac:dyDescent="0.3">
      <c r="A395" s="459" t="s">
        <v>141</v>
      </c>
      <c r="B395" s="944" t="s">
        <v>993</v>
      </c>
      <c r="C395" s="947"/>
      <c r="D395" s="947"/>
      <c r="E395" s="947"/>
      <c r="F395" s="947"/>
      <c r="G395" s="948"/>
      <c r="H395" s="481"/>
      <c r="I395" s="446">
        <f>SUM(D396:D398)</f>
        <v>3</v>
      </c>
      <c r="J395" s="671">
        <f>COUNT(D396:D398)*2</f>
        <v>6</v>
      </c>
      <c r="K395" s="446">
        <f>I395*100/J395</f>
        <v>50</v>
      </c>
      <c r="L395" s="348"/>
      <c r="M395" s="336"/>
      <c r="N395" s="336"/>
      <c r="O395" s="336"/>
      <c r="P395" s="336"/>
      <c r="Q395" s="336"/>
      <c r="R395" s="336"/>
      <c r="S395" s="336"/>
      <c r="T395" s="336"/>
      <c r="U395" s="336"/>
      <c r="V395" s="336"/>
      <c r="W395" s="336"/>
      <c r="X395" s="336"/>
      <c r="Y395" s="336"/>
      <c r="Z395" s="336"/>
    </row>
    <row r="396" spans="1:26" ht="30" x14ac:dyDescent="0.3">
      <c r="A396" s="459" t="s">
        <v>1705</v>
      </c>
      <c r="B396" s="363" t="s">
        <v>995</v>
      </c>
      <c r="C396" s="361" t="s">
        <v>4679</v>
      </c>
      <c r="D396" s="362">
        <v>1</v>
      </c>
      <c r="E396" s="362" t="s">
        <v>576</v>
      </c>
      <c r="F396" s="363"/>
      <c r="G396" s="781"/>
      <c r="H396" s="451"/>
      <c r="I396" s="446"/>
      <c r="J396" s="671"/>
      <c r="K396" s="446"/>
      <c r="L396" s="348"/>
      <c r="M396" s="336"/>
      <c r="N396" s="336"/>
      <c r="O396" s="336"/>
      <c r="P396" s="336"/>
      <c r="Q396" s="336"/>
      <c r="R396" s="336"/>
      <c r="S396" s="336"/>
      <c r="T396" s="336"/>
      <c r="U396" s="336"/>
      <c r="V396" s="336"/>
      <c r="W396" s="336"/>
      <c r="X396" s="336"/>
      <c r="Y396" s="336"/>
      <c r="Z396" s="336"/>
    </row>
    <row r="397" spans="1:26" ht="45" x14ac:dyDescent="0.3">
      <c r="A397" s="459"/>
      <c r="B397" s="363"/>
      <c r="C397" s="361" t="s">
        <v>4680</v>
      </c>
      <c r="D397" s="362">
        <v>1</v>
      </c>
      <c r="E397" s="362" t="s">
        <v>576</v>
      </c>
      <c r="F397" s="363"/>
      <c r="G397" s="781"/>
      <c r="H397" s="451"/>
      <c r="I397" s="446"/>
      <c r="J397" s="671"/>
      <c r="K397" s="446"/>
      <c r="L397" s="348"/>
      <c r="M397" s="336"/>
      <c r="N397" s="336"/>
      <c r="O397" s="336"/>
      <c r="P397" s="336"/>
      <c r="Q397" s="336"/>
      <c r="R397" s="336"/>
      <c r="S397" s="336"/>
      <c r="T397" s="336"/>
      <c r="U397" s="336"/>
      <c r="V397" s="336"/>
      <c r="W397" s="336"/>
      <c r="X397" s="336"/>
      <c r="Y397" s="336"/>
      <c r="Z397" s="336"/>
    </row>
    <row r="398" spans="1:26" ht="23.5" x14ac:dyDescent="0.3">
      <c r="A398" s="459"/>
      <c r="B398" s="363"/>
      <c r="C398" s="383" t="s">
        <v>4681</v>
      </c>
      <c r="D398" s="362">
        <v>1</v>
      </c>
      <c r="E398" s="362" t="s">
        <v>576</v>
      </c>
      <c r="F398" s="363"/>
      <c r="G398" s="781"/>
      <c r="H398" s="451"/>
      <c r="I398" s="446"/>
      <c r="J398" s="671"/>
      <c r="K398" s="446"/>
      <c r="L398" s="348"/>
      <c r="M398" s="336"/>
      <c r="N398" s="336"/>
      <c r="O398" s="336"/>
      <c r="P398" s="336"/>
      <c r="Q398" s="336"/>
      <c r="R398" s="336"/>
      <c r="S398" s="336"/>
      <c r="T398" s="336"/>
      <c r="U398" s="336"/>
      <c r="V398" s="336"/>
      <c r="W398" s="336"/>
      <c r="X398" s="336"/>
      <c r="Y398" s="336"/>
      <c r="Z398" s="336"/>
    </row>
    <row r="399" spans="1:26" ht="23.5" x14ac:dyDescent="0.3">
      <c r="A399" s="459" t="s">
        <v>143</v>
      </c>
      <c r="B399" s="944" t="s">
        <v>1004</v>
      </c>
      <c r="C399" s="947"/>
      <c r="D399" s="947"/>
      <c r="E399" s="947"/>
      <c r="F399" s="947"/>
      <c r="G399" s="948"/>
      <c r="H399" s="481"/>
      <c r="I399" s="446">
        <f>SUM(D400:D411)</f>
        <v>12</v>
      </c>
      <c r="J399" s="671">
        <f>COUNT(D400:D411)*2</f>
        <v>24</v>
      </c>
      <c r="K399" s="446">
        <f>I399*100/J399</f>
        <v>50</v>
      </c>
      <c r="L399" s="348"/>
      <c r="M399" s="336"/>
      <c r="N399" s="336"/>
      <c r="O399" s="336"/>
      <c r="P399" s="336"/>
      <c r="Q399" s="336"/>
      <c r="R399" s="336"/>
      <c r="S399" s="336"/>
      <c r="T399" s="336"/>
      <c r="U399" s="336"/>
      <c r="V399" s="336"/>
      <c r="W399" s="336"/>
      <c r="X399" s="336"/>
      <c r="Y399" s="336"/>
      <c r="Z399" s="336"/>
    </row>
    <row r="400" spans="1:26" ht="30" x14ac:dyDescent="0.3">
      <c r="A400" s="459" t="s">
        <v>1707</v>
      </c>
      <c r="B400" s="363" t="s">
        <v>1006</v>
      </c>
      <c r="C400" s="369" t="s">
        <v>4682</v>
      </c>
      <c r="D400" s="362">
        <v>1</v>
      </c>
      <c r="E400" s="362" t="s">
        <v>576</v>
      </c>
      <c r="F400" s="363"/>
      <c r="G400" s="784"/>
      <c r="H400" s="484"/>
      <c r="I400" s="446"/>
      <c r="J400" s="671"/>
      <c r="K400" s="446"/>
      <c r="L400" s="348"/>
      <c r="M400" s="336"/>
      <c r="N400" s="336"/>
      <c r="O400" s="336"/>
      <c r="P400" s="336"/>
      <c r="Q400" s="336"/>
      <c r="R400" s="336"/>
      <c r="S400" s="336"/>
      <c r="T400" s="336"/>
      <c r="U400" s="336"/>
      <c r="V400" s="336"/>
      <c r="W400" s="336"/>
      <c r="X400" s="336"/>
      <c r="Y400" s="336"/>
      <c r="Z400" s="336"/>
    </row>
    <row r="401" spans="1:26" ht="30" x14ac:dyDescent="0.3">
      <c r="A401" s="459"/>
      <c r="B401" s="363"/>
      <c r="C401" s="369" t="s">
        <v>4683</v>
      </c>
      <c r="D401" s="362">
        <v>1</v>
      </c>
      <c r="E401" s="362" t="s">
        <v>576</v>
      </c>
      <c r="F401" s="363"/>
      <c r="G401" s="784"/>
      <c r="H401" s="484"/>
      <c r="I401" s="446"/>
      <c r="J401" s="671"/>
      <c r="K401" s="446"/>
      <c r="L401" s="348"/>
      <c r="M401" s="336"/>
      <c r="N401" s="336"/>
      <c r="O401" s="336"/>
      <c r="P401" s="336"/>
      <c r="Q401" s="336"/>
      <c r="R401" s="336"/>
      <c r="S401" s="336"/>
      <c r="T401" s="336"/>
      <c r="U401" s="336"/>
      <c r="V401" s="336"/>
      <c r="W401" s="336"/>
      <c r="X401" s="336"/>
      <c r="Y401" s="336"/>
      <c r="Z401" s="336"/>
    </row>
    <row r="402" spans="1:26" ht="23.5" x14ac:dyDescent="0.3">
      <c r="A402" s="459"/>
      <c r="B402" s="363"/>
      <c r="C402" s="361" t="s">
        <v>1007</v>
      </c>
      <c r="D402" s="362">
        <v>1</v>
      </c>
      <c r="E402" s="362" t="s">
        <v>576</v>
      </c>
      <c r="F402" s="363"/>
      <c r="G402" s="781"/>
      <c r="H402" s="451"/>
      <c r="I402" s="446"/>
      <c r="J402" s="671"/>
      <c r="K402" s="446"/>
      <c r="L402" s="348"/>
      <c r="M402" s="336"/>
      <c r="N402" s="336"/>
      <c r="O402" s="336"/>
      <c r="P402" s="336"/>
      <c r="Q402" s="336"/>
      <c r="R402" s="336"/>
      <c r="S402" s="336"/>
      <c r="T402" s="336"/>
      <c r="U402" s="336"/>
      <c r="V402" s="336"/>
      <c r="W402" s="336"/>
      <c r="X402" s="336"/>
      <c r="Y402" s="336"/>
      <c r="Z402" s="336"/>
    </row>
    <row r="403" spans="1:26" ht="45" x14ac:dyDescent="0.3">
      <c r="A403" s="459"/>
      <c r="B403" s="363"/>
      <c r="C403" s="361" t="s">
        <v>4684</v>
      </c>
      <c r="D403" s="362">
        <v>1</v>
      </c>
      <c r="E403" s="362" t="s">
        <v>576</v>
      </c>
      <c r="F403" s="363"/>
      <c r="G403" s="784"/>
      <c r="H403" s="484"/>
      <c r="I403" s="446"/>
      <c r="J403" s="671"/>
      <c r="K403" s="446"/>
      <c r="L403" s="348"/>
      <c r="M403" s="336"/>
      <c r="N403" s="336"/>
      <c r="O403" s="336"/>
      <c r="P403" s="336"/>
      <c r="Q403" s="336"/>
      <c r="R403" s="336"/>
      <c r="S403" s="336"/>
      <c r="T403" s="336"/>
      <c r="U403" s="336"/>
      <c r="V403" s="336"/>
      <c r="W403" s="336"/>
      <c r="X403" s="336"/>
      <c r="Y403" s="336"/>
      <c r="Z403" s="336"/>
    </row>
    <row r="404" spans="1:26" ht="23.5" x14ac:dyDescent="0.3">
      <c r="A404" s="459"/>
      <c r="B404" s="363"/>
      <c r="C404" s="361" t="s">
        <v>4685</v>
      </c>
      <c r="D404" s="362">
        <v>1</v>
      </c>
      <c r="E404" s="362" t="s">
        <v>576</v>
      </c>
      <c r="F404" s="363"/>
      <c r="G404" s="784"/>
      <c r="H404" s="484"/>
      <c r="I404" s="446"/>
      <c r="J404" s="671"/>
      <c r="K404" s="446"/>
      <c r="L404" s="348"/>
      <c r="M404" s="336"/>
      <c r="N404" s="336"/>
      <c r="O404" s="336"/>
      <c r="P404" s="336"/>
      <c r="Q404" s="336"/>
      <c r="R404" s="336"/>
      <c r="S404" s="336"/>
      <c r="T404" s="336"/>
      <c r="U404" s="336"/>
      <c r="V404" s="336"/>
      <c r="W404" s="336"/>
      <c r="X404" s="336"/>
      <c r="Y404" s="336"/>
      <c r="Z404" s="336"/>
    </row>
    <row r="405" spans="1:26" ht="23.5" x14ac:dyDescent="0.3">
      <c r="A405" s="459"/>
      <c r="B405" s="363"/>
      <c r="C405" s="369" t="s">
        <v>4686</v>
      </c>
      <c r="D405" s="362">
        <v>1</v>
      </c>
      <c r="E405" s="362" t="s">
        <v>576</v>
      </c>
      <c r="F405" s="363"/>
      <c r="G405" s="784"/>
      <c r="H405" s="484"/>
      <c r="I405" s="446"/>
      <c r="J405" s="671"/>
      <c r="K405" s="446"/>
      <c r="L405" s="348"/>
      <c r="M405" s="336"/>
      <c r="N405" s="336"/>
      <c r="O405" s="336"/>
      <c r="P405" s="336"/>
      <c r="Q405" s="336"/>
      <c r="R405" s="336"/>
      <c r="S405" s="336"/>
      <c r="T405" s="336"/>
      <c r="U405" s="336"/>
      <c r="V405" s="336"/>
      <c r="W405" s="336"/>
      <c r="X405" s="336"/>
      <c r="Y405" s="336"/>
      <c r="Z405" s="336"/>
    </row>
    <row r="406" spans="1:26" ht="23.5" x14ac:dyDescent="0.3">
      <c r="A406" s="459"/>
      <c r="B406" s="363"/>
      <c r="C406" s="361" t="s">
        <v>4687</v>
      </c>
      <c r="D406" s="362">
        <v>1</v>
      </c>
      <c r="E406" s="362" t="s">
        <v>576</v>
      </c>
      <c r="F406" s="363"/>
      <c r="G406" s="784"/>
      <c r="H406" s="484"/>
      <c r="I406" s="446"/>
      <c r="J406" s="671"/>
      <c r="K406" s="446"/>
      <c r="L406" s="348"/>
      <c r="M406" s="336"/>
      <c r="N406" s="336"/>
      <c r="O406" s="336"/>
      <c r="P406" s="336"/>
      <c r="Q406" s="336"/>
      <c r="R406" s="336"/>
      <c r="S406" s="336"/>
      <c r="T406" s="336"/>
      <c r="U406" s="336"/>
      <c r="V406" s="336"/>
      <c r="W406" s="336"/>
      <c r="X406" s="336"/>
      <c r="Y406" s="336"/>
      <c r="Z406" s="336"/>
    </row>
    <row r="407" spans="1:26" ht="23.5" x14ac:dyDescent="0.3">
      <c r="A407" s="459"/>
      <c r="B407" s="363"/>
      <c r="C407" s="361" t="s">
        <v>4688</v>
      </c>
      <c r="D407" s="362">
        <v>1</v>
      </c>
      <c r="E407" s="362" t="s">
        <v>576</v>
      </c>
      <c r="F407" s="363"/>
      <c r="G407" s="784"/>
      <c r="H407" s="484"/>
      <c r="I407" s="446"/>
      <c r="J407" s="671"/>
      <c r="K407" s="446"/>
      <c r="L407" s="348"/>
      <c r="M407" s="336"/>
      <c r="N407" s="336"/>
      <c r="O407" s="336"/>
      <c r="P407" s="336"/>
      <c r="Q407" s="336"/>
      <c r="R407" s="336"/>
      <c r="S407" s="336"/>
      <c r="T407" s="336"/>
      <c r="U407" s="336"/>
      <c r="V407" s="336"/>
      <c r="W407" s="336"/>
      <c r="X407" s="336"/>
      <c r="Y407" s="336"/>
      <c r="Z407" s="336"/>
    </row>
    <row r="408" spans="1:26" ht="30" x14ac:dyDescent="0.3">
      <c r="A408" s="459"/>
      <c r="B408" s="363"/>
      <c r="C408" s="361" t="s">
        <v>4689</v>
      </c>
      <c r="D408" s="362">
        <v>1</v>
      </c>
      <c r="E408" s="362" t="s">
        <v>576</v>
      </c>
      <c r="F408" s="363"/>
      <c r="G408" s="784"/>
      <c r="H408" s="484"/>
      <c r="I408" s="446"/>
      <c r="J408" s="671"/>
      <c r="K408" s="446"/>
      <c r="L408" s="348"/>
      <c r="M408" s="336"/>
      <c r="N408" s="336"/>
      <c r="O408" s="336"/>
      <c r="P408" s="336"/>
      <c r="Q408" s="336"/>
      <c r="R408" s="336"/>
      <c r="S408" s="336"/>
      <c r="T408" s="336"/>
      <c r="U408" s="336"/>
      <c r="V408" s="336"/>
      <c r="W408" s="336"/>
      <c r="X408" s="336"/>
      <c r="Y408" s="336"/>
      <c r="Z408" s="336"/>
    </row>
    <row r="409" spans="1:26" ht="23.5" x14ac:dyDescent="0.3">
      <c r="A409" s="459"/>
      <c r="B409" s="363"/>
      <c r="C409" s="361" t="s">
        <v>4690</v>
      </c>
      <c r="D409" s="362">
        <v>1</v>
      </c>
      <c r="E409" s="362" t="s">
        <v>576</v>
      </c>
      <c r="F409" s="363"/>
      <c r="G409" s="784"/>
      <c r="H409" s="484"/>
      <c r="I409" s="446"/>
      <c r="J409" s="671"/>
      <c r="K409" s="446"/>
      <c r="L409" s="348"/>
      <c r="M409" s="336"/>
      <c r="N409" s="336"/>
      <c r="O409" s="336"/>
      <c r="P409" s="336"/>
      <c r="Q409" s="336"/>
      <c r="R409" s="336"/>
      <c r="S409" s="336"/>
      <c r="T409" s="336"/>
      <c r="U409" s="336"/>
      <c r="V409" s="336"/>
      <c r="W409" s="336"/>
      <c r="X409" s="336"/>
      <c r="Y409" s="336"/>
      <c r="Z409" s="336"/>
    </row>
    <row r="410" spans="1:26" ht="23.5" x14ac:dyDescent="0.3">
      <c r="A410" s="459"/>
      <c r="B410" s="363"/>
      <c r="C410" s="361" t="s">
        <v>4691</v>
      </c>
      <c r="D410" s="362">
        <v>1</v>
      </c>
      <c r="E410" s="362" t="s">
        <v>576</v>
      </c>
      <c r="F410" s="363"/>
      <c r="G410" s="784"/>
      <c r="H410" s="484"/>
      <c r="I410" s="446"/>
      <c r="J410" s="671"/>
      <c r="K410" s="446"/>
      <c r="L410" s="348"/>
      <c r="M410" s="336"/>
      <c r="N410" s="336"/>
      <c r="O410" s="336"/>
      <c r="P410" s="336"/>
      <c r="Q410" s="336"/>
      <c r="R410" s="336"/>
      <c r="S410" s="336"/>
      <c r="T410" s="336"/>
      <c r="U410" s="336"/>
      <c r="V410" s="336"/>
      <c r="W410" s="336"/>
      <c r="X410" s="336"/>
      <c r="Y410" s="336"/>
      <c r="Z410" s="336"/>
    </row>
    <row r="411" spans="1:26" ht="23.5" x14ac:dyDescent="0.3">
      <c r="A411" s="459"/>
      <c r="B411" s="363"/>
      <c r="C411" s="361" t="s">
        <v>4692</v>
      </c>
      <c r="D411" s="362">
        <v>1</v>
      </c>
      <c r="E411" s="362" t="s">
        <v>576</v>
      </c>
      <c r="F411" s="363"/>
      <c r="G411" s="784"/>
      <c r="H411" s="484"/>
      <c r="I411" s="446"/>
      <c r="J411" s="671"/>
      <c r="K411" s="446"/>
      <c r="L411" s="348"/>
      <c r="M411" s="336"/>
      <c r="N411" s="336"/>
      <c r="O411" s="336"/>
      <c r="P411" s="336"/>
      <c r="Q411" s="336"/>
      <c r="R411" s="336"/>
      <c r="S411" s="336"/>
      <c r="T411" s="336"/>
      <c r="U411" s="336"/>
      <c r="V411" s="336"/>
      <c r="W411" s="336"/>
      <c r="X411" s="336"/>
      <c r="Y411" s="336"/>
      <c r="Z411" s="336"/>
    </row>
    <row r="412" spans="1:26" ht="23.5" x14ac:dyDescent="0.3">
      <c r="A412" s="459" t="s">
        <v>145</v>
      </c>
      <c r="B412" s="944" t="s">
        <v>1011</v>
      </c>
      <c r="C412" s="947"/>
      <c r="D412" s="947"/>
      <c r="E412" s="947"/>
      <c r="F412" s="947"/>
      <c r="G412" s="948"/>
      <c r="H412" s="481"/>
      <c r="I412" s="446">
        <f>SUM(D413:D414)</f>
        <v>2</v>
      </c>
      <c r="J412" s="671">
        <f>COUNT(D413:D414)*2</f>
        <v>4</v>
      </c>
      <c r="K412" s="446">
        <f>I412*100/J412</f>
        <v>50</v>
      </c>
      <c r="L412" s="348"/>
      <c r="M412" s="336"/>
      <c r="N412" s="336"/>
      <c r="O412" s="336"/>
      <c r="P412" s="336"/>
      <c r="Q412" s="336"/>
      <c r="R412" s="336"/>
      <c r="S412" s="336"/>
      <c r="T412" s="336"/>
      <c r="U412" s="336"/>
      <c r="V412" s="336"/>
      <c r="W412" s="336"/>
      <c r="X412" s="336"/>
      <c r="Y412" s="336"/>
      <c r="Z412" s="336"/>
    </row>
    <row r="413" spans="1:26" ht="30" x14ac:dyDescent="0.3">
      <c r="A413" s="459" t="s">
        <v>1715</v>
      </c>
      <c r="B413" s="363" t="s">
        <v>1013</v>
      </c>
      <c r="C413" s="361" t="s">
        <v>4693</v>
      </c>
      <c r="D413" s="362">
        <v>1</v>
      </c>
      <c r="E413" s="362" t="s">
        <v>576</v>
      </c>
      <c r="F413" s="363"/>
      <c r="G413" s="781"/>
      <c r="H413" s="451"/>
      <c r="I413" s="446"/>
      <c r="J413" s="671"/>
      <c r="K413" s="446"/>
      <c r="L413" s="348"/>
      <c r="M413" s="336"/>
      <c r="N413" s="336"/>
      <c r="O413" s="336"/>
      <c r="P413" s="336"/>
      <c r="Q413" s="336"/>
      <c r="R413" s="336"/>
      <c r="S413" s="336"/>
      <c r="T413" s="336"/>
      <c r="U413" s="336"/>
      <c r="V413" s="336"/>
      <c r="W413" s="336"/>
      <c r="X413" s="336"/>
      <c r="Y413" s="336"/>
      <c r="Z413" s="336"/>
    </row>
    <row r="414" spans="1:26" ht="23.5" x14ac:dyDescent="0.3">
      <c r="A414" s="459"/>
      <c r="B414" s="363"/>
      <c r="C414" s="361" t="s">
        <v>4694</v>
      </c>
      <c r="D414" s="362">
        <v>1</v>
      </c>
      <c r="E414" s="362" t="s">
        <v>576</v>
      </c>
      <c r="F414" s="363"/>
      <c r="G414" s="781"/>
      <c r="H414" s="451"/>
      <c r="I414" s="446"/>
      <c r="J414" s="671"/>
      <c r="K414" s="446"/>
      <c r="L414" s="348"/>
      <c r="M414" s="336"/>
      <c r="N414" s="336"/>
      <c r="O414" s="336"/>
      <c r="P414" s="336"/>
      <c r="Q414" s="336"/>
      <c r="R414" s="336"/>
      <c r="S414" s="336"/>
      <c r="T414" s="336"/>
      <c r="U414" s="336"/>
      <c r="V414" s="336"/>
      <c r="W414" s="336"/>
      <c r="X414" s="336"/>
      <c r="Y414" s="336"/>
      <c r="Z414" s="336"/>
    </row>
    <row r="415" spans="1:26" ht="23.5" x14ac:dyDescent="0.3">
      <c r="A415" s="346"/>
      <c r="B415" s="346"/>
      <c r="C415" s="343"/>
      <c r="D415" s="338"/>
      <c r="E415" s="338"/>
      <c r="F415" s="337"/>
      <c r="G415" s="348"/>
      <c r="H415" s="446"/>
      <c r="I415" s="446"/>
      <c r="J415" s="671"/>
      <c r="K415" s="446"/>
      <c r="L415" s="348"/>
      <c r="M415" s="336"/>
      <c r="N415" s="336"/>
      <c r="O415" s="336"/>
      <c r="P415" s="336"/>
      <c r="Q415" s="336"/>
      <c r="R415" s="336"/>
      <c r="S415" s="336"/>
      <c r="T415" s="336"/>
      <c r="U415" s="336"/>
      <c r="V415" s="336"/>
      <c r="W415" s="336"/>
      <c r="X415" s="336"/>
      <c r="Y415" s="336"/>
      <c r="Z415" s="336"/>
    </row>
    <row r="416" spans="1:26" s="335" customFormat="1" ht="23.25" hidden="1" customHeight="1" x14ac:dyDescent="0.35">
      <c r="A416" s="447"/>
      <c r="B416" s="448"/>
      <c r="C416" s="449"/>
      <c r="D416" s="447"/>
      <c r="E416" s="447"/>
      <c r="F416" s="450"/>
      <c r="G416" s="448"/>
      <c r="H416" s="446"/>
      <c r="I416" s="446"/>
      <c r="J416" s="446"/>
      <c r="K416" s="446"/>
      <c r="L416" s="446"/>
      <c r="M416" s="431"/>
      <c r="N416" s="431"/>
      <c r="O416" s="431"/>
      <c r="P416" s="431"/>
      <c r="Q416" s="431"/>
      <c r="R416" s="431"/>
      <c r="S416" s="431"/>
      <c r="T416" s="431"/>
      <c r="U416" s="431"/>
      <c r="V416" s="431"/>
      <c r="W416" s="431"/>
      <c r="X416" s="431"/>
      <c r="Y416" s="431"/>
      <c r="Z416" s="431"/>
    </row>
    <row r="417" spans="1:26" ht="23.5" x14ac:dyDescent="0.3">
      <c r="A417" s="348"/>
      <c r="B417" s="348"/>
      <c r="C417" s="351"/>
      <c r="D417" s="350"/>
      <c r="E417" s="350"/>
      <c r="F417" s="349"/>
      <c r="G417" s="348"/>
      <c r="H417" s="446"/>
      <c r="I417" s="446"/>
      <c r="J417" s="671"/>
      <c r="K417" s="446"/>
      <c r="L417" s="348"/>
      <c r="M417" s="348"/>
      <c r="N417" s="348"/>
      <c r="O417" s="348"/>
      <c r="P417" s="348"/>
      <c r="Q417" s="348"/>
      <c r="R417" s="348"/>
      <c r="S417" s="348"/>
      <c r="T417" s="348"/>
      <c r="U417" s="348"/>
      <c r="V417" s="348"/>
      <c r="W417" s="348"/>
      <c r="X417" s="348"/>
      <c r="Y417" s="348"/>
      <c r="Z417" s="348"/>
    </row>
    <row r="418" spans="1:26" s="408" customFormat="1" ht="23.5" x14ac:dyDescent="0.3">
      <c r="A418" s="348"/>
      <c r="B418" s="348"/>
      <c r="C418" s="351"/>
      <c r="D418" s="350"/>
      <c r="E418" s="350"/>
      <c r="F418" s="349"/>
      <c r="G418" s="348"/>
      <c r="H418" s="446"/>
      <c r="I418" s="446"/>
      <c r="J418" s="671"/>
      <c r="K418" s="446"/>
      <c r="L418" s="348"/>
      <c r="M418" s="348"/>
      <c r="N418" s="348"/>
      <c r="O418" s="348"/>
      <c r="P418" s="348"/>
      <c r="Q418" s="348"/>
      <c r="R418" s="348"/>
      <c r="S418" s="348"/>
      <c r="T418" s="348"/>
      <c r="U418" s="348"/>
      <c r="V418" s="348"/>
      <c r="W418" s="348"/>
      <c r="X418" s="348"/>
      <c r="Y418" s="348"/>
      <c r="Z418" s="348"/>
    </row>
    <row r="419" spans="1:26" s="408" customFormat="1" ht="23.5" x14ac:dyDescent="0.3">
      <c r="A419" s="352"/>
      <c r="B419" s="352"/>
      <c r="C419" s="355"/>
      <c r="D419" s="354"/>
      <c r="E419" s="354"/>
      <c r="F419" s="353"/>
      <c r="G419" s="348"/>
      <c r="H419" s="446"/>
      <c r="I419" s="446"/>
      <c r="J419" s="671"/>
      <c r="K419" s="446"/>
      <c r="L419" s="348"/>
      <c r="M419" s="348"/>
      <c r="N419" s="348"/>
      <c r="O419" s="348"/>
      <c r="P419" s="348"/>
      <c r="Q419" s="348"/>
      <c r="R419" s="348"/>
      <c r="S419" s="348"/>
      <c r="T419" s="348"/>
      <c r="U419" s="348"/>
      <c r="V419" s="348"/>
      <c r="W419" s="348"/>
      <c r="X419" s="348"/>
      <c r="Y419" s="348"/>
      <c r="Z419" s="348"/>
    </row>
    <row r="420" spans="1:26" s="408" customFormat="1" ht="23.5" x14ac:dyDescent="0.3">
      <c r="A420" s="352"/>
      <c r="B420" s="352"/>
      <c r="C420" s="355"/>
      <c r="D420" s="354"/>
      <c r="E420" s="354"/>
      <c r="F420" s="353"/>
      <c r="G420" s="348"/>
      <c r="H420" s="446"/>
      <c r="I420" s="446"/>
      <c r="J420" s="671"/>
      <c r="K420" s="446"/>
      <c r="L420" s="348"/>
      <c r="M420" s="348"/>
      <c r="N420" s="348"/>
      <c r="O420" s="348"/>
      <c r="P420" s="348"/>
      <c r="Q420" s="348"/>
      <c r="R420" s="348"/>
      <c r="S420" s="348"/>
      <c r="T420" s="348"/>
      <c r="U420" s="348"/>
      <c r="V420" s="348"/>
      <c r="W420" s="348"/>
      <c r="X420" s="348"/>
      <c r="Y420" s="348"/>
      <c r="Z420" s="348"/>
    </row>
    <row r="421" spans="1:26" s="408" customFormat="1" ht="23.5" x14ac:dyDescent="0.3">
      <c r="A421" s="352"/>
      <c r="B421" s="352"/>
      <c r="C421" s="355"/>
      <c r="D421" s="354"/>
      <c r="E421" s="354"/>
      <c r="F421" s="353"/>
      <c r="G421" s="348"/>
      <c r="H421" s="446"/>
      <c r="I421" s="446"/>
      <c r="J421" s="671"/>
      <c r="K421" s="446"/>
      <c r="L421" s="348"/>
      <c r="M421" s="348"/>
      <c r="N421" s="348"/>
      <c r="O421" s="348"/>
      <c r="P421" s="348"/>
      <c r="Q421" s="348"/>
      <c r="R421" s="348"/>
      <c r="S421" s="348"/>
      <c r="T421" s="348"/>
      <c r="U421" s="348"/>
      <c r="V421" s="348"/>
      <c r="W421" s="348"/>
      <c r="X421" s="348"/>
      <c r="Y421" s="348"/>
      <c r="Z421" s="348"/>
    </row>
    <row r="422" spans="1:26" s="408" customFormat="1" ht="23.5" x14ac:dyDescent="0.3">
      <c r="A422" s="352"/>
      <c r="B422" s="352"/>
      <c r="C422" s="355"/>
      <c r="D422" s="354"/>
      <c r="E422" s="354"/>
      <c r="F422" s="353"/>
      <c r="G422" s="348"/>
      <c r="H422" s="446"/>
      <c r="I422" s="446"/>
      <c r="J422" s="671"/>
      <c r="K422" s="446"/>
      <c r="L422" s="348"/>
      <c r="M422" s="348"/>
      <c r="N422" s="348"/>
      <c r="O422" s="348"/>
      <c r="P422" s="348"/>
      <c r="Q422" s="348"/>
      <c r="R422" s="348"/>
      <c r="S422" s="348"/>
      <c r="T422" s="348"/>
      <c r="U422" s="348"/>
      <c r="V422" s="348"/>
      <c r="W422" s="348"/>
      <c r="X422" s="348"/>
      <c r="Y422" s="348"/>
      <c r="Z422" s="348"/>
    </row>
    <row r="423" spans="1:26" s="408" customFormat="1" ht="23.5" x14ac:dyDescent="0.3">
      <c r="A423" s="352"/>
      <c r="B423" s="352"/>
      <c r="C423" s="355"/>
      <c r="D423" s="354"/>
      <c r="E423" s="354"/>
      <c r="F423" s="353"/>
      <c r="G423" s="348"/>
      <c r="H423" s="446"/>
      <c r="I423" s="446"/>
      <c r="J423" s="671"/>
      <c r="K423" s="446"/>
      <c r="L423" s="348"/>
      <c r="M423" s="348"/>
      <c r="N423" s="348"/>
      <c r="O423" s="348"/>
      <c r="P423" s="348"/>
      <c r="Q423" s="348"/>
      <c r="R423" s="348"/>
      <c r="S423" s="348"/>
      <c r="T423" s="348"/>
      <c r="U423" s="348"/>
      <c r="V423" s="348"/>
      <c r="W423" s="348"/>
      <c r="X423" s="348"/>
      <c r="Y423" s="348"/>
      <c r="Z423" s="348"/>
    </row>
    <row r="424" spans="1:26" s="408" customFormat="1" ht="23.5" x14ac:dyDescent="0.3">
      <c r="A424" s="352"/>
      <c r="B424" s="352"/>
      <c r="C424" s="355"/>
      <c r="D424" s="354"/>
      <c r="E424" s="354"/>
      <c r="F424" s="353"/>
      <c r="G424" s="348"/>
      <c r="H424" s="446"/>
      <c r="I424" s="446"/>
      <c r="J424" s="671"/>
      <c r="K424" s="446"/>
      <c r="L424" s="348"/>
      <c r="M424" s="348"/>
      <c r="N424" s="348"/>
      <c r="O424" s="348"/>
      <c r="P424" s="348"/>
      <c r="Q424" s="348"/>
      <c r="R424" s="348"/>
      <c r="S424" s="348"/>
      <c r="T424" s="348"/>
      <c r="U424" s="348"/>
      <c r="V424" s="348"/>
      <c r="W424" s="348"/>
      <c r="X424" s="348"/>
      <c r="Y424" s="348"/>
      <c r="Z424" s="348"/>
    </row>
    <row r="425" spans="1:26" s="408" customFormat="1" ht="23.5" x14ac:dyDescent="0.3">
      <c r="A425" s="352"/>
      <c r="B425" s="352"/>
      <c r="C425" s="355"/>
      <c r="D425" s="354"/>
      <c r="E425" s="354"/>
      <c r="F425" s="353"/>
      <c r="G425" s="348"/>
      <c r="H425" s="446"/>
      <c r="I425" s="446"/>
      <c r="J425" s="671"/>
      <c r="K425" s="446"/>
      <c r="L425" s="348"/>
      <c r="M425" s="348"/>
      <c r="N425" s="348"/>
      <c r="O425" s="348"/>
      <c r="P425" s="348"/>
      <c r="Q425" s="348"/>
      <c r="R425" s="348"/>
      <c r="S425" s="348"/>
      <c r="T425" s="348"/>
      <c r="U425" s="348"/>
      <c r="V425" s="348"/>
      <c r="W425" s="348"/>
      <c r="X425" s="348"/>
      <c r="Y425" s="348"/>
      <c r="Z425" s="348"/>
    </row>
    <row r="426" spans="1:26" s="408" customFormat="1" ht="23.5" x14ac:dyDescent="0.3">
      <c r="A426" s="352"/>
      <c r="B426" s="352"/>
      <c r="C426" s="355"/>
      <c r="D426" s="354"/>
      <c r="E426" s="354"/>
      <c r="F426" s="353"/>
      <c r="G426" s="348"/>
      <c r="H426" s="446"/>
      <c r="I426" s="446"/>
      <c r="J426" s="671"/>
      <c r="K426" s="446"/>
      <c r="L426" s="348"/>
      <c r="M426" s="348"/>
      <c r="N426" s="348"/>
      <c r="O426" s="348"/>
      <c r="P426" s="348"/>
      <c r="Q426" s="348"/>
      <c r="R426" s="348"/>
      <c r="S426" s="348"/>
      <c r="T426" s="348"/>
      <c r="U426" s="348"/>
      <c r="V426" s="348"/>
      <c r="W426" s="348"/>
      <c r="X426" s="348"/>
      <c r="Y426" s="348"/>
      <c r="Z426" s="348"/>
    </row>
    <row r="427" spans="1:26" s="408" customFormat="1" ht="23.5" x14ac:dyDescent="0.3">
      <c r="A427" s="352"/>
      <c r="B427" s="352"/>
      <c r="C427" s="355"/>
      <c r="D427" s="354"/>
      <c r="E427" s="354"/>
      <c r="F427" s="353"/>
      <c r="G427" s="348"/>
      <c r="H427" s="446"/>
      <c r="I427" s="446"/>
      <c r="J427" s="671"/>
      <c r="K427" s="446"/>
      <c r="L427" s="348"/>
      <c r="M427" s="348"/>
      <c r="N427" s="348"/>
      <c r="O427" s="348"/>
      <c r="P427" s="348"/>
      <c r="Q427" s="348"/>
      <c r="R427" s="348"/>
      <c r="S427" s="348"/>
      <c r="T427" s="348"/>
      <c r="U427" s="348"/>
      <c r="V427" s="348"/>
      <c r="W427" s="348"/>
      <c r="X427" s="348"/>
      <c r="Y427" s="348"/>
      <c r="Z427" s="348"/>
    </row>
    <row r="428" spans="1:26" s="408" customFormat="1" ht="23.5" x14ac:dyDescent="0.3">
      <c r="A428" s="352"/>
      <c r="B428" s="352"/>
      <c r="C428" s="355"/>
      <c r="D428" s="354"/>
      <c r="E428" s="354"/>
      <c r="F428" s="353"/>
      <c r="G428" s="348"/>
      <c r="H428" s="446"/>
      <c r="I428" s="446"/>
      <c r="J428" s="671"/>
      <c r="K428" s="446"/>
      <c r="L428" s="348"/>
      <c r="M428" s="348"/>
      <c r="N428" s="348"/>
      <c r="O428" s="348"/>
      <c r="P428" s="348"/>
      <c r="Q428" s="348"/>
      <c r="R428" s="348"/>
      <c r="S428" s="348"/>
      <c r="T428" s="348"/>
      <c r="U428" s="348"/>
      <c r="V428" s="348"/>
      <c r="W428" s="348"/>
      <c r="X428" s="348"/>
      <c r="Y428" s="348"/>
      <c r="Z428" s="348"/>
    </row>
    <row r="429" spans="1:26" s="408" customFormat="1" ht="23.5" x14ac:dyDescent="0.3">
      <c r="A429" s="352"/>
      <c r="B429" s="352"/>
      <c r="C429" s="355"/>
      <c r="D429" s="354"/>
      <c r="E429" s="354"/>
      <c r="F429" s="353"/>
      <c r="G429" s="348"/>
      <c r="H429" s="446"/>
      <c r="I429" s="446"/>
      <c r="J429" s="671"/>
      <c r="K429" s="446"/>
      <c r="L429" s="348"/>
      <c r="M429" s="348"/>
      <c r="N429" s="348"/>
      <c r="O429" s="348"/>
      <c r="P429" s="348"/>
      <c r="Q429" s="348"/>
      <c r="R429" s="348"/>
      <c r="S429" s="348"/>
      <c r="T429" s="348"/>
      <c r="U429" s="348"/>
      <c r="V429" s="348"/>
      <c r="W429" s="348"/>
      <c r="X429" s="348"/>
      <c r="Y429" s="348"/>
      <c r="Z429" s="348"/>
    </row>
    <row r="430" spans="1:26" s="686" customFormat="1" ht="23.5" x14ac:dyDescent="0.3">
      <c r="A430" s="681"/>
      <c r="B430" s="681" t="s">
        <v>1036</v>
      </c>
      <c r="C430" s="682" t="s">
        <v>1906</v>
      </c>
      <c r="D430" s="683" t="s">
        <v>1725</v>
      </c>
      <c r="E430" s="683" t="b">
        <f>G2</f>
        <v>1</v>
      </c>
      <c r="F430" s="684"/>
      <c r="G430" s="348"/>
      <c r="H430" s="446"/>
      <c r="I430" s="446"/>
      <c r="J430" s="671"/>
      <c r="K430" s="446"/>
      <c r="L430" s="348"/>
      <c r="M430" s="685"/>
      <c r="N430" s="685"/>
      <c r="O430" s="685"/>
      <c r="P430" s="685"/>
      <c r="Q430" s="685"/>
      <c r="R430" s="685"/>
      <c r="S430" s="685"/>
      <c r="T430" s="685"/>
      <c r="U430" s="685"/>
      <c r="V430" s="685"/>
      <c r="W430" s="685"/>
      <c r="X430" s="685"/>
      <c r="Y430" s="685"/>
      <c r="Z430" s="685"/>
    </row>
    <row r="431" spans="1:26" s="686" customFormat="1" ht="23.5" x14ac:dyDescent="0.3">
      <c r="A431" s="681" t="s">
        <v>1021</v>
      </c>
      <c r="B431" s="681">
        <f>IF(E430=FALSE,0,I42)</f>
        <v>11</v>
      </c>
      <c r="C431" s="681">
        <f>IF(E430=FALSE,0,J42)</f>
        <v>22</v>
      </c>
      <c r="D431" s="687">
        <f>IF(E430=0,0,B431/C431)</f>
        <v>0.5</v>
      </c>
      <c r="E431" s="683"/>
      <c r="F431" s="684"/>
      <c r="G431" s="348"/>
      <c r="H431" s="446"/>
      <c r="I431" s="446"/>
      <c r="J431" s="671"/>
      <c r="K431" s="446"/>
      <c r="L431" s="348"/>
      <c r="M431" s="685"/>
      <c r="N431" s="685"/>
      <c r="O431" s="685"/>
      <c r="P431" s="685"/>
      <c r="Q431" s="685"/>
      <c r="R431" s="685"/>
      <c r="S431" s="685"/>
      <c r="T431" s="685"/>
      <c r="U431" s="685"/>
      <c r="V431" s="685"/>
      <c r="W431" s="685"/>
      <c r="X431" s="685"/>
      <c r="Y431" s="685"/>
      <c r="Z431" s="685"/>
    </row>
    <row r="432" spans="1:26" s="686" customFormat="1" ht="23.5" x14ac:dyDescent="0.3">
      <c r="A432" s="681" t="s">
        <v>1023</v>
      </c>
      <c r="B432" s="681">
        <f>IF(E430=FALSE,0,I57)</f>
        <v>20</v>
      </c>
      <c r="C432" s="681">
        <f>IF(E430=FALSE,0,J57)</f>
        <v>40</v>
      </c>
      <c r="D432" s="687">
        <f>IF(E430=0,0,B432/C432)</f>
        <v>0.5</v>
      </c>
      <c r="E432" s="683"/>
      <c r="F432" s="684"/>
      <c r="G432" s="348"/>
      <c r="H432" s="446"/>
      <c r="I432" s="446"/>
      <c r="J432" s="671"/>
      <c r="K432" s="446"/>
      <c r="L432" s="348"/>
      <c r="M432" s="685"/>
      <c r="N432" s="685"/>
      <c r="O432" s="685"/>
      <c r="P432" s="685"/>
      <c r="Q432" s="685"/>
      <c r="R432" s="685"/>
      <c r="S432" s="685"/>
      <c r="T432" s="685"/>
      <c r="U432" s="685"/>
      <c r="V432" s="685"/>
      <c r="W432" s="685"/>
      <c r="X432" s="685"/>
      <c r="Y432" s="685"/>
      <c r="Z432" s="685"/>
    </row>
    <row r="433" spans="1:26" s="686" customFormat="1" ht="23.5" x14ac:dyDescent="0.3">
      <c r="A433" s="681" t="s">
        <v>1025</v>
      </c>
      <c r="B433" s="681">
        <f>IF(E430=FALSE,0,I83)</f>
        <v>54</v>
      </c>
      <c r="C433" s="681">
        <f>IF(E430=FALSE,0,J83)</f>
        <v>108</v>
      </c>
      <c r="D433" s="687">
        <f>IF(E430=0,0,B433/C433)</f>
        <v>0.5</v>
      </c>
      <c r="E433" s="683"/>
      <c r="F433" s="684"/>
      <c r="G433" s="348"/>
      <c r="H433" s="446"/>
      <c r="I433" s="446"/>
      <c r="J433" s="671"/>
      <c r="K433" s="446"/>
      <c r="L433" s="348"/>
      <c r="M433" s="685"/>
      <c r="N433" s="685"/>
      <c r="O433" s="685"/>
      <c r="P433" s="685"/>
      <c r="Q433" s="685"/>
      <c r="R433" s="685"/>
      <c r="S433" s="685"/>
      <c r="T433" s="685"/>
      <c r="U433" s="685"/>
      <c r="V433" s="685"/>
      <c r="W433" s="685"/>
      <c r="X433" s="685"/>
      <c r="Y433" s="685"/>
      <c r="Z433" s="685"/>
    </row>
    <row r="434" spans="1:26" s="686" customFormat="1" ht="23.5" x14ac:dyDescent="0.3">
      <c r="A434" s="681" t="s">
        <v>1027</v>
      </c>
      <c r="B434" s="681">
        <f>IF(E430=FALSE,0,I145)</f>
        <v>31</v>
      </c>
      <c r="C434" s="681">
        <f>IF(E430=FALSE,0,J145)</f>
        <v>62</v>
      </c>
      <c r="D434" s="687">
        <f>IF(E430=0,0,B434/C434)</f>
        <v>0.5</v>
      </c>
      <c r="E434" s="683"/>
      <c r="F434" s="684"/>
      <c r="G434" s="348"/>
      <c r="H434" s="446"/>
      <c r="I434" s="446"/>
      <c r="J434" s="671"/>
      <c r="K434" s="446"/>
      <c r="L434" s="348"/>
      <c r="M434" s="685"/>
      <c r="N434" s="685"/>
      <c r="O434" s="685"/>
      <c r="P434" s="685"/>
      <c r="Q434" s="685"/>
      <c r="R434" s="685"/>
      <c r="S434" s="685"/>
      <c r="T434" s="685"/>
      <c r="U434" s="685"/>
      <c r="V434" s="685"/>
      <c r="W434" s="685"/>
      <c r="X434" s="685"/>
      <c r="Y434" s="685"/>
      <c r="Z434" s="685"/>
    </row>
    <row r="435" spans="1:26" s="686" customFormat="1" ht="23.5" x14ac:dyDescent="0.3">
      <c r="A435" s="681" t="s">
        <v>1029</v>
      </c>
      <c r="B435" s="681">
        <f>IF(E430=FALSE,0,I184)</f>
        <v>98</v>
      </c>
      <c r="C435" s="681">
        <f>IF( E430=FALSE,0,J184)</f>
        <v>196</v>
      </c>
      <c r="D435" s="687">
        <f>IF(E430=0,0,B435/C435)</f>
        <v>0.5</v>
      </c>
      <c r="E435" s="683"/>
      <c r="F435" s="684"/>
      <c r="G435" s="348"/>
      <c r="H435" s="446"/>
      <c r="I435" s="446"/>
      <c r="J435" s="671"/>
      <c r="K435" s="446"/>
      <c r="L435" s="348"/>
      <c r="M435" s="685"/>
      <c r="N435" s="685"/>
      <c r="O435" s="685"/>
      <c r="P435" s="685"/>
      <c r="Q435" s="685"/>
      <c r="R435" s="685"/>
      <c r="S435" s="685"/>
      <c r="T435" s="685"/>
      <c r="U435" s="685"/>
      <c r="V435" s="685"/>
      <c r="W435" s="685"/>
      <c r="X435" s="685"/>
      <c r="Y435" s="685"/>
      <c r="Z435" s="685"/>
    </row>
    <row r="436" spans="1:26" s="686" customFormat="1" ht="23.5" x14ac:dyDescent="0.3">
      <c r="A436" s="681" t="s">
        <v>1031</v>
      </c>
      <c r="B436" s="681">
        <f>IF(E430=FALSE,0,I297)</f>
        <v>37</v>
      </c>
      <c r="C436" s="681">
        <f>IF(E430=FALSE,0,J297)</f>
        <v>74</v>
      </c>
      <c r="D436" s="687">
        <f>IF(E430=0,0,B436/C436)</f>
        <v>0.5</v>
      </c>
      <c r="E436" s="683"/>
      <c r="F436" s="684"/>
      <c r="G436" s="348"/>
      <c r="H436" s="446"/>
      <c r="I436" s="446"/>
      <c r="J436" s="671"/>
      <c r="K436" s="446"/>
      <c r="L436" s="348"/>
      <c r="M436" s="685"/>
      <c r="N436" s="685"/>
      <c r="O436" s="685"/>
      <c r="P436" s="685"/>
      <c r="Q436" s="685"/>
      <c r="R436" s="685"/>
      <c r="S436" s="685"/>
      <c r="T436" s="685"/>
      <c r="U436" s="685"/>
      <c r="V436" s="685"/>
      <c r="W436" s="685"/>
      <c r="X436" s="685"/>
      <c r="Y436" s="685"/>
      <c r="Z436" s="685"/>
    </row>
    <row r="437" spans="1:26" s="686" customFormat="1" ht="23.5" x14ac:dyDescent="0.3">
      <c r="A437" s="681" t="s">
        <v>1032</v>
      </c>
      <c r="B437" s="681">
        <f>IF(E430=FALSE,0,I341)</f>
        <v>39</v>
      </c>
      <c r="C437" s="681">
        <f>IF(E430=FALSE,0,J341)</f>
        <v>78</v>
      </c>
      <c r="D437" s="687">
        <f>IF(E430=0,0,B437/C437)</f>
        <v>0.5</v>
      </c>
      <c r="E437" s="683"/>
      <c r="F437" s="684"/>
      <c r="G437" s="348"/>
      <c r="H437" s="446"/>
      <c r="I437" s="446"/>
      <c r="J437" s="671"/>
      <c r="K437" s="446"/>
      <c r="L437" s="348"/>
      <c r="M437" s="685"/>
      <c r="N437" s="685"/>
      <c r="O437" s="685"/>
      <c r="P437" s="685"/>
      <c r="Q437" s="685"/>
      <c r="R437" s="685"/>
      <c r="S437" s="685"/>
      <c r="T437" s="685"/>
      <c r="U437" s="685"/>
      <c r="V437" s="685"/>
      <c r="W437" s="685"/>
      <c r="X437" s="685"/>
      <c r="Y437" s="685"/>
      <c r="Z437" s="685"/>
    </row>
    <row r="438" spans="1:26" s="686" customFormat="1" ht="23.5" x14ac:dyDescent="0.3">
      <c r="A438" s="681" t="s">
        <v>1034</v>
      </c>
      <c r="B438" s="681">
        <f>IF(E430=FALSE,0,I390)</f>
        <v>20</v>
      </c>
      <c r="C438" s="681">
        <f>IF(E430=FALSE,0,J390)</f>
        <v>40</v>
      </c>
      <c r="D438" s="687">
        <f>IF(E430=0,0,B438/C438)</f>
        <v>0.5</v>
      </c>
      <c r="E438" s="683"/>
      <c r="F438" s="684"/>
      <c r="G438" s="348"/>
      <c r="H438" s="446"/>
      <c r="I438" s="446"/>
      <c r="J438" s="671"/>
      <c r="K438" s="446"/>
      <c r="L438" s="348"/>
      <c r="M438" s="685"/>
      <c r="N438" s="685"/>
      <c r="O438" s="685"/>
      <c r="P438" s="685"/>
      <c r="Q438" s="685"/>
      <c r="R438" s="685"/>
      <c r="S438" s="685"/>
      <c r="T438" s="685"/>
      <c r="U438" s="685"/>
      <c r="V438" s="685"/>
      <c r="W438" s="685"/>
      <c r="X438" s="685"/>
      <c r="Y438" s="685"/>
      <c r="Z438" s="685"/>
    </row>
    <row r="439" spans="1:26" s="686" customFormat="1" ht="23.5" x14ac:dyDescent="0.3">
      <c r="A439" s="681" t="s">
        <v>1038</v>
      </c>
      <c r="B439" s="681">
        <f>IF(E430=FALSE,0,SUM(B431:B438))</f>
        <v>310</v>
      </c>
      <c r="C439" s="681">
        <f>IF(E430=FALSE,0,SUM(C431:C438))</f>
        <v>620</v>
      </c>
      <c r="D439" s="687">
        <f>IF(E430=0,0,(B439/C439))</f>
        <v>0.5</v>
      </c>
      <c r="E439" s="683"/>
      <c r="F439" s="684"/>
      <c r="G439" s="348"/>
      <c r="H439" s="446"/>
      <c r="I439" s="446"/>
      <c r="J439" s="671"/>
      <c r="K439" s="446"/>
      <c r="L439" s="348"/>
      <c r="M439" s="685"/>
      <c r="N439" s="685"/>
      <c r="O439" s="685"/>
      <c r="P439" s="685"/>
      <c r="Q439" s="685"/>
      <c r="R439" s="685"/>
      <c r="S439" s="685"/>
      <c r="T439" s="685"/>
      <c r="U439" s="685"/>
      <c r="V439" s="685"/>
      <c r="W439" s="685"/>
      <c r="X439" s="685"/>
      <c r="Y439" s="685"/>
      <c r="Z439" s="685"/>
    </row>
    <row r="440" spans="1:26" s="686" customFormat="1" ht="23.5" x14ac:dyDescent="0.3">
      <c r="A440" s="681"/>
      <c r="B440" s="681"/>
      <c r="C440" s="682"/>
      <c r="D440" s="683"/>
      <c r="E440" s="683"/>
      <c r="F440" s="684"/>
      <c r="G440" s="348"/>
      <c r="H440" s="446"/>
      <c r="I440" s="446"/>
      <c r="J440" s="671"/>
      <c r="K440" s="446"/>
      <c r="L440" s="348"/>
      <c r="M440" s="685"/>
      <c r="N440" s="685"/>
      <c r="O440" s="685"/>
      <c r="P440" s="685"/>
      <c r="Q440" s="685"/>
      <c r="R440" s="685"/>
      <c r="S440" s="685"/>
      <c r="T440" s="685"/>
      <c r="U440" s="685"/>
      <c r="V440" s="685"/>
      <c r="W440" s="685"/>
      <c r="X440" s="685"/>
      <c r="Y440" s="685"/>
      <c r="Z440" s="685"/>
    </row>
    <row r="441" spans="1:26" s="686" customFormat="1" ht="23.5" x14ac:dyDescent="0.3">
      <c r="A441" s="681"/>
      <c r="B441" s="681"/>
      <c r="C441" s="682"/>
      <c r="D441" s="683"/>
      <c r="E441" s="683"/>
      <c r="F441" s="684"/>
      <c r="G441" s="348"/>
      <c r="H441" s="446"/>
      <c r="I441" s="446"/>
      <c r="J441" s="671"/>
      <c r="K441" s="446"/>
      <c r="L441" s="348"/>
      <c r="M441" s="685"/>
      <c r="N441" s="685"/>
      <c r="O441" s="685"/>
      <c r="P441" s="685"/>
      <c r="Q441" s="685"/>
      <c r="R441" s="685"/>
      <c r="S441" s="685"/>
      <c r="T441" s="685"/>
      <c r="U441" s="685"/>
      <c r="V441" s="685"/>
      <c r="W441" s="685"/>
      <c r="X441" s="685"/>
      <c r="Y441" s="685"/>
      <c r="Z441" s="685"/>
    </row>
    <row r="442" spans="1:26" s="408" customFormat="1" ht="23.5" x14ac:dyDescent="0.3">
      <c r="A442" s="352"/>
      <c r="B442" s="352"/>
      <c r="C442" s="355"/>
      <c r="D442" s="354"/>
      <c r="E442" s="354"/>
      <c r="F442" s="353"/>
      <c r="G442" s="348"/>
      <c r="H442" s="446"/>
      <c r="I442" s="446"/>
      <c r="J442" s="671"/>
      <c r="K442" s="446"/>
      <c r="L442" s="348"/>
      <c r="M442" s="348"/>
      <c r="N442" s="348"/>
      <c r="O442" s="348"/>
      <c r="P442" s="348"/>
      <c r="Q442" s="348"/>
      <c r="R442" s="348"/>
      <c r="S442" s="348"/>
      <c r="T442" s="348"/>
      <c r="U442" s="348"/>
      <c r="V442" s="348"/>
      <c r="W442" s="348"/>
      <c r="X442" s="348"/>
      <c r="Y442" s="348"/>
      <c r="Z442" s="348"/>
    </row>
    <row r="443" spans="1:26" s="408" customFormat="1" ht="23.5" x14ac:dyDescent="0.3">
      <c r="A443" s="352"/>
      <c r="B443" s="352"/>
      <c r="C443" s="355"/>
      <c r="D443" s="354"/>
      <c r="E443" s="354"/>
      <c r="F443" s="353"/>
      <c r="G443" s="348"/>
      <c r="H443" s="446"/>
      <c r="I443" s="446"/>
      <c r="J443" s="671"/>
      <c r="K443" s="446"/>
      <c r="L443" s="348"/>
      <c r="M443" s="348"/>
      <c r="N443" s="348"/>
      <c r="O443" s="348"/>
      <c r="P443" s="348"/>
      <c r="Q443" s="348"/>
      <c r="R443" s="348"/>
      <c r="S443" s="348"/>
      <c r="T443" s="348"/>
      <c r="U443" s="348"/>
      <c r="V443" s="348"/>
      <c r="W443" s="348"/>
      <c r="X443" s="348"/>
      <c r="Y443" s="348"/>
      <c r="Z443" s="348"/>
    </row>
    <row r="444" spans="1:26" s="408" customFormat="1" ht="23.5" x14ac:dyDescent="0.3">
      <c r="A444" s="352"/>
      <c r="B444" s="352"/>
      <c r="C444" s="355"/>
      <c r="D444" s="354"/>
      <c r="E444" s="354"/>
      <c r="F444" s="353"/>
      <c r="G444" s="348"/>
      <c r="H444" s="446"/>
      <c r="I444" s="446"/>
      <c r="J444" s="671"/>
      <c r="K444" s="446"/>
      <c r="L444" s="348"/>
      <c r="M444" s="348"/>
      <c r="N444" s="348"/>
      <c r="O444" s="348"/>
      <c r="P444" s="348"/>
      <c r="Q444" s="348"/>
      <c r="R444" s="348"/>
      <c r="S444" s="348"/>
      <c r="T444" s="348"/>
      <c r="U444" s="348"/>
      <c r="V444" s="348"/>
      <c r="W444" s="348"/>
      <c r="X444" s="348"/>
      <c r="Y444" s="348"/>
      <c r="Z444" s="348"/>
    </row>
    <row r="445" spans="1:26" s="408" customFormat="1" ht="23.5" x14ac:dyDescent="0.3">
      <c r="A445" s="352"/>
      <c r="B445" s="352"/>
      <c r="C445" s="355"/>
      <c r="D445" s="354"/>
      <c r="E445" s="354"/>
      <c r="F445" s="353"/>
      <c r="G445" s="348"/>
      <c r="H445" s="446"/>
      <c r="I445" s="446"/>
      <c r="J445" s="671"/>
      <c r="K445" s="446"/>
      <c r="L445" s="348"/>
      <c r="M445" s="348"/>
      <c r="N445" s="348"/>
      <c r="O445" s="348"/>
      <c r="P445" s="348"/>
      <c r="Q445" s="348"/>
      <c r="R445" s="348"/>
      <c r="S445" s="348"/>
      <c r="T445" s="348"/>
      <c r="U445" s="348"/>
      <c r="V445" s="348"/>
      <c r="W445" s="348"/>
      <c r="X445" s="348"/>
      <c r="Y445" s="348"/>
      <c r="Z445" s="348"/>
    </row>
    <row r="446" spans="1:26" s="408" customFormat="1" ht="23.5" x14ac:dyDescent="0.3">
      <c r="A446" s="352"/>
      <c r="B446" s="352"/>
      <c r="C446" s="355"/>
      <c r="D446" s="354"/>
      <c r="E446" s="354"/>
      <c r="F446" s="353"/>
      <c r="G446" s="348"/>
      <c r="H446" s="446"/>
      <c r="I446" s="446"/>
      <c r="J446" s="671"/>
      <c r="K446" s="446"/>
      <c r="L446" s="348"/>
      <c r="M446" s="348"/>
      <c r="N446" s="348"/>
      <c r="O446" s="348"/>
      <c r="P446" s="348"/>
      <c r="Q446" s="348"/>
      <c r="R446" s="348"/>
      <c r="S446" s="348"/>
      <c r="T446" s="348"/>
      <c r="U446" s="348"/>
      <c r="V446" s="348"/>
      <c r="W446" s="348"/>
      <c r="X446" s="348"/>
      <c r="Y446" s="348"/>
      <c r="Z446" s="348"/>
    </row>
    <row r="447" spans="1:26" s="408" customFormat="1" ht="23.5" x14ac:dyDescent="0.3">
      <c r="A447" s="352"/>
      <c r="B447" s="352"/>
      <c r="C447" s="355"/>
      <c r="D447" s="354"/>
      <c r="E447" s="354"/>
      <c r="F447" s="353"/>
      <c r="G447" s="348"/>
      <c r="H447" s="446"/>
      <c r="I447" s="446"/>
      <c r="J447" s="671"/>
      <c r="K447" s="446"/>
      <c r="L447" s="348"/>
      <c r="M447" s="348"/>
      <c r="N447" s="348"/>
      <c r="O447" s="348"/>
      <c r="P447" s="348"/>
      <c r="Q447" s="348"/>
      <c r="R447" s="348"/>
      <c r="S447" s="348"/>
      <c r="T447" s="348"/>
      <c r="U447" s="348"/>
      <c r="V447" s="348"/>
      <c r="W447" s="348"/>
      <c r="X447" s="348"/>
      <c r="Y447" s="348"/>
      <c r="Z447" s="348"/>
    </row>
    <row r="448" spans="1:26" s="408" customFormat="1" ht="23.5" x14ac:dyDescent="0.3">
      <c r="A448" s="348"/>
      <c r="B448" s="348"/>
      <c r="C448" s="351"/>
      <c r="D448" s="350"/>
      <c r="E448" s="350"/>
      <c r="F448" s="349"/>
      <c r="G448" s="348"/>
      <c r="H448" s="446"/>
      <c r="I448" s="446"/>
      <c r="J448" s="671"/>
      <c r="K448" s="446"/>
      <c r="L448" s="348"/>
      <c r="M448" s="348"/>
      <c r="N448" s="348"/>
      <c r="O448" s="348"/>
      <c r="P448" s="348"/>
      <c r="Q448" s="348"/>
      <c r="R448" s="348"/>
      <c r="S448" s="348"/>
      <c r="T448" s="348"/>
      <c r="U448" s="348"/>
      <c r="V448" s="348"/>
      <c r="W448" s="348"/>
      <c r="X448" s="348"/>
      <c r="Y448" s="348"/>
      <c r="Z448" s="348"/>
    </row>
    <row r="449" spans="1:26" s="408" customFormat="1" ht="23.5" x14ac:dyDescent="0.3">
      <c r="A449" s="348"/>
      <c r="B449" s="348"/>
      <c r="C449" s="351"/>
      <c r="D449" s="350"/>
      <c r="E449" s="350"/>
      <c r="F449" s="349"/>
      <c r="G449" s="348"/>
      <c r="H449" s="446"/>
      <c r="I449" s="446"/>
      <c r="J449" s="671"/>
      <c r="K449" s="446"/>
      <c r="L449" s="348"/>
      <c r="M449" s="348"/>
      <c r="N449" s="348"/>
      <c r="O449" s="348"/>
      <c r="P449" s="348"/>
      <c r="Q449" s="348"/>
      <c r="R449" s="348"/>
      <c r="S449" s="348"/>
      <c r="T449" s="348"/>
      <c r="U449" s="348"/>
      <c r="V449" s="348"/>
      <c r="W449" s="348"/>
      <c r="X449" s="348"/>
      <c r="Y449" s="348"/>
      <c r="Z449" s="348"/>
    </row>
    <row r="450" spans="1:26" s="408" customFormat="1" ht="23.5" x14ac:dyDescent="0.3">
      <c r="A450" s="348"/>
      <c r="B450" s="348"/>
      <c r="C450" s="351"/>
      <c r="D450" s="350"/>
      <c r="E450" s="350"/>
      <c r="F450" s="349"/>
      <c r="G450" s="348"/>
      <c r="H450" s="446"/>
      <c r="I450" s="446"/>
      <c r="J450" s="671"/>
      <c r="K450" s="446"/>
      <c r="L450" s="348"/>
      <c r="M450" s="348"/>
      <c r="N450" s="348"/>
      <c r="O450" s="348"/>
      <c r="P450" s="348"/>
      <c r="Q450" s="348"/>
      <c r="R450" s="348"/>
      <c r="S450" s="348"/>
      <c r="T450" s="348"/>
      <c r="U450" s="348"/>
      <c r="V450" s="348"/>
      <c r="W450" s="348"/>
      <c r="X450" s="348"/>
      <c r="Y450" s="348"/>
      <c r="Z450" s="348"/>
    </row>
    <row r="451" spans="1:26" s="408" customFormat="1" ht="23.5" x14ac:dyDescent="0.3">
      <c r="A451" s="348"/>
      <c r="B451" s="348"/>
      <c r="C451" s="351"/>
      <c r="D451" s="350"/>
      <c r="E451" s="350"/>
      <c r="F451" s="349"/>
      <c r="G451" s="348"/>
      <c r="H451" s="446"/>
      <c r="I451" s="446"/>
      <c r="J451" s="671"/>
      <c r="K451" s="446"/>
      <c r="L451" s="348"/>
      <c r="M451" s="348"/>
      <c r="N451" s="348"/>
      <c r="O451" s="348"/>
      <c r="P451" s="348"/>
      <c r="Q451" s="348"/>
      <c r="R451" s="348"/>
      <c r="S451" s="348"/>
      <c r="T451" s="348"/>
      <c r="U451" s="348"/>
      <c r="V451" s="348"/>
      <c r="W451" s="348"/>
      <c r="X451" s="348"/>
      <c r="Y451" s="348"/>
      <c r="Z451" s="348"/>
    </row>
    <row r="452" spans="1:26" s="408" customFormat="1" ht="23.5" x14ac:dyDescent="0.3">
      <c r="A452" s="348"/>
      <c r="B452" s="348"/>
      <c r="C452" s="351"/>
      <c r="D452" s="350"/>
      <c r="E452" s="350"/>
      <c r="F452" s="349"/>
      <c r="G452" s="348"/>
      <c r="H452" s="446"/>
      <c r="I452" s="446"/>
      <c r="J452" s="671"/>
      <c r="K452" s="446"/>
      <c r="L452" s="348"/>
      <c r="M452" s="348"/>
      <c r="N452" s="348"/>
      <c r="O452" s="348"/>
      <c r="P452" s="348"/>
      <c r="Q452" s="348"/>
      <c r="R452" s="348"/>
      <c r="S452" s="348"/>
      <c r="T452" s="348"/>
      <c r="U452" s="348"/>
      <c r="V452" s="348"/>
      <c r="W452" s="348"/>
      <c r="X452" s="348"/>
      <c r="Y452" s="348"/>
      <c r="Z452" s="348"/>
    </row>
    <row r="453" spans="1:26" s="408" customFormat="1" ht="23.5" x14ac:dyDescent="0.3">
      <c r="A453" s="348"/>
      <c r="B453" s="348"/>
      <c r="C453" s="351"/>
      <c r="D453" s="350"/>
      <c r="E453" s="350"/>
      <c r="F453" s="349"/>
      <c r="G453" s="348"/>
      <c r="H453" s="446"/>
      <c r="I453" s="446"/>
      <c r="J453" s="671"/>
      <c r="K453" s="446"/>
      <c r="L453" s="348"/>
      <c r="M453" s="348"/>
      <c r="N453" s="348"/>
      <c r="O453" s="348"/>
      <c r="P453" s="348"/>
      <c r="Q453" s="348"/>
      <c r="R453" s="348"/>
      <c r="S453" s="348"/>
      <c r="T453" s="348"/>
      <c r="U453" s="348"/>
      <c r="V453" s="348"/>
      <c r="W453" s="348"/>
      <c r="X453" s="348"/>
      <c r="Y453" s="348"/>
      <c r="Z453" s="348"/>
    </row>
    <row r="454" spans="1:26" s="408" customFormat="1" ht="23.5" x14ac:dyDescent="0.3">
      <c r="A454" s="348"/>
      <c r="B454" s="348"/>
      <c r="C454" s="351"/>
      <c r="D454" s="350"/>
      <c r="E454" s="350"/>
      <c r="F454" s="349"/>
      <c r="G454" s="348"/>
      <c r="H454" s="446"/>
      <c r="I454" s="446"/>
      <c r="J454" s="671"/>
      <c r="K454" s="446"/>
      <c r="L454" s="348"/>
      <c r="M454" s="348"/>
      <c r="N454" s="348"/>
      <c r="O454" s="348"/>
      <c r="P454" s="348"/>
      <c r="Q454" s="348"/>
      <c r="R454" s="348"/>
      <c r="S454" s="348"/>
      <c r="T454" s="348"/>
      <c r="U454" s="348"/>
      <c r="V454" s="348"/>
      <c r="W454" s="348"/>
      <c r="X454" s="348"/>
      <c r="Y454" s="348"/>
      <c r="Z454" s="348"/>
    </row>
    <row r="455" spans="1:26" s="408" customFormat="1" ht="23.5" x14ac:dyDescent="0.3">
      <c r="A455" s="348"/>
      <c r="B455" s="348"/>
      <c r="C455" s="351"/>
      <c r="D455" s="350"/>
      <c r="E455" s="350"/>
      <c r="F455" s="349"/>
      <c r="G455" s="348"/>
      <c r="H455" s="446"/>
      <c r="I455" s="446"/>
      <c r="J455" s="671"/>
      <c r="K455" s="446"/>
      <c r="L455" s="348"/>
      <c r="M455" s="348"/>
      <c r="N455" s="348"/>
      <c r="O455" s="348"/>
      <c r="P455" s="348"/>
      <c r="Q455" s="348"/>
      <c r="R455" s="348"/>
      <c r="S455" s="348"/>
      <c r="T455" s="348"/>
      <c r="U455" s="348"/>
      <c r="V455" s="348"/>
      <c r="W455" s="348"/>
      <c r="X455" s="348"/>
      <c r="Y455" s="348"/>
      <c r="Z455" s="348"/>
    </row>
    <row r="456" spans="1:26" s="408" customFormat="1" ht="23.5" x14ac:dyDescent="0.3">
      <c r="A456" s="348"/>
      <c r="B456" s="348"/>
      <c r="C456" s="351"/>
      <c r="D456" s="350"/>
      <c r="E456" s="350"/>
      <c r="F456" s="349"/>
      <c r="G456" s="348"/>
      <c r="H456" s="446"/>
      <c r="I456" s="446"/>
      <c r="J456" s="671"/>
      <c r="K456" s="446"/>
      <c r="L456" s="348"/>
      <c r="M456" s="348"/>
      <c r="N456" s="348"/>
      <c r="O456" s="348"/>
      <c r="P456" s="348"/>
      <c r="Q456" s="348"/>
      <c r="R456" s="348"/>
      <c r="S456" s="348"/>
      <c r="T456" s="348"/>
      <c r="U456" s="348"/>
      <c r="V456" s="348"/>
      <c r="W456" s="348"/>
      <c r="X456" s="348"/>
      <c r="Y456" s="348"/>
      <c r="Z456" s="348"/>
    </row>
    <row r="457" spans="1:26" s="408" customFormat="1" ht="23.5" x14ac:dyDescent="0.3">
      <c r="A457" s="348"/>
      <c r="B457" s="348"/>
      <c r="C457" s="351"/>
      <c r="D457" s="350"/>
      <c r="E457" s="350"/>
      <c r="F457" s="349"/>
      <c r="G457" s="348"/>
      <c r="H457" s="446"/>
      <c r="I457" s="446"/>
      <c r="J457" s="671"/>
      <c r="K457" s="446"/>
      <c r="L457" s="348"/>
      <c r="M457" s="348"/>
      <c r="N457" s="348"/>
      <c r="O457" s="348"/>
      <c r="P457" s="348"/>
      <c r="Q457" s="348"/>
      <c r="R457" s="348"/>
      <c r="S457" s="348"/>
      <c r="T457" s="348"/>
      <c r="U457" s="348"/>
      <c r="V457" s="348"/>
      <c r="W457" s="348"/>
      <c r="X457" s="348"/>
      <c r="Y457" s="348"/>
      <c r="Z457" s="348"/>
    </row>
    <row r="458" spans="1:26" s="408" customFormat="1" ht="23.5" x14ac:dyDescent="0.3">
      <c r="A458" s="348"/>
      <c r="B458" s="348"/>
      <c r="C458" s="351"/>
      <c r="D458" s="350"/>
      <c r="E458" s="350"/>
      <c r="F458" s="349"/>
      <c r="G458" s="348"/>
      <c r="H458" s="446"/>
      <c r="I458" s="446"/>
      <c r="J458" s="671"/>
      <c r="K458" s="446"/>
      <c r="L458" s="348"/>
      <c r="M458" s="348"/>
      <c r="N458" s="348"/>
      <c r="O458" s="348"/>
      <c r="P458" s="348"/>
      <c r="Q458" s="348"/>
      <c r="R458" s="348"/>
      <c r="S458" s="348"/>
      <c r="T458" s="348"/>
      <c r="U458" s="348"/>
      <c r="V458" s="348"/>
      <c r="W458" s="348"/>
      <c r="X458" s="348"/>
      <c r="Y458" s="348"/>
      <c r="Z458" s="348"/>
    </row>
    <row r="459" spans="1:26" s="408" customFormat="1" ht="23.5" x14ac:dyDescent="0.3">
      <c r="A459" s="348"/>
      <c r="B459" s="348"/>
      <c r="C459" s="351"/>
      <c r="D459" s="350"/>
      <c r="E459" s="350"/>
      <c r="F459" s="349"/>
      <c r="G459" s="348"/>
      <c r="H459" s="446"/>
      <c r="I459" s="446"/>
      <c r="J459" s="671"/>
      <c r="K459" s="446"/>
      <c r="L459" s="348"/>
      <c r="M459" s="348"/>
      <c r="N459" s="348"/>
      <c r="O459" s="348"/>
      <c r="P459" s="348"/>
      <c r="Q459" s="348"/>
      <c r="R459" s="348"/>
      <c r="S459" s="348"/>
      <c r="T459" s="348"/>
      <c r="U459" s="348"/>
      <c r="V459" s="348"/>
      <c r="W459" s="348"/>
      <c r="X459" s="348"/>
      <c r="Y459" s="348"/>
      <c r="Z459" s="348"/>
    </row>
    <row r="460" spans="1:26" s="408" customFormat="1" ht="23.5" x14ac:dyDescent="0.3">
      <c r="A460" s="348"/>
      <c r="B460" s="348"/>
      <c r="C460" s="351"/>
      <c r="D460" s="350"/>
      <c r="E460" s="350"/>
      <c r="F460" s="349"/>
      <c r="G460" s="348"/>
      <c r="H460" s="446"/>
      <c r="I460" s="446"/>
      <c r="J460" s="671"/>
      <c r="K460" s="446"/>
      <c r="L460" s="348"/>
      <c r="M460" s="348"/>
      <c r="N460" s="348"/>
      <c r="O460" s="348"/>
      <c r="P460" s="348"/>
      <c r="Q460" s="348"/>
      <c r="R460" s="348"/>
      <c r="S460" s="348"/>
      <c r="T460" s="348"/>
      <c r="U460" s="348"/>
      <c r="V460" s="348"/>
      <c r="W460" s="348"/>
      <c r="X460" s="348"/>
      <c r="Y460" s="348"/>
      <c r="Z460" s="348"/>
    </row>
    <row r="461" spans="1:26" s="408" customFormat="1" ht="23.5" x14ac:dyDescent="0.3">
      <c r="A461" s="348"/>
      <c r="B461" s="348"/>
      <c r="C461" s="351"/>
      <c r="D461" s="350"/>
      <c r="E461" s="350"/>
      <c r="F461" s="349"/>
      <c r="G461" s="348"/>
      <c r="H461" s="446"/>
      <c r="I461" s="446"/>
      <c r="J461" s="671"/>
      <c r="K461" s="446"/>
      <c r="L461" s="348"/>
      <c r="M461" s="348"/>
      <c r="N461" s="348"/>
      <c r="O461" s="348"/>
      <c r="P461" s="348"/>
      <c r="Q461" s="348"/>
      <c r="R461" s="348"/>
      <c r="S461" s="348"/>
      <c r="T461" s="348"/>
      <c r="U461" s="348"/>
      <c r="V461" s="348"/>
      <c r="W461" s="348"/>
      <c r="X461" s="348"/>
      <c r="Y461" s="348"/>
      <c r="Z461" s="348"/>
    </row>
    <row r="462" spans="1:26" s="408" customFormat="1" ht="23.5" x14ac:dyDescent="0.3">
      <c r="A462" s="348"/>
      <c r="B462" s="348"/>
      <c r="C462" s="351"/>
      <c r="D462" s="350"/>
      <c r="E462" s="350"/>
      <c r="F462" s="349"/>
      <c r="G462" s="348"/>
      <c r="H462" s="446"/>
      <c r="I462" s="446"/>
      <c r="J462" s="671"/>
      <c r="K462" s="446"/>
      <c r="L462" s="348"/>
      <c r="M462" s="348"/>
      <c r="N462" s="348"/>
      <c r="O462" s="348"/>
      <c r="P462" s="348"/>
      <c r="Q462" s="348"/>
      <c r="R462" s="348"/>
      <c r="S462" s="348"/>
      <c r="T462" s="348"/>
      <c r="U462" s="348"/>
      <c r="V462" s="348"/>
      <c r="W462" s="348"/>
      <c r="X462" s="348"/>
      <c r="Y462" s="348"/>
      <c r="Z462" s="348"/>
    </row>
    <row r="463" spans="1:26" s="408" customFormat="1" ht="23.5" x14ac:dyDescent="0.3">
      <c r="A463" s="348"/>
      <c r="B463" s="348"/>
      <c r="C463" s="351"/>
      <c r="D463" s="350"/>
      <c r="E463" s="350"/>
      <c r="F463" s="349"/>
      <c r="G463" s="348"/>
      <c r="H463" s="446"/>
      <c r="I463" s="446"/>
      <c r="J463" s="671"/>
      <c r="K463" s="446"/>
      <c r="L463" s="348"/>
      <c r="M463" s="348"/>
      <c r="N463" s="348"/>
      <c r="O463" s="348"/>
      <c r="P463" s="348"/>
      <c r="Q463" s="348"/>
      <c r="R463" s="348"/>
      <c r="S463" s="348"/>
      <c r="T463" s="348"/>
      <c r="U463" s="348"/>
      <c r="V463" s="348"/>
      <c r="W463" s="348"/>
      <c r="X463" s="348"/>
      <c r="Y463" s="348"/>
      <c r="Z463" s="348"/>
    </row>
    <row r="464" spans="1:26" s="408" customFormat="1" ht="23.5" x14ac:dyDescent="0.3">
      <c r="A464" s="348"/>
      <c r="B464" s="348"/>
      <c r="C464" s="351"/>
      <c r="D464" s="350"/>
      <c r="E464" s="350"/>
      <c r="F464" s="349"/>
      <c r="G464" s="348"/>
      <c r="H464" s="446"/>
      <c r="I464" s="446"/>
      <c r="J464" s="671"/>
      <c r="K464" s="446"/>
      <c r="L464" s="348"/>
      <c r="M464" s="348"/>
      <c r="N464" s="348"/>
      <c r="O464" s="348"/>
      <c r="P464" s="348"/>
      <c r="Q464" s="348"/>
      <c r="R464" s="348"/>
      <c r="S464" s="348"/>
      <c r="T464" s="348"/>
      <c r="U464" s="348"/>
      <c r="V464" s="348"/>
      <c r="W464" s="348"/>
      <c r="X464" s="348"/>
      <c r="Y464" s="348"/>
      <c r="Z464" s="348"/>
    </row>
    <row r="465" spans="1:26" s="408" customFormat="1" ht="23.5" x14ac:dyDescent="0.3">
      <c r="A465" s="348"/>
      <c r="B465" s="348"/>
      <c r="C465" s="351"/>
      <c r="D465" s="350"/>
      <c r="E465" s="350"/>
      <c r="F465" s="349"/>
      <c r="G465" s="348"/>
      <c r="H465" s="446"/>
      <c r="I465" s="446"/>
      <c r="J465" s="671"/>
      <c r="K465" s="446"/>
      <c r="L465" s="348"/>
      <c r="M465" s="348"/>
      <c r="N465" s="348"/>
      <c r="O465" s="348"/>
      <c r="P465" s="348"/>
      <c r="Q465" s="348"/>
      <c r="R465" s="348"/>
      <c r="S465" s="348"/>
      <c r="T465" s="348"/>
      <c r="U465" s="348"/>
      <c r="V465" s="348"/>
      <c r="W465" s="348"/>
      <c r="X465" s="348"/>
      <c r="Y465" s="348"/>
      <c r="Z465" s="348"/>
    </row>
    <row r="466" spans="1:26" s="408" customFormat="1" ht="23.5" x14ac:dyDescent="0.3">
      <c r="A466" s="348"/>
      <c r="B466" s="348"/>
      <c r="C466" s="351"/>
      <c r="D466" s="350"/>
      <c r="E466" s="350"/>
      <c r="F466" s="349"/>
      <c r="G466" s="348"/>
      <c r="H466" s="446"/>
      <c r="I466" s="446"/>
      <c r="J466" s="671"/>
      <c r="K466" s="446"/>
      <c r="L466" s="348"/>
      <c r="M466" s="348"/>
      <c r="N466" s="348"/>
      <c r="O466" s="348"/>
      <c r="P466" s="348"/>
      <c r="Q466" s="348"/>
      <c r="R466" s="348"/>
      <c r="S466" s="348"/>
      <c r="T466" s="348"/>
      <c r="U466" s="348"/>
      <c r="V466" s="348"/>
      <c r="W466" s="348"/>
      <c r="X466" s="348"/>
      <c r="Y466" s="348"/>
      <c r="Z466" s="348"/>
    </row>
    <row r="467" spans="1:26" s="408" customFormat="1" ht="23.5" x14ac:dyDescent="0.3">
      <c r="A467" s="348"/>
      <c r="B467" s="348"/>
      <c r="C467" s="351"/>
      <c r="D467" s="350"/>
      <c r="E467" s="350"/>
      <c r="F467" s="349"/>
      <c r="G467" s="348"/>
      <c r="H467" s="446"/>
      <c r="I467" s="446"/>
      <c r="J467" s="671"/>
      <c r="K467" s="446"/>
      <c r="L467" s="348"/>
      <c r="M467" s="348"/>
      <c r="N467" s="348"/>
      <c r="O467" s="348"/>
      <c r="P467" s="348"/>
      <c r="Q467" s="348"/>
      <c r="R467" s="348"/>
      <c r="S467" s="348"/>
      <c r="T467" s="348"/>
      <c r="U467" s="348"/>
      <c r="V467" s="348"/>
      <c r="W467" s="348"/>
      <c r="X467" s="348"/>
      <c r="Y467" s="348"/>
      <c r="Z467" s="348"/>
    </row>
    <row r="468" spans="1:26" s="408" customFormat="1" ht="23.5" x14ac:dyDescent="0.3">
      <c r="A468" s="348"/>
      <c r="B468" s="348"/>
      <c r="C468" s="351"/>
      <c r="D468" s="350"/>
      <c r="E468" s="350"/>
      <c r="F468" s="349"/>
      <c r="G468" s="348"/>
      <c r="H468" s="446"/>
      <c r="I468" s="446"/>
      <c r="J468" s="671"/>
      <c r="K468" s="446"/>
      <c r="L468" s="348"/>
      <c r="M468" s="348"/>
      <c r="N468" s="348"/>
      <c r="O468" s="348"/>
      <c r="P468" s="348"/>
      <c r="Q468" s="348"/>
      <c r="R468" s="348"/>
      <c r="S468" s="348"/>
      <c r="T468" s="348"/>
      <c r="U468" s="348"/>
      <c r="V468" s="348"/>
      <c r="W468" s="348"/>
      <c r="X468" s="348"/>
      <c r="Y468" s="348"/>
      <c r="Z468" s="348"/>
    </row>
    <row r="469" spans="1:26" s="408" customFormat="1" ht="23.5" x14ac:dyDescent="0.3">
      <c r="A469" s="348"/>
      <c r="B469" s="348"/>
      <c r="C469" s="351"/>
      <c r="D469" s="350"/>
      <c r="E469" s="350"/>
      <c r="F469" s="349"/>
      <c r="G469" s="348"/>
      <c r="H469" s="446"/>
      <c r="I469" s="446"/>
      <c r="J469" s="671"/>
      <c r="K469" s="446"/>
      <c r="L469" s="348"/>
      <c r="M469" s="348"/>
      <c r="N469" s="348"/>
      <c r="O469" s="348"/>
      <c r="P469" s="348"/>
      <c r="Q469" s="348"/>
      <c r="R469" s="348"/>
      <c r="S469" s="348"/>
      <c r="T469" s="348"/>
      <c r="U469" s="348"/>
      <c r="V469" s="348"/>
      <c r="W469" s="348"/>
      <c r="X469" s="348"/>
      <c r="Y469" s="348"/>
      <c r="Z469" s="348"/>
    </row>
    <row r="470" spans="1:26" s="408" customFormat="1" ht="23.5" x14ac:dyDescent="0.3">
      <c r="A470" s="348"/>
      <c r="B470" s="348"/>
      <c r="C470" s="351"/>
      <c r="D470" s="350"/>
      <c r="E470" s="350"/>
      <c r="F470" s="349"/>
      <c r="G470" s="348"/>
      <c r="H470" s="446"/>
      <c r="I470" s="446"/>
      <c r="J470" s="671"/>
      <c r="K470" s="446"/>
      <c r="L470" s="348"/>
      <c r="M470" s="348"/>
      <c r="N470" s="348"/>
      <c r="O470" s="348"/>
      <c r="P470" s="348"/>
      <c r="Q470" s="348"/>
      <c r="R470" s="348"/>
      <c r="S470" s="348"/>
      <c r="T470" s="348"/>
      <c r="U470" s="348"/>
      <c r="V470" s="348"/>
      <c r="W470" s="348"/>
      <c r="X470" s="348"/>
      <c r="Y470" s="348"/>
      <c r="Z470" s="348"/>
    </row>
    <row r="471" spans="1:26" s="408" customFormat="1" ht="23.5" x14ac:dyDescent="0.3">
      <c r="A471" s="348"/>
      <c r="B471" s="348"/>
      <c r="C471" s="351"/>
      <c r="D471" s="350"/>
      <c r="E471" s="350"/>
      <c r="F471" s="349"/>
      <c r="G471" s="348"/>
      <c r="H471" s="446"/>
      <c r="I471" s="446"/>
      <c r="J471" s="671"/>
      <c r="K471" s="446"/>
      <c r="L471" s="348"/>
      <c r="M471" s="348"/>
      <c r="N471" s="348"/>
      <c r="O471" s="348"/>
      <c r="P471" s="348"/>
      <c r="Q471" s="348"/>
      <c r="R471" s="348"/>
      <c r="S471" s="348"/>
      <c r="T471" s="348"/>
      <c r="U471" s="348"/>
      <c r="V471" s="348"/>
      <c r="W471" s="348"/>
      <c r="X471" s="348"/>
      <c r="Y471" s="348"/>
      <c r="Z471" s="348"/>
    </row>
    <row r="472" spans="1:26" s="408" customFormat="1" ht="23.5" x14ac:dyDescent="0.3">
      <c r="A472" s="348"/>
      <c r="B472" s="348"/>
      <c r="C472" s="351"/>
      <c r="D472" s="350"/>
      <c r="E472" s="350"/>
      <c r="F472" s="349"/>
      <c r="G472" s="348"/>
      <c r="H472" s="446"/>
      <c r="I472" s="446"/>
      <c r="J472" s="671"/>
      <c r="K472" s="446"/>
      <c r="L472" s="348"/>
      <c r="M472" s="348"/>
      <c r="N472" s="348"/>
      <c r="O472" s="348"/>
      <c r="P472" s="348"/>
      <c r="Q472" s="348"/>
      <c r="R472" s="348"/>
      <c r="S472" s="348"/>
      <c r="T472" s="348"/>
      <c r="U472" s="348"/>
      <c r="V472" s="348"/>
      <c r="W472" s="348"/>
      <c r="X472" s="348"/>
      <c r="Y472" s="348"/>
      <c r="Z472" s="348"/>
    </row>
    <row r="473" spans="1:26" s="408" customFormat="1" ht="23.5" x14ac:dyDescent="0.3">
      <c r="A473" s="348"/>
      <c r="B473" s="348"/>
      <c r="C473" s="351"/>
      <c r="D473" s="350"/>
      <c r="E473" s="350"/>
      <c r="F473" s="349"/>
      <c r="G473" s="348"/>
      <c r="H473" s="446"/>
      <c r="I473" s="446"/>
      <c r="J473" s="671"/>
      <c r="K473" s="446"/>
      <c r="L473" s="348"/>
      <c r="M473" s="348"/>
      <c r="N473" s="348"/>
      <c r="O473" s="348"/>
      <c r="P473" s="348"/>
      <c r="Q473" s="348"/>
      <c r="R473" s="348"/>
      <c r="S473" s="348"/>
      <c r="T473" s="348"/>
      <c r="U473" s="348"/>
      <c r="V473" s="348"/>
      <c r="W473" s="348"/>
      <c r="X473" s="348"/>
      <c r="Y473" s="348"/>
      <c r="Z473" s="348"/>
    </row>
    <row r="474" spans="1:26" s="408" customFormat="1" ht="23.5" x14ac:dyDescent="0.3">
      <c r="A474" s="348"/>
      <c r="B474" s="348"/>
      <c r="C474" s="351"/>
      <c r="D474" s="350"/>
      <c r="E474" s="350"/>
      <c r="F474" s="349"/>
      <c r="G474" s="348"/>
      <c r="H474" s="446"/>
      <c r="I474" s="446"/>
      <c r="J474" s="671"/>
      <c r="K474" s="446"/>
      <c r="L474" s="348"/>
      <c r="M474" s="348"/>
      <c r="N474" s="348"/>
      <c r="O474" s="348"/>
      <c r="P474" s="348"/>
      <c r="Q474" s="348"/>
      <c r="R474" s="348"/>
      <c r="S474" s="348"/>
      <c r="T474" s="348"/>
      <c r="U474" s="348"/>
      <c r="V474" s="348"/>
      <c r="W474" s="348"/>
      <c r="X474" s="348"/>
      <c r="Y474" s="348"/>
      <c r="Z474" s="348"/>
    </row>
    <row r="475" spans="1:26" s="408" customFormat="1" ht="23.5" x14ac:dyDescent="0.3">
      <c r="A475" s="348"/>
      <c r="B475" s="348"/>
      <c r="C475" s="351"/>
      <c r="D475" s="350"/>
      <c r="E475" s="350"/>
      <c r="F475" s="349"/>
      <c r="G475" s="348"/>
      <c r="H475" s="446"/>
      <c r="I475" s="446"/>
      <c r="J475" s="671"/>
      <c r="K475" s="446"/>
      <c r="L475" s="348"/>
      <c r="M475" s="348"/>
      <c r="N475" s="348"/>
      <c r="O475" s="348"/>
      <c r="P475" s="348"/>
      <c r="Q475" s="348"/>
      <c r="R475" s="348"/>
      <c r="S475" s="348"/>
      <c r="T475" s="348"/>
      <c r="U475" s="348"/>
      <c r="V475" s="348"/>
      <c r="W475" s="348"/>
      <c r="X475" s="348"/>
      <c r="Y475" s="348"/>
      <c r="Z475" s="348"/>
    </row>
    <row r="476" spans="1:26" s="408" customFormat="1" ht="23.5" x14ac:dyDescent="0.3">
      <c r="A476" s="348"/>
      <c r="B476" s="348"/>
      <c r="C476" s="351"/>
      <c r="D476" s="350"/>
      <c r="E476" s="350"/>
      <c r="F476" s="349"/>
      <c r="G476" s="348"/>
      <c r="H476" s="446"/>
      <c r="I476" s="446"/>
      <c r="J476" s="671"/>
      <c r="K476" s="446"/>
      <c r="L476" s="348"/>
      <c r="M476" s="348"/>
      <c r="N476" s="348"/>
      <c r="O476" s="348"/>
      <c r="P476" s="348"/>
      <c r="Q476" s="348"/>
      <c r="R476" s="348"/>
      <c r="S476" s="348"/>
      <c r="T476" s="348"/>
      <c r="U476" s="348"/>
      <c r="V476" s="348"/>
      <c r="W476" s="348"/>
      <c r="X476" s="348"/>
      <c r="Y476" s="348"/>
      <c r="Z476" s="348"/>
    </row>
    <row r="477" spans="1:26" s="408" customFormat="1" ht="23.5" x14ac:dyDescent="0.3">
      <c r="A477" s="348"/>
      <c r="B477" s="348"/>
      <c r="C477" s="351"/>
      <c r="D477" s="350"/>
      <c r="E477" s="350"/>
      <c r="F477" s="349"/>
      <c r="G477" s="348"/>
      <c r="H477" s="446"/>
      <c r="I477" s="446"/>
      <c r="J477" s="671"/>
      <c r="K477" s="446"/>
      <c r="L477" s="348"/>
      <c r="M477" s="348"/>
      <c r="N477" s="348"/>
      <c r="O477" s="348"/>
      <c r="P477" s="348"/>
      <c r="Q477" s="348"/>
      <c r="R477" s="348"/>
      <c r="S477" s="348"/>
      <c r="T477" s="348"/>
      <c r="U477" s="348"/>
      <c r="V477" s="348"/>
      <c r="W477" s="348"/>
      <c r="X477" s="348"/>
      <c r="Y477" s="348"/>
      <c r="Z477" s="348"/>
    </row>
    <row r="478" spans="1:26" s="408" customFormat="1" ht="23.5" x14ac:dyDescent="0.3">
      <c r="A478" s="348"/>
      <c r="B478" s="348"/>
      <c r="C478" s="351"/>
      <c r="D478" s="350"/>
      <c r="E478" s="350"/>
      <c r="F478" s="349"/>
      <c r="G478" s="348"/>
      <c r="H478" s="446"/>
      <c r="I478" s="446"/>
      <c r="J478" s="671"/>
      <c r="K478" s="446"/>
      <c r="L478" s="348"/>
      <c r="M478" s="348"/>
      <c r="N478" s="348"/>
      <c r="O478" s="348"/>
      <c r="P478" s="348"/>
      <c r="Q478" s="348"/>
      <c r="R478" s="348"/>
      <c r="S478" s="348"/>
      <c r="T478" s="348"/>
      <c r="U478" s="348"/>
      <c r="V478" s="348"/>
      <c r="W478" s="348"/>
      <c r="X478" s="348"/>
      <c r="Y478" s="348"/>
      <c r="Z478" s="348"/>
    </row>
    <row r="479" spans="1:26" s="408" customFormat="1" ht="23.5" x14ac:dyDescent="0.3">
      <c r="A479" s="348"/>
      <c r="B479" s="348"/>
      <c r="C479" s="351"/>
      <c r="D479" s="350"/>
      <c r="E479" s="350"/>
      <c r="F479" s="349"/>
      <c r="G479" s="348"/>
      <c r="H479" s="446"/>
      <c r="I479" s="446"/>
      <c r="J479" s="671"/>
      <c r="K479" s="446"/>
      <c r="L479" s="348"/>
      <c r="M479" s="348"/>
      <c r="N479" s="348"/>
      <c r="O479" s="348"/>
      <c r="P479" s="348"/>
      <c r="Q479" s="348"/>
      <c r="R479" s="348"/>
      <c r="S479" s="348"/>
      <c r="T479" s="348"/>
      <c r="U479" s="348"/>
      <c r="V479" s="348"/>
      <c r="W479" s="348"/>
      <c r="X479" s="348"/>
      <c r="Y479" s="348"/>
      <c r="Z479" s="348"/>
    </row>
    <row r="480" spans="1:26" s="408" customFormat="1" ht="23.5" x14ac:dyDescent="0.3">
      <c r="A480" s="348"/>
      <c r="B480" s="348"/>
      <c r="C480" s="351"/>
      <c r="D480" s="350"/>
      <c r="E480" s="350"/>
      <c r="F480" s="349"/>
      <c r="G480" s="348"/>
      <c r="H480" s="446"/>
      <c r="I480" s="446"/>
      <c r="J480" s="671"/>
      <c r="K480" s="446"/>
      <c r="L480" s="348"/>
      <c r="M480" s="348"/>
      <c r="N480" s="348"/>
      <c r="O480" s="348"/>
      <c r="P480" s="348"/>
      <c r="Q480" s="348"/>
      <c r="R480" s="348"/>
      <c r="S480" s="348"/>
      <c r="T480" s="348"/>
      <c r="U480" s="348"/>
      <c r="V480" s="348"/>
      <c r="W480" s="348"/>
      <c r="X480" s="348"/>
      <c r="Y480" s="348"/>
      <c r="Z480" s="348"/>
    </row>
    <row r="481" spans="1:26" s="408" customFormat="1" ht="23.5" x14ac:dyDescent="0.3">
      <c r="A481" s="348"/>
      <c r="B481" s="348"/>
      <c r="C481" s="351"/>
      <c r="D481" s="350"/>
      <c r="E481" s="350"/>
      <c r="F481" s="349"/>
      <c r="G481" s="348"/>
      <c r="H481" s="446"/>
      <c r="I481" s="446"/>
      <c r="J481" s="671"/>
      <c r="K481" s="446"/>
      <c r="L481" s="348"/>
      <c r="M481" s="348"/>
      <c r="N481" s="348"/>
      <c r="O481" s="348"/>
      <c r="P481" s="348"/>
      <c r="Q481" s="348"/>
      <c r="R481" s="348"/>
      <c r="S481" s="348"/>
      <c r="T481" s="348"/>
      <c r="U481" s="348"/>
      <c r="V481" s="348"/>
      <c r="W481" s="348"/>
      <c r="X481" s="348"/>
      <c r="Y481" s="348"/>
      <c r="Z481" s="348"/>
    </row>
    <row r="482" spans="1:26" s="408" customFormat="1" ht="23.5" x14ac:dyDescent="0.3">
      <c r="A482" s="348"/>
      <c r="B482" s="348"/>
      <c r="C482" s="351"/>
      <c r="D482" s="350"/>
      <c r="E482" s="350"/>
      <c r="F482" s="349"/>
      <c r="G482" s="348"/>
      <c r="H482" s="446"/>
      <c r="I482" s="446"/>
      <c r="J482" s="671"/>
      <c r="K482" s="446"/>
      <c r="L482" s="348"/>
      <c r="M482" s="348"/>
      <c r="N482" s="348"/>
      <c r="O482" s="348"/>
      <c r="P482" s="348"/>
      <c r="Q482" s="348"/>
      <c r="R482" s="348"/>
      <c r="S482" s="348"/>
      <c r="T482" s="348"/>
      <c r="U482" s="348"/>
      <c r="V482" s="348"/>
      <c r="W482" s="348"/>
      <c r="X482" s="348"/>
      <c r="Y482" s="348"/>
      <c r="Z482" s="348"/>
    </row>
    <row r="483" spans="1:26" s="408" customFormat="1" ht="23.5" x14ac:dyDescent="0.3">
      <c r="A483" s="348"/>
      <c r="B483" s="348"/>
      <c r="C483" s="351"/>
      <c r="D483" s="350"/>
      <c r="E483" s="350"/>
      <c r="F483" s="349"/>
      <c r="G483" s="348"/>
      <c r="H483" s="446"/>
      <c r="I483" s="446"/>
      <c r="J483" s="671"/>
      <c r="K483" s="446"/>
      <c r="L483" s="348"/>
      <c r="M483" s="348"/>
      <c r="N483" s="348"/>
      <c r="O483" s="348"/>
      <c r="P483" s="348"/>
      <c r="Q483" s="348"/>
      <c r="R483" s="348"/>
      <c r="S483" s="348"/>
      <c r="T483" s="348"/>
      <c r="U483" s="348"/>
      <c r="V483" s="348"/>
      <c r="W483" s="348"/>
      <c r="X483" s="348"/>
      <c r="Y483" s="348"/>
      <c r="Z483" s="348"/>
    </row>
    <row r="484" spans="1:26" s="408" customFormat="1" ht="23.5" x14ac:dyDescent="0.3">
      <c r="A484" s="348"/>
      <c r="B484" s="348"/>
      <c r="C484" s="351"/>
      <c r="D484" s="350"/>
      <c r="E484" s="350"/>
      <c r="F484" s="349"/>
      <c r="G484" s="348"/>
      <c r="H484" s="446"/>
      <c r="I484" s="446"/>
      <c r="J484" s="671"/>
      <c r="K484" s="446"/>
      <c r="L484" s="348"/>
      <c r="M484" s="348"/>
      <c r="N484" s="348"/>
      <c r="O484" s="348"/>
      <c r="P484" s="348"/>
      <c r="Q484" s="348"/>
      <c r="R484" s="348"/>
      <c r="S484" s="348"/>
      <c r="T484" s="348"/>
      <c r="U484" s="348"/>
      <c r="V484" s="348"/>
      <c r="W484" s="348"/>
      <c r="X484" s="348"/>
      <c r="Y484" s="348"/>
      <c r="Z484" s="348"/>
    </row>
    <row r="485" spans="1:26" s="408" customFormat="1" ht="23.5" x14ac:dyDescent="0.3">
      <c r="A485" s="348"/>
      <c r="B485" s="348"/>
      <c r="C485" s="351"/>
      <c r="D485" s="350"/>
      <c r="E485" s="350"/>
      <c r="F485" s="349"/>
      <c r="G485" s="348"/>
      <c r="H485" s="446"/>
      <c r="I485" s="446"/>
      <c r="J485" s="671"/>
      <c r="K485" s="446"/>
      <c r="L485" s="348"/>
      <c r="M485" s="348"/>
      <c r="N485" s="348"/>
      <c r="O485" s="348"/>
      <c r="P485" s="348"/>
      <c r="Q485" s="348"/>
      <c r="R485" s="348"/>
      <c r="S485" s="348"/>
      <c r="T485" s="348"/>
      <c r="U485" s="348"/>
      <c r="V485" s="348"/>
      <c r="W485" s="348"/>
      <c r="X485" s="348"/>
      <c r="Y485" s="348"/>
      <c r="Z485" s="348"/>
    </row>
    <row r="486" spans="1:26" s="408" customFormat="1" ht="23.5" x14ac:dyDescent="0.3">
      <c r="A486" s="348"/>
      <c r="B486" s="348"/>
      <c r="C486" s="351"/>
      <c r="D486" s="350"/>
      <c r="E486" s="350"/>
      <c r="F486" s="349"/>
      <c r="G486" s="348"/>
      <c r="H486" s="446"/>
      <c r="I486" s="446"/>
      <c r="J486" s="671"/>
      <c r="K486" s="446"/>
      <c r="L486" s="348"/>
      <c r="M486" s="348"/>
      <c r="N486" s="348"/>
      <c r="O486" s="348"/>
      <c r="P486" s="348"/>
      <c r="Q486" s="348"/>
      <c r="R486" s="348"/>
      <c r="S486" s="348"/>
      <c r="T486" s="348"/>
      <c r="U486" s="348"/>
      <c r="V486" s="348"/>
      <c r="W486" s="348"/>
      <c r="X486" s="348"/>
      <c r="Y486" s="348"/>
      <c r="Z486" s="348"/>
    </row>
    <row r="487" spans="1:26" s="408" customFormat="1" ht="23.5" x14ac:dyDescent="0.3">
      <c r="A487" s="348"/>
      <c r="B487" s="348"/>
      <c r="C487" s="351"/>
      <c r="D487" s="350"/>
      <c r="E487" s="350"/>
      <c r="F487" s="349"/>
      <c r="G487" s="348"/>
      <c r="H487" s="446"/>
      <c r="I487" s="446"/>
      <c r="J487" s="671"/>
      <c r="K487" s="446"/>
      <c r="L487" s="348"/>
      <c r="M487" s="348"/>
      <c r="N487" s="348"/>
      <c r="O487" s="348"/>
      <c r="P487" s="348"/>
      <c r="Q487" s="348"/>
      <c r="R487" s="348"/>
      <c r="S487" s="348"/>
      <c r="T487" s="348"/>
      <c r="U487" s="348"/>
      <c r="V487" s="348"/>
      <c r="W487" s="348"/>
      <c r="X487" s="348"/>
      <c r="Y487" s="348"/>
      <c r="Z487" s="348"/>
    </row>
    <row r="488" spans="1:26" ht="23.5" x14ac:dyDescent="0.3">
      <c r="A488" s="336"/>
      <c r="B488" s="336"/>
      <c r="C488" s="343"/>
      <c r="D488" s="338"/>
      <c r="E488" s="338"/>
      <c r="F488" s="337"/>
      <c r="G488" s="348"/>
      <c r="H488" s="446"/>
      <c r="I488" s="446"/>
      <c r="J488" s="671"/>
      <c r="K488" s="446"/>
      <c r="L488" s="348"/>
      <c r="M488" s="336"/>
      <c r="N488" s="336"/>
      <c r="O488" s="336"/>
      <c r="P488" s="336"/>
      <c r="Q488" s="336"/>
      <c r="R488" s="336"/>
      <c r="S488" s="336"/>
      <c r="T488" s="336"/>
      <c r="U488" s="336"/>
      <c r="V488" s="336"/>
      <c r="W488" s="336"/>
      <c r="X488" s="336"/>
      <c r="Y488" s="336"/>
      <c r="Z488" s="336"/>
    </row>
    <row r="489" spans="1:26" ht="23.5" x14ac:dyDescent="0.3">
      <c r="A489" s="336"/>
      <c r="B489" s="336"/>
      <c r="C489" s="343"/>
      <c r="D489" s="338"/>
      <c r="E489" s="338"/>
      <c r="F489" s="337"/>
      <c r="G489" s="348"/>
      <c r="H489" s="446"/>
      <c r="I489" s="446"/>
      <c r="J489" s="671"/>
      <c r="K489" s="446"/>
      <c r="L489" s="348"/>
      <c r="M489" s="336"/>
      <c r="N489" s="336"/>
      <c r="O489" s="336"/>
      <c r="P489" s="336"/>
      <c r="Q489" s="336"/>
      <c r="R489" s="336"/>
      <c r="S489" s="336"/>
      <c r="T489" s="336"/>
      <c r="U489" s="336"/>
      <c r="V489" s="336"/>
      <c r="W489" s="336"/>
      <c r="X489" s="336"/>
      <c r="Y489" s="336"/>
      <c r="Z489" s="336"/>
    </row>
    <row r="490" spans="1:26" ht="23.5" x14ac:dyDescent="0.3">
      <c r="A490" s="336"/>
      <c r="B490" s="336"/>
      <c r="C490" s="343"/>
      <c r="D490" s="338"/>
      <c r="E490" s="338"/>
      <c r="F490" s="337"/>
      <c r="G490" s="348"/>
      <c r="H490" s="446"/>
      <c r="I490" s="446"/>
      <c r="J490" s="671"/>
      <c r="K490" s="446"/>
      <c r="L490" s="348"/>
      <c r="M490" s="336"/>
      <c r="N490" s="336"/>
      <c r="O490" s="336"/>
      <c r="P490" s="336"/>
      <c r="Q490" s="336"/>
      <c r="R490" s="336"/>
      <c r="S490" s="336"/>
      <c r="T490" s="336"/>
      <c r="U490" s="336"/>
      <c r="V490" s="336"/>
      <c r="W490" s="336"/>
      <c r="X490" s="336"/>
      <c r="Y490" s="336"/>
      <c r="Z490" s="336"/>
    </row>
    <row r="491" spans="1:26" ht="23.5" x14ac:dyDescent="0.3">
      <c r="A491" s="336"/>
      <c r="B491" s="336"/>
      <c r="C491" s="343"/>
      <c r="D491" s="338"/>
      <c r="E491" s="338"/>
      <c r="F491" s="337"/>
      <c r="G491" s="348"/>
      <c r="H491" s="446"/>
      <c r="I491" s="446"/>
      <c r="J491" s="671"/>
      <c r="K491" s="446"/>
      <c r="L491" s="348"/>
      <c r="M491" s="336"/>
      <c r="N491" s="336"/>
      <c r="O491" s="336"/>
      <c r="P491" s="336"/>
      <c r="Q491" s="336"/>
      <c r="R491" s="336"/>
      <c r="S491" s="336"/>
      <c r="T491" s="336"/>
      <c r="U491" s="336"/>
      <c r="V491" s="336"/>
      <c r="W491" s="336"/>
      <c r="X491" s="336"/>
      <c r="Y491" s="336"/>
      <c r="Z491" s="336"/>
    </row>
    <row r="492" spans="1:26" ht="23.5" x14ac:dyDescent="0.3">
      <c r="A492" s="336"/>
      <c r="B492" s="336"/>
      <c r="C492" s="343"/>
      <c r="D492" s="338"/>
      <c r="E492" s="338"/>
      <c r="F492" s="337"/>
      <c r="G492" s="348"/>
      <c r="H492" s="446"/>
      <c r="I492" s="446"/>
      <c r="J492" s="671"/>
      <c r="K492" s="446"/>
      <c r="L492" s="348"/>
      <c r="M492" s="336"/>
      <c r="N492" s="336"/>
      <c r="O492" s="336"/>
      <c r="P492" s="336"/>
      <c r="Q492" s="336"/>
      <c r="R492" s="336"/>
      <c r="S492" s="336"/>
      <c r="T492" s="336"/>
      <c r="U492" s="336"/>
      <c r="V492" s="336"/>
      <c r="W492" s="336"/>
      <c r="X492" s="336"/>
      <c r="Y492" s="336"/>
      <c r="Z492" s="336"/>
    </row>
    <row r="493" spans="1:26" ht="23.5" x14ac:dyDescent="0.3">
      <c r="A493" s="336"/>
      <c r="B493" s="336"/>
      <c r="C493" s="343"/>
      <c r="D493" s="338"/>
      <c r="E493" s="338"/>
      <c r="F493" s="337"/>
      <c r="G493" s="348"/>
      <c r="H493" s="446"/>
      <c r="I493" s="446"/>
      <c r="J493" s="671"/>
      <c r="K493" s="446"/>
      <c r="L493" s="348"/>
      <c r="M493" s="336"/>
      <c r="N493" s="336"/>
      <c r="O493" s="336"/>
      <c r="P493" s="336"/>
      <c r="Q493" s="336"/>
      <c r="R493" s="336"/>
      <c r="S493" s="336"/>
      <c r="T493" s="336"/>
      <c r="U493" s="336"/>
      <c r="V493" s="336"/>
      <c r="W493" s="336"/>
      <c r="X493" s="336"/>
      <c r="Y493" s="336"/>
      <c r="Z493" s="336"/>
    </row>
    <row r="494" spans="1:26" ht="23.5" x14ac:dyDescent="0.3">
      <c r="A494" s="336"/>
      <c r="B494" s="336"/>
      <c r="C494" s="343"/>
      <c r="D494" s="338"/>
      <c r="E494" s="338"/>
      <c r="F494" s="337"/>
      <c r="G494" s="348"/>
      <c r="H494" s="446"/>
      <c r="I494" s="446"/>
      <c r="J494" s="671"/>
      <c r="K494" s="446"/>
      <c r="L494" s="348"/>
      <c r="M494" s="336"/>
      <c r="N494" s="336"/>
      <c r="O494" s="336"/>
      <c r="P494" s="336"/>
      <c r="Q494" s="336"/>
      <c r="R494" s="336"/>
      <c r="S494" s="336"/>
      <c r="T494" s="336"/>
      <c r="U494" s="336"/>
      <c r="V494" s="336"/>
      <c r="W494" s="336"/>
      <c r="X494" s="336"/>
      <c r="Y494" s="336"/>
      <c r="Z494" s="336"/>
    </row>
    <row r="495" spans="1:26" ht="23.5" x14ac:dyDescent="0.3">
      <c r="A495" s="336"/>
      <c r="B495" s="336"/>
      <c r="C495" s="343"/>
      <c r="D495" s="338"/>
      <c r="E495" s="338"/>
      <c r="F495" s="337"/>
      <c r="G495" s="348"/>
      <c r="H495" s="446"/>
      <c r="I495" s="446"/>
      <c r="J495" s="671"/>
      <c r="K495" s="446"/>
      <c r="L495" s="348"/>
      <c r="M495" s="336"/>
      <c r="N495" s="336"/>
      <c r="O495" s="336"/>
      <c r="P495" s="336"/>
      <c r="Q495" s="336"/>
      <c r="R495" s="336"/>
      <c r="S495" s="336"/>
      <c r="T495" s="336"/>
      <c r="U495" s="336"/>
      <c r="V495" s="336"/>
      <c r="W495" s="336"/>
      <c r="X495" s="336"/>
      <c r="Y495" s="336"/>
      <c r="Z495" s="336"/>
    </row>
    <row r="496" spans="1:26" ht="23.5" x14ac:dyDescent="0.3">
      <c r="A496" s="336"/>
      <c r="B496" s="336"/>
      <c r="C496" s="343"/>
      <c r="D496" s="338"/>
      <c r="E496" s="338"/>
      <c r="F496" s="337"/>
      <c r="G496" s="348"/>
      <c r="H496" s="446"/>
      <c r="I496" s="446"/>
      <c r="J496" s="671"/>
      <c r="K496" s="446"/>
      <c r="L496" s="348"/>
      <c r="M496" s="336"/>
      <c r="N496" s="336"/>
      <c r="O496" s="336"/>
      <c r="P496" s="336"/>
      <c r="Q496" s="336"/>
      <c r="R496" s="336"/>
      <c r="S496" s="336"/>
      <c r="T496" s="336"/>
      <c r="U496" s="336"/>
      <c r="V496" s="336"/>
      <c r="W496" s="336"/>
      <c r="X496" s="336"/>
      <c r="Y496" s="336"/>
      <c r="Z496" s="336"/>
    </row>
    <row r="497" spans="1:26" ht="23.5" x14ac:dyDescent="0.3">
      <c r="A497" s="336"/>
      <c r="B497" s="336"/>
      <c r="C497" s="343"/>
      <c r="D497" s="338"/>
      <c r="E497" s="338"/>
      <c r="F497" s="337"/>
      <c r="G497" s="348"/>
      <c r="H497" s="446"/>
      <c r="I497" s="446"/>
      <c r="J497" s="671"/>
      <c r="K497" s="446"/>
      <c r="L497" s="348"/>
      <c r="M497" s="336"/>
      <c r="N497" s="336"/>
      <c r="O497" s="336"/>
      <c r="P497" s="336"/>
      <c r="Q497" s="336"/>
      <c r="R497" s="336"/>
      <c r="S497" s="336"/>
      <c r="T497" s="336"/>
      <c r="U497" s="336"/>
      <c r="V497" s="336"/>
      <c r="W497" s="336"/>
      <c r="X497" s="336"/>
      <c r="Y497" s="336"/>
      <c r="Z497" s="336"/>
    </row>
    <row r="498" spans="1:26" ht="23.5" x14ac:dyDescent="0.3">
      <c r="A498" s="336"/>
      <c r="B498" s="336"/>
      <c r="C498" s="343"/>
      <c r="D498" s="338"/>
      <c r="E498" s="338"/>
      <c r="F498" s="337"/>
      <c r="G498" s="348"/>
      <c r="H498" s="446"/>
      <c r="I498" s="446"/>
      <c r="J498" s="671"/>
      <c r="K498" s="446"/>
      <c r="L498" s="348"/>
      <c r="M498" s="336"/>
      <c r="N498" s="336"/>
      <c r="O498" s="336"/>
      <c r="P498" s="336"/>
      <c r="Q498" s="336"/>
      <c r="R498" s="336"/>
      <c r="S498" s="336"/>
      <c r="T498" s="336"/>
      <c r="U498" s="336"/>
      <c r="V498" s="336"/>
      <c r="W498" s="336"/>
      <c r="X498" s="336"/>
      <c r="Y498" s="336"/>
      <c r="Z498" s="336"/>
    </row>
    <row r="499" spans="1:26" ht="23.5" x14ac:dyDescent="0.3">
      <c r="A499" s="336"/>
      <c r="B499" s="336"/>
      <c r="C499" s="343"/>
      <c r="D499" s="338"/>
      <c r="E499" s="338"/>
      <c r="F499" s="337"/>
      <c r="G499" s="348"/>
      <c r="H499" s="446"/>
      <c r="I499" s="446"/>
      <c r="J499" s="671"/>
      <c r="K499" s="446"/>
      <c r="L499" s="348"/>
      <c r="M499" s="336"/>
      <c r="N499" s="336"/>
      <c r="O499" s="336"/>
      <c r="P499" s="336"/>
      <c r="Q499" s="336"/>
      <c r="R499" s="336"/>
      <c r="S499" s="336"/>
      <c r="T499" s="336"/>
      <c r="U499" s="336"/>
      <c r="V499" s="336"/>
      <c r="W499" s="336"/>
      <c r="X499" s="336"/>
      <c r="Y499" s="336"/>
      <c r="Z499" s="336"/>
    </row>
    <row r="500" spans="1:26" ht="23.5" x14ac:dyDescent="0.3">
      <c r="A500" s="336"/>
      <c r="B500" s="336"/>
      <c r="C500" s="343"/>
      <c r="D500" s="338"/>
      <c r="E500" s="338"/>
      <c r="F500" s="337"/>
      <c r="G500" s="348"/>
      <c r="H500" s="446"/>
      <c r="I500" s="446"/>
      <c r="J500" s="671"/>
      <c r="K500" s="446"/>
      <c r="L500" s="348"/>
      <c r="M500" s="336"/>
      <c r="N500" s="336"/>
      <c r="O500" s="336"/>
      <c r="P500" s="336"/>
      <c r="Q500" s="336"/>
      <c r="R500" s="336"/>
      <c r="S500" s="336"/>
      <c r="T500" s="336"/>
      <c r="U500" s="336"/>
      <c r="V500" s="336"/>
      <c r="W500" s="336"/>
      <c r="X500" s="336"/>
      <c r="Y500" s="336"/>
      <c r="Z500" s="336"/>
    </row>
    <row r="501" spans="1:26" ht="23.5" x14ac:dyDescent="0.3">
      <c r="A501" s="336"/>
      <c r="B501" s="336"/>
      <c r="C501" s="343"/>
      <c r="D501" s="338"/>
      <c r="E501" s="338"/>
      <c r="F501" s="337"/>
      <c r="G501" s="348"/>
      <c r="H501" s="446"/>
      <c r="I501" s="446"/>
      <c r="J501" s="671"/>
      <c r="K501" s="446"/>
      <c r="L501" s="348"/>
      <c r="M501" s="336"/>
      <c r="N501" s="336"/>
      <c r="O501" s="336"/>
      <c r="P501" s="336"/>
      <c r="Q501" s="336"/>
      <c r="R501" s="336"/>
      <c r="S501" s="336"/>
      <c r="T501" s="336"/>
      <c r="U501" s="336"/>
      <c r="V501" s="336"/>
      <c r="W501" s="336"/>
      <c r="X501" s="336"/>
      <c r="Y501" s="336"/>
      <c r="Z501" s="336"/>
    </row>
    <row r="502" spans="1:26" ht="23.5" x14ac:dyDescent="0.3">
      <c r="A502" s="336"/>
      <c r="B502" s="336"/>
      <c r="C502" s="343"/>
      <c r="D502" s="338"/>
      <c r="E502" s="338"/>
      <c r="F502" s="337"/>
      <c r="G502" s="348"/>
      <c r="H502" s="446"/>
      <c r="I502" s="446"/>
      <c r="J502" s="671"/>
      <c r="K502" s="446"/>
      <c r="L502" s="348"/>
      <c r="M502" s="336"/>
      <c r="N502" s="336"/>
      <c r="O502" s="336"/>
      <c r="P502" s="336"/>
      <c r="Q502" s="336"/>
      <c r="R502" s="336"/>
      <c r="S502" s="336"/>
      <c r="T502" s="336"/>
      <c r="U502" s="336"/>
      <c r="V502" s="336"/>
      <c r="W502" s="336"/>
      <c r="X502" s="336"/>
      <c r="Y502" s="336"/>
      <c r="Z502" s="336"/>
    </row>
    <row r="503" spans="1:26" ht="23.5" x14ac:dyDescent="0.3">
      <c r="A503" s="336"/>
      <c r="B503" s="336"/>
      <c r="C503" s="343"/>
      <c r="D503" s="338"/>
      <c r="E503" s="338"/>
      <c r="F503" s="337"/>
      <c r="G503" s="348"/>
      <c r="H503" s="446"/>
      <c r="I503" s="446"/>
      <c r="J503" s="671"/>
      <c r="K503" s="446"/>
      <c r="L503" s="348"/>
      <c r="M503" s="336"/>
      <c r="N503" s="336"/>
      <c r="O503" s="336"/>
      <c r="P503" s="336"/>
      <c r="Q503" s="336"/>
      <c r="R503" s="336"/>
      <c r="S503" s="336"/>
      <c r="T503" s="336"/>
      <c r="U503" s="336"/>
      <c r="V503" s="336"/>
      <c r="W503" s="336"/>
      <c r="X503" s="336"/>
      <c r="Y503" s="336"/>
      <c r="Z503" s="336"/>
    </row>
    <row r="504" spans="1:26" ht="23.5" x14ac:dyDescent="0.3">
      <c r="A504" s="336"/>
      <c r="B504" s="336"/>
      <c r="C504" s="343"/>
      <c r="D504" s="338"/>
      <c r="E504" s="338"/>
      <c r="F504" s="337"/>
      <c r="G504" s="348"/>
      <c r="H504" s="446"/>
      <c r="I504" s="446"/>
      <c r="J504" s="671"/>
      <c r="K504" s="446"/>
      <c r="L504" s="348"/>
      <c r="M504" s="336"/>
      <c r="N504" s="336"/>
      <c r="O504" s="336"/>
      <c r="P504" s="336"/>
      <c r="Q504" s="336"/>
      <c r="R504" s="336"/>
      <c r="S504" s="336"/>
      <c r="T504" s="336"/>
      <c r="U504" s="336"/>
      <c r="V504" s="336"/>
      <c r="W504" s="336"/>
      <c r="X504" s="336"/>
      <c r="Y504" s="336"/>
      <c r="Z504" s="336"/>
    </row>
    <row r="505" spans="1:26" ht="23.5" x14ac:dyDescent="0.3">
      <c r="A505" s="336"/>
      <c r="B505" s="336"/>
      <c r="C505" s="343"/>
      <c r="D505" s="338"/>
      <c r="E505" s="338"/>
      <c r="F505" s="337"/>
      <c r="G505" s="348"/>
      <c r="H505" s="446"/>
      <c r="I505" s="446"/>
      <c r="J505" s="671"/>
      <c r="K505" s="446"/>
      <c r="L505" s="348"/>
      <c r="M505" s="336"/>
      <c r="N505" s="336"/>
      <c r="O505" s="336"/>
      <c r="P505" s="336"/>
      <c r="Q505" s="336"/>
      <c r="R505" s="336"/>
      <c r="S505" s="336"/>
      <c r="T505" s="336"/>
      <c r="U505" s="336"/>
      <c r="V505" s="336"/>
      <c r="W505" s="336"/>
      <c r="X505" s="336"/>
      <c r="Y505" s="336"/>
      <c r="Z505" s="336"/>
    </row>
    <row r="506" spans="1:26" ht="23.5" x14ac:dyDescent="0.3">
      <c r="A506" s="336"/>
      <c r="B506" s="336"/>
      <c r="C506" s="343"/>
      <c r="D506" s="338"/>
      <c r="E506" s="338"/>
      <c r="F506" s="337"/>
      <c r="G506" s="348"/>
      <c r="H506" s="446"/>
      <c r="I506" s="446"/>
      <c r="J506" s="671"/>
      <c r="K506" s="446"/>
      <c r="L506" s="348"/>
      <c r="M506" s="336"/>
      <c r="N506" s="336"/>
      <c r="O506" s="336"/>
      <c r="P506" s="336"/>
      <c r="Q506" s="336"/>
      <c r="R506" s="336"/>
      <c r="S506" s="336"/>
      <c r="T506" s="336"/>
      <c r="U506" s="336"/>
      <c r="V506" s="336"/>
      <c r="W506" s="336"/>
      <c r="X506" s="336"/>
      <c r="Y506" s="336"/>
      <c r="Z506" s="336"/>
    </row>
    <row r="507" spans="1:26" ht="23.5" x14ac:dyDescent="0.3">
      <c r="A507" s="336"/>
      <c r="B507" s="336"/>
      <c r="C507" s="343"/>
      <c r="D507" s="338"/>
      <c r="E507" s="338"/>
      <c r="F507" s="337"/>
      <c r="G507" s="348"/>
      <c r="H507" s="446"/>
      <c r="I507" s="446"/>
      <c r="J507" s="671"/>
      <c r="K507" s="446"/>
      <c r="L507" s="348"/>
      <c r="M507" s="336"/>
      <c r="N507" s="336"/>
      <c r="O507" s="336"/>
      <c r="P507" s="336"/>
      <c r="Q507" s="336"/>
      <c r="R507" s="336"/>
      <c r="S507" s="336"/>
      <c r="T507" s="336"/>
      <c r="U507" s="336"/>
      <c r="V507" s="336"/>
      <c r="W507" s="336"/>
      <c r="X507" s="336"/>
      <c r="Y507" s="336"/>
      <c r="Z507" s="336"/>
    </row>
    <row r="508" spans="1:26" ht="23.5" x14ac:dyDescent="0.3">
      <c r="A508" s="336"/>
      <c r="B508" s="336"/>
      <c r="C508" s="343"/>
      <c r="D508" s="338"/>
      <c r="E508" s="338"/>
      <c r="F508" s="337"/>
      <c r="G508" s="348"/>
      <c r="H508" s="446"/>
      <c r="I508" s="446"/>
      <c r="J508" s="671"/>
      <c r="K508" s="446"/>
      <c r="L508" s="348"/>
      <c r="M508" s="336"/>
      <c r="N508" s="336"/>
      <c r="O508" s="336"/>
      <c r="P508" s="336"/>
      <c r="Q508" s="336"/>
      <c r="R508" s="336"/>
      <c r="S508" s="336"/>
      <c r="T508" s="336"/>
      <c r="U508" s="336"/>
      <c r="V508" s="336"/>
      <c r="W508" s="336"/>
      <c r="X508" s="336"/>
      <c r="Y508" s="336"/>
      <c r="Z508" s="336"/>
    </row>
    <row r="509" spans="1:26" ht="23.5" x14ac:dyDescent="0.3">
      <c r="A509" s="336"/>
      <c r="B509" s="336"/>
      <c r="C509" s="343"/>
      <c r="D509" s="338"/>
      <c r="E509" s="338"/>
      <c r="F509" s="337"/>
      <c r="G509" s="348"/>
      <c r="H509" s="446"/>
      <c r="I509" s="446"/>
      <c r="J509" s="671"/>
      <c r="K509" s="446"/>
      <c r="L509" s="348"/>
      <c r="M509" s="336"/>
      <c r="N509" s="336"/>
      <c r="O509" s="336"/>
      <c r="P509" s="336"/>
      <c r="Q509" s="336"/>
      <c r="R509" s="336"/>
      <c r="S509" s="336"/>
      <c r="T509" s="336"/>
      <c r="U509" s="336"/>
      <c r="V509" s="336"/>
      <c r="W509" s="336"/>
      <c r="X509" s="336"/>
      <c r="Y509" s="336"/>
      <c r="Z509" s="336"/>
    </row>
    <row r="510" spans="1:26" ht="23.5" x14ac:dyDescent="0.3">
      <c r="A510" s="336"/>
      <c r="B510" s="336"/>
      <c r="C510" s="343"/>
      <c r="D510" s="338"/>
      <c r="E510" s="338"/>
      <c r="F510" s="337"/>
      <c r="G510" s="348"/>
      <c r="H510" s="446"/>
      <c r="I510" s="446"/>
      <c r="J510" s="671"/>
      <c r="K510" s="446"/>
      <c r="L510" s="348"/>
      <c r="M510" s="336"/>
      <c r="N510" s="336"/>
      <c r="O510" s="336"/>
      <c r="P510" s="336"/>
      <c r="Q510" s="336"/>
      <c r="R510" s="336"/>
      <c r="S510" s="336"/>
      <c r="T510" s="336"/>
      <c r="U510" s="336"/>
      <c r="V510" s="336"/>
      <c r="W510" s="336"/>
      <c r="X510" s="336"/>
      <c r="Y510" s="336"/>
      <c r="Z510" s="336"/>
    </row>
    <row r="511" spans="1:26" ht="23.5" x14ac:dyDescent="0.3">
      <c r="A511" s="336"/>
      <c r="B511" s="336"/>
      <c r="C511" s="343"/>
      <c r="D511" s="338"/>
      <c r="E511" s="338"/>
      <c r="F511" s="337"/>
      <c r="G511" s="348"/>
      <c r="H511" s="446"/>
      <c r="I511" s="446"/>
      <c r="J511" s="671"/>
      <c r="K511" s="446"/>
      <c r="L511" s="348"/>
      <c r="M511" s="336"/>
      <c r="N511" s="336"/>
      <c r="O511" s="336"/>
      <c r="P511" s="336"/>
      <c r="Q511" s="336"/>
      <c r="R511" s="336"/>
      <c r="S511" s="336"/>
      <c r="T511" s="336"/>
      <c r="U511" s="336"/>
      <c r="V511" s="336"/>
      <c r="W511" s="336"/>
      <c r="X511" s="336"/>
      <c r="Y511" s="336"/>
      <c r="Z511" s="336"/>
    </row>
    <row r="512" spans="1:26" ht="23.5" x14ac:dyDescent="0.3">
      <c r="A512" s="336"/>
      <c r="B512" s="336"/>
      <c r="C512" s="343"/>
      <c r="D512" s="338"/>
      <c r="E512" s="338"/>
      <c r="F512" s="337"/>
      <c r="G512" s="348"/>
      <c r="H512" s="446"/>
      <c r="I512" s="446"/>
      <c r="J512" s="671"/>
      <c r="K512" s="446"/>
      <c r="L512" s="348"/>
      <c r="M512" s="336"/>
      <c r="N512" s="336"/>
      <c r="O512" s="336"/>
      <c r="P512" s="336"/>
      <c r="Q512" s="336"/>
      <c r="R512" s="336"/>
      <c r="S512" s="336"/>
      <c r="T512" s="336"/>
      <c r="U512" s="336"/>
      <c r="V512" s="336"/>
      <c r="W512" s="336"/>
      <c r="X512" s="336"/>
      <c r="Y512" s="336"/>
      <c r="Z512" s="336"/>
    </row>
    <row r="513" spans="1:26" ht="23.5" x14ac:dyDescent="0.3">
      <c r="A513" s="336"/>
      <c r="B513" s="336"/>
      <c r="C513" s="343"/>
      <c r="D513" s="338"/>
      <c r="E513" s="338"/>
      <c r="F513" s="337"/>
      <c r="G513" s="348"/>
      <c r="H513" s="446"/>
      <c r="I513" s="446"/>
      <c r="J513" s="671"/>
      <c r="K513" s="446"/>
      <c r="L513" s="348"/>
      <c r="M513" s="336"/>
      <c r="N513" s="336"/>
      <c r="O513" s="336"/>
      <c r="P513" s="336"/>
      <c r="Q513" s="336"/>
      <c r="R513" s="336"/>
      <c r="S513" s="336"/>
      <c r="T513" s="336"/>
      <c r="U513" s="336"/>
      <c r="V513" s="336"/>
      <c r="W513" s="336"/>
      <c r="X513" s="336"/>
      <c r="Y513" s="336"/>
      <c r="Z513" s="336"/>
    </row>
    <row r="514" spans="1:26" ht="23.5" x14ac:dyDescent="0.3">
      <c r="A514" s="336"/>
      <c r="B514" s="336"/>
      <c r="C514" s="343"/>
      <c r="D514" s="338"/>
      <c r="E514" s="338"/>
      <c r="F514" s="337"/>
      <c r="G514" s="348"/>
      <c r="H514" s="446"/>
      <c r="I514" s="446"/>
      <c r="J514" s="671"/>
      <c r="K514" s="446"/>
      <c r="L514" s="348"/>
      <c r="M514" s="336"/>
      <c r="N514" s="336"/>
      <c r="O514" s="336"/>
      <c r="P514" s="336"/>
      <c r="Q514" s="336"/>
      <c r="R514" s="336"/>
      <c r="S514" s="336"/>
      <c r="T514" s="336"/>
      <c r="U514" s="336"/>
      <c r="V514" s="336"/>
      <c r="W514" s="336"/>
      <c r="X514" s="336"/>
      <c r="Y514" s="336"/>
      <c r="Z514" s="336"/>
    </row>
    <row r="515" spans="1:26" ht="23.5" x14ac:dyDescent="0.3">
      <c r="A515" s="336"/>
      <c r="B515" s="336"/>
      <c r="C515" s="343"/>
      <c r="D515" s="338"/>
      <c r="E515" s="338"/>
      <c r="F515" s="337"/>
      <c r="G515" s="348"/>
      <c r="H515" s="446"/>
      <c r="I515" s="446"/>
      <c r="J515" s="671"/>
      <c r="K515" s="446"/>
      <c r="L515" s="348"/>
      <c r="M515" s="336"/>
      <c r="N515" s="336"/>
      <c r="O515" s="336"/>
      <c r="P515" s="336"/>
      <c r="Q515" s="336"/>
      <c r="R515" s="336"/>
      <c r="S515" s="336"/>
      <c r="T515" s="336"/>
      <c r="U515" s="336"/>
      <c r="V515" s="336"/>
      <c r="W515" s="336"/>
      <c r="X515" s="336"/>
      <c r="Y515" s="336"/>
      <c r="Z515" s="336"/>
    </row>
    <row r="516" spans="1:26" ht="23.5" x14ac:dyDescent="0.3">
      <c r="A516" s="336"/>
      <c r="B516" s="336"/>
      <c r="C516" s="343"/>
      <c r="D516" s="338"/>
      <c r="E516" s="338"/>
      <c r="F516" s="337"/>
      <c r="G516" s="348"/>
      <c r="H516" s="446"/>
      <c r="I516" s="446"/>
      <c r="J516" s="671"/>
      <c r="K516" s="446"/>
      <c r="L516" s="348"/>
      <c r="M516" s="336"/>
      <c r="N516" s="336"/>
      <c r="O516" s="336"/>
      <c r="P516" s="336"/>
      <c r="Q516" s="336"/>
      <c r="R516" s="336"/>
      <c r="S516" s="336"/>
      <c r="T516" s="336"/>
      <c r="U516" s="336"/>
      <c r="V516" s="336"/>
      <c r="W516" s="336"/>
      <c r="X516" s="336"/>
      <c r="Y516" s="336"/>
      <c r="Z516" s="336"/>
    </row>
    <row r="517" spans="1:26" ht="23.5" x14ac:dyDescent="0.3">
      <c r="A517" s="336"/>
      <c r="B517" s="336"/>
      <c r="C517" s="343"/>
      <c r="D517" s="338"/>
      <c r="E517" s="338"/>
      <c r="F517" s="337"/>
      <c r="G517" s="348"/>
      <c r="H517" s="446"/>
      <c r="I517" s="446"/>
      <c r="J517" s="671"/>
      <c r="K517" s="446"/>
      <c r="L517" s="348"/>
      <c r="M517" s="336"/>
      <c r="N517" s="336"/>
      <c r="O517" s="336"/>
      <c r="P517" s="336"/>
      <c r="Q517" s="336"/>
      <c r="R517" s="336"/>
      <c r="S517" s="336"/>
      <c r="T517" s="336"/>
      <c r="U517" s="336"/>
      <c r="V517" s="336"/>
      <c r="W517" s="336"/>
      <c r="X517" s="336"/>
      <c r="Y517" s="336"/>
      <c r="Z517" s="336"/>
    </row>
    <row r="518" spans="1:26" ht="23.5" x14ac:dyDescent="0.3">
      <c r="A518" s="336"/>
      <c r="B518" s="336"/>
      <c r="C518" s="343"/>
      <c r="D518" s="338"/>
      <c r="E518" s="338"/>
      <c r="F518" s="337"/>
      <c r="G518" s="348"/>
      <c r="H518" s="446"/>
      <c r="I518" s="446"/>
      <c r="J518" s="671"/>
      <c r="K518" s="446"/>
      <c r="L518" s="348"/>
      <c r="M518" s="336"/>
      <c r="N518" s="336"/>
      <c r="O518" s="336"/>
      <c r="P518" s="336"/>
      <c r="Q518" s="336"/>
      <c r="R518" s="336"/>
      <c r="S518" s="336"/>
      <c r="T518" s="336"/>
      <c r="U518" s="336"/>
      <c r="V518" s="336"/>
      <c r="W518" s="336"/>
      <c r="X518" s="336"/>
      <c r="Y518" s="336"/>
      <c r="Z518" s="336"/>
    </row>
    <row r="519" spans="1:26" ht="23.5" x14ac:dyDescent="0.3">
      <c r="A519" s="336"/>
      <c r="B519" s="336"/>
      <c r="C519" s="343"/>
      <c r="D519" s="338"/>
      <c r="E519" s="338"/>
      <c r="F519" s="337"/>
      <c r="G519" s="348"/>
      <c r="H519" s="446"/>
      <c r="I519" s="446"/>
      <c r="J519" s="671"/>
      <c r="K519" s="446"/>
      <c r="L519" s="348"/>
      <c r="M519" s="336"/>
      <c r="N519" s="336"/>
      <c r="O519" s="336"/>
      <c r="P519" s="336"/>
      <c r="Q519" s="336"/>
      <c r="R519" s="336"/>
      <c r="S519" s="336"/>
      <c r="T519" s="336"/>
      <c r="U519" s="336"/>
      <c r="V519" s="336"/>
      <c r="W519" s="336"/>
      <c r="X519" s="336"/>
      <c r="Y519" s="336"/>
      <c r="Z519" s="336"/>
    </row>
    <row r="520" spans="1:26" ht="23.5" x14ac:dyDescent="0.3">
      <c r="A520" s="336"/>
      <c r="B520" s="336"/>
      <c r="C520" s="343"/>
      <c r="D520" s="338"/>
      <c r="E520" s="338"/>
      <c r="F520" s="337"/>
      <c r="G520" s="348"/>
      <c r="H520" s="446"/>
      <c r="I520" s="446"/>
      <c r="J520" s="671"/>
      <c r="K520" s="446"/>
      <c r="L520" s="348"/>
      <c r="M520" s="336"/>
      <c r="N520" s="336"/>
      <c r="O520" s="336"/>
      <c r="P520" s="336"/>
      <c r="Q520" s="336"/>
      <c r="R520" s="336"/>
      <c r="S520" s="336"/>
      <c r="T520" s="336"/>
      <c r="U520" s="336"/>
      <c r="V520" s="336"/>
      <c r="W520" s="336"/>
      <c r="X520" s="336"/>
      <c r="Y520" s="336"/>
      <c r="Z520" s="336"/>
    </row>
    <row r="521" spans="1:26" ht="23.5" x14ac:dyDescent="0.3">
      <c r="A521" s="336"/>
      <c r="B521" s="336"/>
      <c r="C521" s="343"/>
      <c r="D521" s="338"/>
      <c r="E521" s="338"/>
      <c r="F521" s="337"/>
      <c r="G521" s="348"/>
      <c r="H521" s="446"/>
      <c r="I521" s="446"/>
      <c r="J521" s="671"/>
      <c r="K521" s="446"/>
      <c r="L521" s="348"/>
      <c r="M521" s="336"/>
      <c r="N521" s="336"/>
      <c r="O521" s="336"/>
      <c r="P521" s="336"/>
      <c r="Q521" s="336"/>
      <c r="R521" s="336"/>
      <c r="S521" s="336"/>
      <c r="T521" s="336"/>
      <c r="U521" s="336"/>
      <c r="V521" s="336"/>
      <c r="W521" s="336"/>
      <c r="X521" s="336"/>
      <c r="Y521" s="336"/>
      <c r="Z521" s="336"/>
    </row>
    <row r="522" spans="1:26" ht="23.5" x14ac:dyDescent="0.3">
      <c r="A522" s="336"/>
      <c r="B522" s="336"/>
      <c r="C522" s="343"/>
      <c r="D522" s="338"/>
      <c r="E522" s="338"/>
      <c r="F522" s="337"/>
      <c r="G522" s="348"/>
      <c r="H522" s="446"/>
      <c r="I522" s="446"/>
      <c r="J522" s="671"/>
      <c r="K522" s="446"/>
      <c r="L522" s="348"/>
      <c r="M522" s="336"/>
      <c r="N522" s="336"/>
      <c r="O522" s="336"/>
      <c r="P522" s="336"/>
      <c r="Q522" s="336"/>
      <c r="R522" s="336"/>
      <c r="S522" s="336"/>
      <c r="T522" s="336"/>
      <c r="U522" s="336"/>
      <c r="V522" s="336"/>
      <c r="W522" s="336"/>
      <c r="X522" s="336"/>
      <c r="Y522" s="336"/>
      <c r="Z522" s="336"/>
    </row>
    <row r="523" spans="1:26" ht="23.5" x14ac:dyDescent="0.3">
      <c r="A523" s="336"/>
      <c r="B523" s="336"/>
      <c r="C523" s="343"/>
      <c r="D523" s="338"/>
      <c r="E523" s="338"/>
      <c r="F523" s="337"/>
      <c r="G523" s="348"/>
      <c r="H523" s="446"/>
      <c r="I523" s="446"/>
      <c r="J523" s="671"/>
      <c r="K523" s="446"/>
      <c r="L523" s="348"/>
      <c r="M523" s="336"/>
      <c r="N523" s="336"/>
      <c r="O523" s="336"/>
      <c r="P523" s="336"/>
      <c r="Q523" s="336"/>
      <c r="R523" s="336"/>
      <c r="S523" s="336"/>
      <c r="T523" s="336"/>
      <c r="U523" s="336"/>
      <c r="V523" s="336"/>
      <c r="W523" s="336"/>
      <c r="X523" s="336"/>
      <c r="Y523" s="336"/>
      <c r="Z523" s="336"/>
    </row>
    <row r="524" spans="1:26" ht="23.5" x14ac:dyDescent="0.3">
      <c r="A524" s="336"/>
      <c r="B524" s="336"/>
      <c r="C524" s="343"/>
      <c r="D524" s="338"/>
      <c r="E524" s="338"/>
      <c r="F524" s="337"/>
      <c r="G524" s="348"/>
      <c r="H524" s="446"/>
      <c r="I524" s="446"/>
      <c r="J524" s="671"/>
      <c r="K524" s="446"/>
      <c r="L524" s="348"/>
      <c r="M524" s="336"/>
      <c r="N524" s="336"/>
      <c r="O524" s="336"/>
      <c r="P524" s="336"/>
      <c r="Q524" s="336"/>
      <c r="R524" s="336"/>
      <c r="S524" s="336"/>
      <c r="T524" s="336"/>
      <c r="U524" s="336"/>
      <c r="V524" s="336"/>
      <c r="W524" s="336"/>
      <c r="X524" s="336"/>
      <c r="Y524" s="336"/>
      <c r="Z524" s="336"/>
    </row>
    <row r="525" spans="1:26" ht="23.5" x14ac:dyDescent="0.3">
      <c r="A525" s="336"/>
      <c r="B525" s="336"/>
      <c r="C525" s="343"/>
      <c r="D525" s="338"/>
      <c r="E525" s="338"/>
      <c r="F525" s="337"/>
      <c r="G525" s="348"/>
      <c r="H525" s="446"/>
      <c r="I525" s="446"/>
      <c r="J525" s="671"/>
      <c r="K525" s="446"/>
      <c r="L525" s="348"/>
      <c r="M525" s="336"/>
      <c r="N525" s="336"/>
      <c r="O525" s="336"/>
      <c r="P525" s="336"/>
      <c r="Q525" s="336"/>
      <c r="R525" s="336"/>
      <c r="S525" s="336"/>
      <c r="T525" s="336"/>
      <c r="U525" s="336"/>
      <c r="V525" s="336"/>
      <c r="W525" s="336"/>
      <c r="X525" s="336"/>
      <c r="Y525" s="336"/>
      <c r="Z525" s="336"/>
    </row>
    <row r="526" spans="1:26" ht="23.5" x14ac:dyDescent="0.3">
      <c r="A526" s="336"/>
      <c r="B526" s="336"/>
      <c r="C526" s="343"/>
      <c r="D526" s="338"/>
      <c r="E526" s="338"/>
      <c r="F526" s="337"/>
      <c r="G526" s="348"/>
      <c r="H526" s="446"/>
      <c r="I526" s="446"/>
      <c r="J526" s="671"/>
      <c r="K526" s="446"/>
      <c r="L526" s="348"/>
      <c r="M526" s="336"/>
      <c r="N526" s="336"/>
      <c r="O526" s="336"/>
      <c r="P526" s="336"/>
      <c r="Q526" s="336"/>
      <c r="R526" s="336"/>
      <c r="S526" s="336"/>
      <c r="T526" s="336"/>
      <c r="U526" s="336"/>
      <c r="V526" s="336"/>
      <c r="W526" s="336"/>
      <c r="X526" s="336"/>
      <c r="Y526" s="336"/>
      <c r="Z526" s="336"/>
    </row>
    <row r="527" spans="1:26" ht="23.5" x14ac:dyDescent="0.3">
      <c r="A527" s="336"/>
      <c r="B527" s="336"/>
      <c r="C527" s="343"/>
      <c r="D527" s="338"/>
      <c r="E527" s="338"/>
      <c r="F527" s="337"/>
      <c r="G527" s="348"/>
      <c r="H527" s="446"/>
      <c r="I527" s="446"/>
      <c r="J527" s="671"/>
      <c r="K527" s="446"/>
      <c r="L527" s="348"/>
      <c r="M527" s="336"/>
      <c r="N527" s="336"/>
      <c r="O527" s="336"/>
      <c r="P527" s="336"/>
      <c r="Q527" s="336"/>
      <c r="R527" s="336"/>
      <c r="S527" s="336"/>
      <c r="T527" s="336"/>
      <c r="U527" s="336"/>
      <c r="V527" s="336"/>
      <c r="W527" s="336"/>
      <c r="X527" s="336"/>
      <c r="Y527" s="336"/>
      <c r="Z527" s="336"/>
    </row>
    <row r="528" spans="1:26" ht="23.5" x14ac:dyDescent="0.3">
      <c r="A528" s="336"/>
      <c r="B528" s="336"/>
      <c r="C528" s="343"/>
      <c r="D528" s="338"/>
      <c r="E528" s="338"/>
      <c r="F528" s="337"/>
      <c r="G528" s="348"/>
      <c r="H528" s="446"/>
      <c r="I528" s="446"/>
      <c r="J528" s="671"/>
      <c r="K528" s="446"/>
      <c r="L528" s="348"/>
      <c r="M528" s="336"/>
      <c r="N528" s="336"/>
      <c r="O528" s="336"/>
      <c r="P528" s="336"/>
      <c r="Q528" s="336"/>
      <c r="R528" s="336"/>
      <c r="S528" s="336"/>
      <c r="T528" s="336"/>
      <c r="U528" s="336"/>
      <c r="V528" s="336"/>
      <c r="W528" s="336"/>
      <c r="X528" s="336"/>
      <c r="Y528" s="336"/>
      <c r="Z528" s="336"/>
    </row>
    <row r="529" spans="1:26" ht="23.5" x14ac:dyDescent="0.3">
      <c r="A529" s="336"/>
      <c r="B529" s="336"/>
      <c r="C529" s="343"/>
      <c r="D529" s="338"/>
      <c r="E529" s="338"/>
      <c r="F529" s="337"/>
      <c r="G529" s="348"/>
      <c r="H529" s="446"/>
      <c r="I529" s="446"/>
      <c r="J529" s="671"/>
      <c r="K529" s="446"/>
      <c r="L529" s="348"/>
      <c r="M529" s="336"/>
      <c r="N529" s="336"/>
      <c r="O529" s="336"/>
      <c r="P529" s="336"/>
      <c r="Q529" s="336"/>
      <c r="R529" s="336"/>
      <c r="S529" s="336"/>
      <c r="T529" s="336"/>
      <c r="U529" s="336"/>
      <c r="V529" s="336"/>
      <c r="W529" s="336"/>
      <c r="X529" s="336"/>
      <c r="Y529" s="336"/>
      <c r="Z529" s="336"/>
    </row>
    <row r="530" spans="1:26" ht="23.5" x14ac:dyDescent="0.3">
      <c r="A530" s="336"/>
      <c r="B530" s="336"/>
      <c r="C530" s="343"/>
      <c r="D530" s="338"/>
      <c r="E530" s="338"/>
      <c r="F530" s="337"/>
      <c r="G530" s="348"/>
      <c r="H530" s="446"/>
      <c r="I530" s="446"/>
      <c r="J530" s="671"/>
      <c r="K530" s="446"/>
      <c r="L530" s="348"/>
      <c r="M530" s="336"/>
      <c r="N530" s="336"/>
      <c r="O530" s="336"/>
      <c r="P530" s="336"/>
      <c r="Q530" s="336"/>
      <c r="R530" s="336"/>
      <c r="S530" s="336"/>
      <c r="T530" s="336"/>
      <c r="U530" s="336"/>
      <c r="V530" s="336"/>
      <c r="W530" s="336"/>
      <c r="X530" s="336"/>
      <c r="Y530" s="336"/>
      <c r="Z530" s="336"/>
    </row>
    <row r="531" spans="1:26" ht="23.5" x14ac:dyDescent="0.3">
      <c r="A531" s="336"/>
      <c r="B531" s="336"/>
      <c r="C531" s="343"/>
      <c r="D531" s="338"/>
      <c r="E531" s="338"/>
      <c r="F531" s="337"/>
      <c r="G531" s="348"/>
      <c r="H531" s="446"/>
      <c r="I531" s="446"/>
      <c r="J531" s="671"/>
      <c r="K531" s="446"/>
      <c r="L531" s="348"/>
      <c r="M531" s="336"/>
      <c r="N531" s="336"/>
      <c r="O531" s="336"/>
      <c r="P531" s="336"/>
      <c r="Q531" s="336"/>
      <c r="R531" s="336"/>
      <c r="S531" s="336"/>
      <c r="T531" s="336"/>
      <c r="U531" s="336"/>
      <c r="V531" s="336"/>
      <c r="W531" s="336"/>
      <c r="X531" s="336"/>
      <c r="Y531" s="336"/>
      <c r="Z531" s="336"/>
    </row>
    <row r="532" spans="1:26" ht="23.5" x14ac:dyDescent="0.3">
      <c r="A532" s="336"/>
      <c r="B532" s="336"/>
      <c r="C532" s="343"/>
      <c r="D532" s="338"/>
      <c r="E532" s="338"/>
      <c r="F532" s="337"/>
      <c r="G532" s="348"/>
      <c r="H532" s="446"/>
      <c r="I532" s="446"/>
      <c r="J532" s="671"/>
      <c r="K532" s="446"/>
      <c r="L532" s="348"/>
      <c r="M532" s="336"/>
      <c r="N532" s="336"/>
      <c r="O532" s="336"/>
      <c r="P532" s="336"/>
      <c r="Q532" s="336"/>
      <c r="R532" s="336"/>
      <c r="S532" s="336"/>
      <c r="T532" s="336"/>
      <c r="U532" s="336"/>
      <c r="V532" s="336"/>
      <c r="W532" s="336"/>
      <c r="X532" s="336"/>
      <c r="Y532" s="336"/>
      <c r="Z532" s="336"/>
    </row>
    <row r="533" spans="1:26" ht="23.5" x14ac:dyDescent="0.3">
      <c r="A533" s="336"/>
      <c r="B533" s="336"/>
      <c r="C533" s="343"/>
      <c r="D533" s="338"/>
      <c r="E533" s="338"/>
      <c r="F533" s="337"/>
      <c r="G533" s="348"/>
      <c r="H533" s="446"/>
      <c r="I533" s="446"/>
      <c r="J533" s="671"/>
      <c r="K533" s="446"/>
      <c r="L533" s="348"/>
      <c r="M533" s="336"/>
      <c r="N533" s="336"/>
      <c r="O533" s="336"/>
      <c r="P533" s="336"/>
      <c r="Q533" s="336"/>
      <c r="R533" s="336"/>
      <c r="S533" s="336"/>
      <c r="T533" s="336"/>
      <c r="U533" s="336"/>
      <c r="V533" s="336"/>
      <c r="W533" s="336"/>
      <c r="X533" s="336"/>
      <c r="Y533" s="336"/>
      <c r="Z533" s="336"/>
    </row>
    <row r="534" spans="1:26" ht="23.5" x14ac:dyDescent="0.3">
      <c r="A534" s="336"/>
      <c r="B534" s="336"/>
      <c r="C534" s="343"/>
      <c r="D534" s="338"/>
      <c r="E534" s="338"/>
      <c r="F534" s="337"/>
      <c r="G534" s="348"/>
      <c r="H534" s="446"/>
      <c r="I534" s="446"/>
      <c r="J534" s="671"/>
      <c r="K534" s="446"/>
      <c r="L534" s="348"/>
      <c r="M534" s="336"/>
      <c r="N534" s="336"/>
      <c r="O534" s="336"/>
      <c r="P534" s="336"/>
      <c r="Q534" s="336"/>
      <c r="R534" s="336"/>
      <c r="S534" s="336"/>
      <c r="T534" s="336"/>
      <c r="U534" s="336"/>
      <c r="V534" s="336"/>
      <c r="W534" s="336"/>
      <c r="X534" s="336"/>
      <c r="Y534" s="336"/>
      <c r="Z534" s="336"/>
    </row>
    <row r="535" spans="1:26" ht="23.5" x14ac:dyDescent="0.3">
      <c r="A535" s="336"/>
      <c r="B535" s="336"/>
      <c r="C535" s="343"/>
      <c r="D535" s="338"/>
      <c r="E535" s="338"/>
      <c r="F535" s="337"/>
      <c r="G535" s="348"/>
      <c r="H535" s="446"/>
      <c r="I535" s="446"/>
      <c r="J535" s="671"/>
      <c r="K535" s="446"/>
      <c r="L535" s="348"/>
      <c r="M535" s="336"/>
      <c r="N535" s="336"/>
      <c r="O535" s="336"/>
      <c r="P535" s="336"/>
      <c r="Q535" s="336"/>
      <c r="R535" s="336"/>
      <c r="S535" s="336"/>
      <c r="T535" s="336"/>
      <c r="U535" s="336"/>
      <c r="V535" s="336"/>
      <c r="W535" s="336"/>
      <c r="X535" s="336"/>
      <c r="Y535" s="336"/>
      <c r="Z535" s="336"/>
    </row>
    <row r="536" spans="1:26" ht="23.5" x14ac:dyDescent="0.3">
      <c r="A536" s="336"/>
      <c r="B536" s="336"/>
      <c r="C536" s="343"/>
      <c r="D536" s="338"/>
      <c r="E536" s="338"/>
      <c r="F536" s="337"/>
      <c r="G536" s="348"/>
      <c r="H536" s="446"/>
      <c r="I536" s="446"/>
      <c r="J536" s="671"/>
      <c r="K536" s="446"/>
      <c r="L536" s="348"/>
      <c r="M536" s="336"/>
      <c r="N536" s="336"/>
      <c r="O536" s="336"/>
      <c r="P536" s="336"/>
      <c r="Q536" s="336"/>
      <c r="R536" s="336"/>
      <c r="S536" s="336"/>
      <c r="T536" s="336"/>
      <c r="U536" s="336"/>
      <c r="V536" s="336"/>
      <c r="W536" s="336"/>
      <c r="X536" s="336"/>
      <c r="Y536" s="336"/>
      <c r="Z536" s="336"/>
    </row>
    <row r="537" spans="1:26" ht="23.5" x14ac:dyDescent="0.3">
      <c r="A537" s="336"/>
      <c r="B537" s="336"/>
      <c r="C537" s="343"/>
      <c r="D537" s="338"/>
      <c r="E537" s="338"/>
      <c r="F537" s="337"/>
      <c r="G537" s="348"/>
      <c r="H537" s="446"/>
      <c r="I537" s="446"/>
      <c r="J537" s="671"/>
      <c r="K537" s="446"/>
      <c r="L537" s="348"/>
      <c r="M537" s="336"/>
      <c r="N537" s="336"/>
      <c r="O537" s="336"/>
      <c r="P537" s="336"/>
      <c r="Q537" s="336"/>
      <c r="R537" s="336"/>
      <c r="S537" s="336"/>
      <c r="T537" s="336"/>
      <c r="U537" s="336"/>
      <c r="V537" s="336"/>
      <c r="W537" s="336"/>
      <c r="X537" s="336"/>
      <c r="Y537" s="336"/>
      <c r="Z537" s="336"/>
    </row>
    <row r="538" spans="1:26" ht="23.5" x14ac:dyDescent="0.3">
      <c r="A538" s="336"/>
      <c r="B538" s="336"/>
      <c r="C538" s="343"/>
      <c r="D538" s="338"/>
      <c r="E538" s="338"/>
      <c r="F538" s="337"/>
      <c r="G538" s="348"/>
      <c r="H538" s="446"/>
      <c r="I538" s="446"/>
      <c r="J538" s="671"/>
      <c r="K538" s="446"/>
      <c r="L538" s="348"/>
      <c r="M538" s="336"/>
      <c r="N538" s="336"/>
      <c r="O538" s="336"/>
      <c r="P538" s="336"/>
      <c r="Q538" s="336"/>
      <c r="R538" s="336"/>
      <c r="S538" s="336"/>
      <c r="T538" s="336"/>
      <c r="U538" s="336"/>
      <c r="V538" s="336"/>
      <c r="W538" s="336"/>
      <c r="X538" s="336"/>
      <c r="Y538" s="336"/>
      <c r="Z538" s="336"/>
    </row>
    <row r="539" spans="1:26" ht="23.5" x14ac:dyDescent="0.3">
      <c r="A539" s="336"/>
      <c r="B539" s="336"/>
      <c r="C539" s="343"/>
      <c r="D539" s="338"/>
      <c r="E539" s="338"/>
      <c r="F539" s="337"/>
      <c r="G539" s="348"/>
      <c r="H539" s="446"/>
      <c r="I539" s="446"/>
      <c r="J539" s="671"/>
      <c r="K539" s="446"/>
      <c r="L539" s="348"/>
      <c r="M539" s="336"/>
      <c r="N539" s="336"/>
      <c r="O539" s="336"/>
      <c r="P539" s="336"/>
      <c r="Q539" s="336"/>
      <c r="R539" s="336"/>
      <c r="S539" s="336"/>
      <c r="T539" s="336"/>
      <c r="U539" s="336"/>
      <c r="V539" s="336"/>
      <c r="W539" s="336"/>
      <c r="X539" s="336"/>
      <c r="Y539" s="336"/>
      <c r="Z539" s="336"/>
    </row>
    <row r="540" spans="1:26" ht="23.5" x14ac:dyDescent="0.3">
      <c r="A540" s="336"/>
      <c r="B540" s="336"/>
      <c r="C540" s="343"/>
      <c r="D540" s="338"/>
      <c r="E540" s="338"/>
      <c r="F540" s="337"/>
      <c r="G540" s="348"/>
      <c r="H540" s="446"/>
      <c r="I540" s="446"/>
      <c r="J540" s="671"/>
      <c r="K540" s="446"/>
      <c r="L540" s="348"/>
      <c r="M540" s="336"/>
      <c r="N540" s="336"/>
      <c r="O540" s="336"/>
      <c r="P540" s="336"/>
      <c r="Q540" s="336"/>
      <c r="R540" s="336"/>
      <c r="S540" s="336"/>
      <c r="T540" s="336"/>
      <c r="U540" s="336"/>
      <c r="V540" s="336"/>
      <c r="W540" s="336"/>
      <c r="X540" s="336"/>
      <c r="Y540" s="336"/>
      <c r="Z540" s="336"/>
    </row>
    <row r="541" spans="1:26" ht="23.5" x14ac:dyDescent="0.3">
      <c r="A541" s="336"/>
      <c r="B541" s="336"/>
      <c r="C541" s="343"/>
      <c r="D541" s="338"/>
      <c r="E541" s="338"/>
      <c r="F541" s="337"/>
      <c r="G541" s="348"/>
      <c r="H541" s="446"/>
      <c r="I541" s="446"/>
      <c r="J541" s="671"/>
      <c r="K541" s="446"/>
      <c r="L541" s="348"/>
      <c r="M541" s="336"/>
      <c r="N541" s="336"/>
      <c r="O541" s="336"/>
      <c r="P541" s="336"/>
      <c r="Q541" s="336"/>
      <c r="R541" s="336"/>
      <c r="S541" s="336"/>
      <c r="T541" s="336"/>
      <c r="U541" s="336"/>
      <c r="V541" s="336"/>
      <c r="W541" s="336"/>
      <c r="X541" s="336"/>
      <c r="Y541" s="336"/>
      <c r="Z541" s="336"/>
    </row>
    <row r="542" spans="1:26" ht="23.5" x14ac:dyDescent="0.3">
      <c r="A542" s="336"/>
      <c r="B542" s="336"/>
      <c r="C542" s="343"/>
      <c r="D542" s="338"/>
      <c r="E542" s="338"/>
      <c r="F542" s="337"/>
      <c r="G542" s="348"/>
      <c r="H542" s="446"/>
      <c r="I542" s="446"/>
      <c r="J542" s="671"/>
      <c r="K542" s="446"/>
      <c r="L542" s="348"/>
      <c r="M542" s="336"/>
      <c r="N542" s="336"/>
      <c r="O542" s="336"/>
      <c r="P542" s="336"/>
      <c r="Q542" s="336"/>
      <c r="R542" s="336"/>
      <c r="S542" s="336"/>
      <c r="T542" s="336"/>
      <c r="U542" s="336"/>
      <c r="V542" s="336"/>
      <c r="W542" s="336"/>
      <c r="X542" s="336"/>
      <c r="Y542" s="336"/>
      <c r="Z542" s="336"/>
    </row>
    <row r="543" spans="1:26" ht="23.5" x14ac:dyDescent="0.3">
      <c r="A543" s="336"/>
      <c r="B543" s="336"/>
      <c r="C543" s="343"/>
      <c r="D543" s="338"/>
      <c r="E543" s="338"/>
      <c r="F543" s="337"/>
      <c r="G543" s="348"/>
      <c r="H543" s="446"/>
      <c r="I543" s="446"/>
      <c r="J543" s="671"/>
      <c r="K543" s="446"/>
      <c r="L543" s="348"/>
      <c r="M543" s="336"/>
      <c r="N543" s="336"/>
      <c r="O543" s="336"/>
      <c r="P543" s="336"/>
      <c r="Q543" s="336"/>
      <c r="R543" s="336"/>
      <c r="S543" s="336"/>
      <c r="T543" s="336"/>
      <c r="U543" s="336"/>
      <c r="V543" s="336"/>
      <c r="W543" s="336"/>
      <c r="X543" s="336"/>
      <c r="Y543" s="336"/>
      <c r="Z543" s="336"/>
    </row>
    <row r="544" spans="1:26" ht="23.5" x14ac:dyDescent="0.3">
      <c r="A544" s="336"/>
      <c r="B544" s="336"/>
      <c r="C544" s="343"/>
      <c r="D544" s="338"/>
      <c r="E544" s="338"/>
      <c r="F544" s="337"/>
      <c r="G544" s="348"/>
      <c r="H544" s="446"/>
      <c r="I544" s="446"/>
      <c r="J544" s="671"/>
      <c r="K544" s="446"/>
      <c r="L544" s="348"/>
      <c r="M544" s="336"/>
      <c r="N544" s="336"/>
      <c r="O544" s="336"/>
      <c r="P544" s="336"/>
      <c r="Q544" s="336"/>
      <c r="R544" s="336"/>
      <c r="S544" s="336"/>
      <c r="T544" s="336"/>
      <c r="U544" s="336"/>
      <c r="V544" s="336"/>
      <c r="W544" s="336"/>
      <c r="X544" s="336"/>
      <c r="Y544" s="336"/>
      <c r="Z544" s="336"/>
    </row>
    <row r="545" spans="1:26" ht="23.5" x14ac:dyDescent="0.3">
      <c r="A545" s="336"/>
      <c r="B545" s="336"/>
      <c r="C545" s="343"/>
      <c r="D545" s="338"/>
      <c r="E545" s="338"/>
      <c r="F545" s="337"/>
      <c r="G545" s="348"/>
      <c r="H545" s="446"/>
      <c r="I545" s="446"/>
      <c r="J545" s="671"/>
      <c r="K545" s="446"/>
      <c r="L545" s="348"/>
      <c r="M545" s="336"/>
      <c r="N545" s="336"/>
      <c r="O545" s="336"/>
      <c r="P545" s="336"/>
      <c r="Q545" s="336"/>
      <c r="R545" s="336"/>
      <c r="S545" s="336"/>
      <c r="T545" s="336"/>
      <c r="U545" s="336"/>
      <c r="V545" s="336"/>
      <c r="W545" s="336"/>
      <c r="X545" s="336"/>
      <c r="Y545" s="336"/>
      <c r="Z545" s="336"/>
    </row>
    <row r="546" spans="1:26" ht="23.5" x14ac:dyDescent="0.3">
      <c r="A546" s="336"/>
      <c r="B546" s="336"/>
      <c r="C546" s="343"/>
      <c r="D546" s="338"/>
      <c r="E546" s="338"/>
      <c r="F546" s="337"/>
      <c r="G546" s="348"/>
      <c r="H546" s="446"/>
      <c r="I546" s="446"/>
      <c r="J546" s="671"/>
      <c r="K546" s="446"/>
      <c r="L546" s="348"/>
      <c r="M546" s="336"/>
      <c r="N546" s="336"/>
      <c r="O546" s="336"/>
      <c r="P546" s="336"/>
      <c r="Q546" s="336"/>
      <c r="R546" s="336"/>
      <c r="S546" s="336"/>
      <c r="T546" s="336"/>
      <c r="U546" s="336"/>
      <c r="V546" s="336"/>
      <c r="W546" s="336"/>
      <c r="X546" s="336"/>
      <c r="Y546" s="336"/>
      <c r="Z546" s="336"/>
    </row>
    <row r="547" spans="1:26" ht="23.5" x14ac:dyDescent="0.3">
      <c r="A547" s="336"/>
      <c r="B547" s="336"/>
      <c r="C547" s="343"/>
      <c r="D547" s="338"/>
      <c r="E547" s="338"/>
      <c r="F547" s="337"/>
      <c r="G547" s="348"/>
      <c r="H547" s="446"/>
      <c r="I547" s="446"/>
      <c r="J547" s="671"/>
      <c r="K547" s="446"/>
      <c r="L547" s="348"/>
      <c r="M547" s="336"/>
      <c r="N547" s="336"/>
      <c r="O547" s="336"/>
      <c r="P547" s="336"/>
      <c r="Q547" s="336"/>
      <c r="R547" s="336"/>
      <c r="S547" s="336"/>
      <c r="T547" s="336"/>
      <c r="U547" s="336"/>
      <c r="V547" s="336"/>
      <c r="W547" s="336"/>
      <c r="X547" s="336"/>
      <c r="Y547" s="336"/>
      <c r="Z547" s="336"/>
    </row>
    <row r="548" spans="1:26" ht="23.5" x14ac:dyDescent="0.3">
      <c r="A548" s="336"/>
      <c r="B548" s="336"/>
      <c r="C548" s="343"/>
      <c r="D548" s="338"/>
      <c r="E548" s="338"/>
      <c r="F548" s="337"/>
      <c r="G548" s="348"/>
      <c r="H548" s="446"/>
      <c r="I548" s="446"/>
      <c r="J548" s="671"/>
      <c r="K548" s="446"/>
      <c r="L548" s="348"/>
      <c r="M548" s="336"/>
      <c r="N548" s="336"/>
      <c r="O548" s="336"/>
      <c r="P548" s="336"/>
      <c r="Q548" s="336"/>
      <c r="R548" s="336"/>
      <c r="S548" s="336"/>
      <c r="T548" s="336"/>
      <c r="U548" s="336"/>
      <c r="V548" s="336"/>
      <c r="W548" s="336"/>
      <c r="X548" s="336"/>
      <c r="Y548" s="336"/>
      <c r="Z548" s="336"/>
    </row>
    <row r="549" spans="1:26" ht="23.5" x14ac:dyDescent="0.3">
      <c r="A549" s="336"/>
      <c r="B549" s="336"/>
      <c r="C549" s="343"/>
      <c r="D549" s="338"/>
      <c r="E549" s="338"/>
      <c r="F549" s="337"/>
      <c r="G549" s="348"/>
      <c r="H549" s="446"/>
      <c r="I549" s="446"/>
      <c r="J549" s="671"/>
      <c r="K549" s="446"/>
      <c r="L549" s="348"/>
      <c r="M549" s="336"/>
      <c r="N549" s="336"/>
      <c r="O549" s="336"/>
      <c r="P549" s="336"/>
      <c r="Q549" s="336"/>
      <c r="R549" s="336"/>
      <c r="S549" s="336"/>
      <c r="T549" s="336"/>
      <c r="U549" s="336"/>
      <c r="V549" s="336"/>
      <c r="W549" s="336"/>
      <c r="X549" s="336"/>
      <c r="Y549" s="336"/>
      <c r="Z549" s="336"/>
    </row>
    <row r="550" spans="1:26" ht="23.5" x14ac:dyDescent="0.3">
      <c r="A550" s="336"/>
      <c r="B550" s="336"/>
      <c r="C550" s="343"/>
      <c r="D550" s="338"/>
      <c r="E550" s="338"/>
      <c r="F550" s="337"/>
      <c r="G550" s="348"/>
      <c r="H550" s="446"/>
      <c r="I550" s="446"/>
      <c r="J550" s="671"/>
      <c r="K550" s="446"/>
      <c r="L550" s="348"/>
      <c r="M550" s="336"/>
      <c r="N550" s="336"/>
      <c r="O550" s="336"/>
      <c r="P550" s="336"/>
      <c r="Q550" s="336"/>
      <c r="R550" s="336"/>
      <c r="S550" s="336"/>
      <c r="T550" s="336"/>
      <c r="U550" s="336"/>
      <c r="V550" s="336"/>
      <c r="W550" s="336"/>
      <c r="X550" s="336"/>
      <c r="Y550" s="336"/>
      <c r="Z550" s="336"/>
    </row>
    <row r="551" spans="1:26" ht="23.5" x14ac:dyDescent="0.3">
      <c r="A551" s="336"/>
      <c r="B551" s="336"/>
      <c r="C551" s="343"/>
      <c r="D551" s="338"/>
      <c r="E551" s="338"/>
      <c r="F551" s="337"/>
      <c r="G551" s="348"/>
      <c r="H551" s="446"/>
      <c r="I551" s="446"/>
      <c r="J551" s="671"/>
      <c r="K551" s="446"/>
      <c r="L551" s="348"/>
      <c r="M551" s="336"/>
      <c r="N551" s="336"/>
      <c r="O551" s="336"/>
      <c r="P551" s="336"/>
      <c r="Q551" s="336"/>
      <c r="R551" s="336"/>
      <c r="S551" s="336"/>
      <c r="T551" s="336"/>
      <c r="U551" s="336"/>
      <c r="V551" s="336"/>
      <c r="W551" s="336"/>
      <c r="X551" s="336"/>
      <c r="Y551" s="336"/>
      <c r="Z551" s="336"/>
    </row>
    <row r="552" spans="1:26" ht="23.5" x14ac:dyDescent="0.3">
      <c r="A552" s="336"/>
      <c r="B552" s="336"/>
      <c r="C552" s="343"/>
      <c r="D552" s="338"/>
      <c r="E552" s="338"/>
      <c r="F552" s="337"/>
      <c r="G552" s="348"/>
      <c r="H552" s="446"/>
      <c r="I552" s="446"/>
      <c r="J552" s="671"/>
      <c r="K552" s="446"/>
      <c r="L552" s="348"/>
      <c r="M552" s="336"/>
      <c r="N552" s="336"/>
      <c r="O552" s="336"/>
      <c r="P552" s="336"/>
      <c r="Q552" s="336"/>
      <c r="R552" s="336"/>
      <c r="S552" s="336"/>
      <c r="T552" s="336"/>
      <c r="U552" s="336"/>
      <c r="V552" s="336"/>
      <c r="W552" s="336"/>
      <c r="X552" s="336"/>
      <c r="Y552" s="336"/>
      <c r="Z552" s="336"/>
    </row>
    <row r="553" spans="1:26" ht="23.5" x14ac:dyDescent="0.3">
      <c r="A553" s="336"/>
      <c r="B553" s="336"/>
      <c r="C553" s="343"/>
      <c r="D553" s="338"/>
      <c r="E553" s="338"/>
      <c r="F553" s="337"/>
      <c r="G553" s="348"/>
      <c r="H553" s="446"/>
      <c r="I553" s="446"/>
      <c r="J553" s="671"/>
      <c r="K553" s="446"/>
      <c r="L553" s="348"/>
      <c r="M553" s="336"/>
      <c r="N553" s="336"/>
      <c r="O553" s="336"/>
      <c r="P553" s="336"/>
      <c r="Q553" s="336"/>
      <c r="R553" s="336"/>
      <c r="S553" s="336"/>
      <c r="T553" s="336"/>
      <c r="U553" s="336"/>
      <c r="V553" s="336"/>
      <c r="W553" s="336"/>
      <c r="X553" s="336"/>
      <c r="Y553" s="336"/>
      <c r="Z553" s="336"/>
    </row>
    <row r="554" spans="1:26" ht="23.5" x14ac:dyDescent="0.3">
      <c r="A554" s="336"/>
      <c r="B554" s="336"/>
      <c r="C554" s="343"/>
      <c r="D554" s="338"/>
      <c r="E554" s="338"/>
      <c r="F554" s="337"/>
      <c r="G554" s="348"/>
      <c r="H554" s="446"/>
      <c r="I554" s="446"/>
      <c r="J554" s="671"/>
      <c r="K554" s="446"/>
      <c r="L554" s="348"/>
      <c r="M554" s="336"/>
      <c r="N554" s="336"/>
      <c r="O554" s="336"/>
      <c r="P554" s="336"/>
      <c r="Q554" s="336"/>
      <c r="R554" s="336"/>
      <c r="S554" s="336"/>
      <c r="T554" s="336"/>
      <c r="U554" s="336"/>
      <c r="V554" s="336"/>
      <c r="W554" s="336"/>
      <c r="X554" s="336"/>
      <c r="Y554" s="336"/>
      <c r="Z554" s="336"/>
    </row>
    <row r="555" spans="1:26" ht="23.5" x14ac:dyDescent="0.3">
      <c r="A555" s="336"/>
      <c r="B555" s="336"/>
      <c r="C555" s="343"/>
      <c r="D555" s="338"/>
      <c r="E555" s="338"/>
      <c r="F555" s="337"/>
      <c r="G555" s="348"/>
      <c r="H555" s="446"/>
      <c r="I555" s="446"/>
      <c r="J555" s="671"/>
      <c r="K555" s="446"/>
      <c r="L555" s="348"/>
      <c r="M555" s="336"/>
      <c r="N555" s="336"/>
      <c r="O555" s="336"/>
      <c r="P555" s="336"/>
      <c r="Q555" s="336"/>
      <c r="R555" s="336"/>
      <c r="S555" s="336"/>
      <c r="T555" s="336"/>
      <c r="U555" s="336"/>
      <c r="V555" s="336"/>
      <c r="W555" s="336"/>
      <c r="X555" s="336"/>
      <c r="Y555" s="336"/>
      <c r="Z555" s="336"/>
    </row>
    <row r="556" spans="1:26" ht="23.5" x14ac:dyDescent="0.3">
      <c r="A556" s="336"/>
      <c r="B556" s="336"/>
      <c r="C556" s="343"/>
      <c r="D556" s="338"/>
      <c r="E556" s="338"/>
      <c r="F556" s="337"/>
      <c r="G556" s="348"/>
      <c r="H556" s="446"/>
      <c r="I556" s="446"/>
      <c r="J556" s="671"/>
      <c r="K556" s="446"/>
      <c r="L556" s="348"/>
      <c r="M556" s="336"/>
      <c r="N556" s="336"/>
      <c r="O556" s="336"/>
      <c r="P556" s="336"/>
      <c r="Q556" s="336"/>
      <c r="R556" s="336"/>
      <c r="S556" s="336"/>
      <c r="T556" s="336"/>
      <c r="U556" s="336"/>
      <c r="V556" s="336"/>
      <c r="W556" s="336"/>
      <c r="X556" s="336"/>
      <c r="Y556" s="336"/>
      <c r="Z556" s="336"/>
    </row>
    <row r="557" spans="1:26" ht="23.5" x14ac:dyDescent="0.3">
      <c r="A557" s="336"/>
      <c r="B557" s="336"/>
      <c r="C557" s="343"/>
      <c r="D557" s="338"/>
      <c r="E557" s="338"/>
      <c r="F557" s="337"/>
      <c r="G557" s="348"/>
      <c r="H557" s="446"/>
      <c r="I557" s="446"/>
      <c r="J557" s="671"/>
      <c r="K557" s="446"/>
      <c r="L557" s="348"/>
      <c r="M557" s="336"/>
      <c r="N557" s="336"/>
      <c r="O557" s="336"/>
      <c r="P557" s="336"/>
      <c r="Q557" s="336"/>
      <c r="R557" s="336"/>
      <c r="S557" s="336"/>
      <c r="T557" s="336"/>
      <c r="U557" s="336"/>
      <c r="V557" s="336"/>
      <c r="W557" s="336"/>
      <c r="X557" s="336"/>
      <c r="Y557" s="336"/>
      <c r="Z557" s="336"/>
    </row>
    <row r="558" spans="1:26" ht="23.5" x14ac:dyDescent="0.3">
      <c r="A558" s="336"/>
      <c r="B558" s="336"/>
      <c r="C558" s="343"/>
      <c r="D558" s="338"/>
      <c r="E558" s="338"/>
      <c r="F558" s="337"/>
      <c r="G558" s="348"/>
      <c r="H558" s="446"/>
      <c r="I558" s="446"/>
      <c r="J558" s="671"/>
      <c r="K558" s="446"/>
      <c r="L558" s="348"/>
      <c r="M558" s="336"/>
      <c r="N558" s="336"/>
      <c r="O558" s="336"/>
      <c r="P558" s="336"/>
      <c r="Q558" s="336"/>
      <c r="R558" s="336"/>
      <c r="S558" s="336"/>
      <c r="T558" s="336"/>
      <c r="U558" s="336"/>
      <c r="V558" s="336"/>
      <c r="W558" s="336"/>
      <c r="X558" s="336"/>
      <c r="Y558" s="336"/>
      <c r="Z558" s="336"/>
    </row>
    <row r="559" spans="1:26" ht="23.5" x14ac:dyDescent="0.3">
      <c r="A559" s="336"/>
      <c r="B559" s="336"/>
      <c r="C559" s="343"/>
      <c r="D559" s="338"/>
      <c r="E559" s="338"/>
      <c r="F559" s="337"/>
      <c r="G559" s="348"/>
      <c r="H559" s="446"/>
      <c r="I559" s="446"/>
      <c r="J559" s="671"/>
      <c r="K559" s="446"/>
      <c r="L559" s="348"/>
      <c r="M559" s="336"/>
      <c r="N559" s="336"/>
      <c r="O559" s="336"/>
      <c r="P559" s="336"/>
      <c r="Q559" s="336"/>
      <c r="R559" s="336"/>
      <c r="S559" s="336"/>
      <c r="T559" s="336"/>
      <c r="U559" s="336"/>
      <c r="V559" s="336"/>
      <c r="W559" s="336"/>
      <c r="X559" s="336"/>
      <c r="Y559" s="336"/>
      <c r="Z559" s="336"/>
    </row>
    <row r="560" spans="1:26" ht="23.5" x14ac:dyDescent="0.3">
      <c r="A560" s="336"/>
      <c r="B560" s="336"/>
      <c r="C560" s="343"/>
      <c r="D560" s="338"/>
      <c r="E560" s="338"/>
      <c r="F560" s="337"/>
      <c r="G560" s="348"/>
      <c r="H560" s="446"/>
      <c r="I560" s="446"/>
      <c r="J560" s="671"/>
      <c r="K560" s="446"/>
      <c r="L560" s="348"/>
      <c r="M560" s="336"/>
      <c r="N560" s="336"/>
      <c r="O560" s="336"/>
      <c r="P560" s="336"/>
      <c r="Q560" s="336"/>
      <c r="R560" s="336"/>
      <c r="S560" s="336"/>
      <c r="T560" s="336"/>
      <c r="U560" s="336"/>
      <c r="V560" s="336"/>
      <c r="W560" s="336"/>
      <c r="X560" s="336"/>
      <c r="Y560" s="336"/>
      <c r="Z560" s="336"/>
    </row>
    <row r="561" spans="1:26" ht="23.5" x14ac:dyDescent="0.3">
      <c r="A561" s="336"/>
      <c r="B561" s="336"/>
      <c r="C561" s="343"/>
      <c r="D561" s="338"/>
      <c r="E561" s="338"/>
      <c r="F561" s="337"/>
      <c r="G561" s="348"/>
      <c r="H561" s="446"/>
      <c r="I561" s="446"/>
      <c r="J561" s="671"/>
      <c r="K561" s="446"/>
      <c r="L561" s="348"/>
      <c r="M561" s="336"/>
      <c r="N561" s="336"/>
      <c r="O561" s="336"/>
      <c r="P561" s="336"/>
      <c r="Q561" s="336"/>
      <c r="R561" s="336"/>
      <c r="S561" s="336"/>
      <c r="T561" s="336"/>
      <c r="U561" s="336"/>
      <c r="V561" s="336"/>
      <c r="W561" s="336"/>
      <c r="X561" s="336"/>
      <c r="Y561" s="336"/>
      <c r="Z561" s="336"/>
    </row>
    <row r="562" spans="1:26" ht="23.5" x14ac:dyDescent="0.3">
      <c r="A562" s="336"/>
      <c r="B562" s="336"/>
      <c r="C562" s="343"/>
      <c r="D562" s="338"/>
      <c r="E562" s="338"/>
      <c r="F562" s="337"/>
      <c r="G562" s="348"/>
      <c r="H562" s="446"/>
      <c r="I562" s="446"/>
      <c r="J562" s="671"/>
      <c r="K562" s="446"/>
      <c r="L562" s="348"/>
      <c r="M562" s="336"/>
      <c r="N562" s="336"/>
      <c r="O562" s="336"/>
      <c r="P562" s="336"/>
      <c r="Q562" s="336"/>
      <c r="R562" s="336"/>
      <c r="S562" s="336"/>
      <c r="T562" s="336"/>
      <c r="U562" s="336"/>
      <c r="V562" s="336"/>
      <c r="W562" s="336"/>
      <c r="X562" s="336"/>
      <c r="Y562" s="336"/>
      <c r="Z562" s="336"/>
    </row>
    <row r="563" spans="1:26" ht="23.5" x14ac:dyDescent="0.3">
      <c r="A563" s="336"/>
      <c r="B563" s="336"/>
      <c r="C563" s="343"/>
      <c r="D563" s="338"/>
      <c r="E563" s="338"/>
      <c r="F563" s="337"/>
      <c r="G563" s="348"/>
      <c r="H563" s="446"/>
      <c r="I563" s="446"/>
      <c r="J563" s="671"/>
      <c r="K563" s="446"/>
      <c r="L563" s="348"/>
      <c r="M563" s="336"/>
      <c r="N563" s="336"/>
      <c r="O563" s="336"/>
      <c r="P563" s="336"/>
      <c r="Q563" s="336"/>
      <c r="R563" s="336"/>
      <c r="S563" s="336"/>
      <c r="T563" s="336"/>
      <c r="U563" s="336"/>
      <c r="V563" s="336"/>
      <c r="W563" s="336"/>
      <c r="X563" s="336"/>
      <c r="Y563" s="336"/>
      <c r="Z563" s="336"/>
    </row>
    <row r="564" spans="1:26" ht="23.5" x14ac:dyDescent="0.3">
      <c r="A564" s="336"/>
      <c r="B564" s="336"/>
      <c r="C564" s="343"/>
      <c r="D564" s="338"/>
      <c r="E564" s="338"/>
      <c r="F564" s="337"/>
      <c r="G564" s="348"/>
      <c r="H564" s="446"/>
      <c r="I564" s="446"/>
      <c r="J564" s="671"/>
      <c r="K564" s="446"/>
      <c r="L564" s="348"/>
      <c r="M564" s="336"/>
      <c r="N564" s="336"/>
      <c r="O564" s="336"/>
      <c r="P564" s="336"/>
      <c r="Q564" s="336"/>
      <c r="R564" s="336"/>
      <c r="S564" s="336"/>
      <c r="T564" s="336"/>
      <c r="U564" s="336"/>
      <c r="V564" s="336"/>
      <c r="W564" s="336"/>
      <c r="X564" s="336"/>
      <c r="Y564" s="336"/>
      <c r="Z564" s="336"/>
    </row>
    <row r="565" spans="1:26" ht="23.5" x14ac:dyDescent="0.3">
      <c r="A565" s="336"/>
      <c r="B565" s="336"/>
      <c r="C565" s="343"/>
      <c r="D565" s="338"/>
      <c r="E565" s="338"/>
      <c r="F565" s="337"/>
      <c r="G565" s="348"/>
      <c r="H565" s="446"/>
      <c r="I565" s="446"/>
      <c r="J565" s="671"/>
      <c r="K565" s="446"/>
      <c r="L565" s="348"/>
      <c r="M565" s="336"/>
      <c r="N565" s="336"/>
      <c r="O565" s="336"/>
      <c r="P565" s="336"/>
      <c r="Q565" s="336"/>
      <c r="R565" s="336"/>
      <c r="S565" s="336"/>
      <c r="T565" s="336"/>
      <c r="U565" s="336"/>
      <c r="V565" s="336"/>
      <c r="W565" s="336"/>
      <c r="X565" s="336"/>
      <c r="Y565" s="336"/>
      <c r="Z565" s="336"/>
    </row>
    <row r="566" spans="1:26" ht="23.5" x14ac:dyDescent="0.3">
      <c r="A566" s="336"/>
      <c r="B566" s="336"/>
      <c r="C566" s="343"/>
      <c r="D566" s="338"/>
      <c r="E566" s="338"/>
      <c r="F566" s="337"/>
      <c r="G566" s="348"/>
      <c r="H566" s="446"/>
      <c r="I566" s="446"/>
      <c r="J566" s="671"/>
      <c r="K566" s="446"/>
      <c r="L566" s="348"/>
      <c r="M566" s="336"/>
      <c r="N566" s="336"/>
      <c r="O566" s="336"/>
      <c r="P566" s="336"/>
      <c r="Q566" s="336"/>
      <c r="R566" s="336"/>
      <c r="S566" s="336"/>
      <c r="T566" s="336"/>
      <c r="U566" s="336"/>
      <c r="V566" s="336"/>
      <c r="W566" s="336"/>
      <c r="X566" s="336"/>
      <c r="Y566" s="336"/>
      <c r="Z566" s="336"/>
    </row>
    <row r="567" spans="1:26" ht="23.5" x14ac:dyDescent="0.3">
      <c r="A567" s="336"/>
      <c r="B567" s="336"/>
      <c r="C567" s="343"/>
      <c r="D567" s="338"/>
      <c r="E567" s="338"/>
      <c r="F567" s="337"/>
      <c r="G567" s="348"/>
      <c r="H567" s="446"/>
      <c r="I567" s="446"/>
      <c r="J567" s="671"/>
      <c r="K567" s="446"/>
      <c r="L567" s="348"/>
      <c r="M567" s="336"/>
      <c r="N567" s="336"/>
      <c r="O567" s="336"/>
      <c r="P567" s="336"/>
      <c r="Q567" s="336"/>
      <c r="R567" s="336"/>
      <c r="S567" s="336"/>
      <c r="T567" s="336"/>
      <c r="U567" s="336"/>
      <c r="V567" s="336"/>
      <c r="W567" s="336"/>
      <c r="X567" s="336"/>
      <c r="Y567" s="336"/>
      <c r="Z567" s="336"/>
    </row>
    <row r="568" spans="1:26" ht="23.5" x14ac:dyDescent="0.3">
      <c r="A568" s="336"/>
      <c r="B568" s="336"/>
      <c r="C568" s="343"/>
      <c r="D568" s="338"/>
      <c r="E568" s="338"/>
      <c r="F568" s="337"/>
      <c r="G568" s="348"/>
      <c r="H568" s="446"/>
      <c r="I568" s="446"/>
      <c r="J568" s="671"/>
      <c r="K568" s="446"/>
      <c r="L568" s="348"/>
      <c r="M568" s="336"/>
      <c r="N568" s="336"/>
      <c r="O568" s="336"/>
      <c r="P568" s="336"/>
      <c r="Q568" s="336"/>
      <c r="R568" s="336"/>
      <c r="S568" s="336"/>
      <c r="T568" s="336"/>
      <c r="U568" s="336"/>
      <c r="V568" s="336"/>
      <c r="W568" s="336"/>
      <c r="X568" s="336"/>
      <c r="Y568" s="336"/>
      <c r="Z568" s="336"/>
    </row>
    <row r="569" spans="1:26" ht="23.5" x14ac:dyDescent="0.3">
      <c r="A569" s="336"/>
      <c r="B569" s="336"/>
      <c r="C569" s="343"/>
      <c r="D569" s="338"/>
      <c r="E569" s="338"/>
      <c r="F569" s="337"/>
      <c r="G569" s="348"/>
      <c r="H569" s="446"/>
      <c r="I569" s="446"/>
      <c r="J569" s="671"/>
      <c r="K569" s="446"/>
      <c r="L569" s="348"/>
      <c r="M569" s="336"/>
      <c r="N569" s="336"/>
      <c r="O569" s="336"/>
      <c r="P569" s="336"/>
      <c r="Q569" s="336"/>
      <c r="R569" s="336"/>
      <c r="S569" s="336"/>
      <c r="T569" s="336"/>
      <c r="U569" s="336"/>
      <c r="V569" s="336"/>
      <c r="W569" s="336"/>
      <c r="X569" s="336"/>
      <c r="Y569" s="336"/>
      <c r="Z569" s="336"/>
    </row>
    <row r="570" spans="1:26" ht="23.5" x14ac:dyDescent="0.3">
      <c r="A570" s="336"/>
      <c r="B570" s="336"/>
      <c r="C570" s="343"/>
      <c r="D570" s="338"/>
      <c r="E570" s="338"/>
      <c r="F570" s="337"/>
      <c r="G570" s="348"/>
      <c r="H570" s="446"/>
      <c r="I570" s="446"/>
      <c r="J570" s="671"/>
      <c r="K570" s="446"/>
      <c r="L570" s="348"/>
      <c r="M570" s="336"/>
      <c r="N570" s="336"/>
      <c r="O570" s="336"/>
      <c r="P570" s="336"/>
      <c r="Q570" s="336"/>
      <c r="R570" s="336"/>
      <c r="S570" s="336"/>
      <c r="T570" s="336"/>
      <c r="U570" s="336"/>
      <c r="V570" s="336"/>
      <c r="W570" s="336"/>
      <c r="X570" s="336"/>
      <c r="Y570" s="336"/>
      <c r="Z570" s="336"/>
    </row>
    <row r="571" spans="1:26" ht="23.5" x14ac:dyDescent="0.3">
      <c r="A571" s="336"/>
      <c r="B571" s="336"/>
      <c r="C571" s="343"/>
      <c r="D571" s="338"/>
      <c r="E571" s="338"/>
      <c r="F571" s="337"/>
      <c r="G571" s="348"/>
      <c r="H571" s="446"/>
      <c r="I571" s="446"/>
      <c r="J571" s="671"/>
      <c r="K571" s="446"/>
      <c r="L571" s="348"/>
      <c r="M571" s="336"/>
      <c r="N571" s="336"/>
      <c r="O571" s="336"/>
      <c r="P571" s="336"/>
      <c r="Q571" s="336"/>
      <c r="R571" s="336"/>
      <c r="S571" s="336"/>
      <c r="T571" s="336"/>
      <c r="U571" s="336"/>
      <c r="V571" s="336"/>
      <c r="W571" s="336"/>
      <c r="X571" s="336"/>
      <c r="Y571" s="336"/>
      <c r="Z571" s="336"/>
    </row>
    <row r="572" spans="1:26" ht="23.5" x14ac:dyDescent="0.3">
      <c r="A572" s="336"/>
      <c r="B572" s="336"/>
      <c r="C572" s="343"/>
      <c r="D572" s="338"/>
      <c r="E572" s="338"/>
      <c r="F572" s="337"/>
      <c r="G572" s="348"/>
      <c r="H572" s="446"/>
      <c r="I572" s="446"/>
      <c r="J572" s="671"/>
      <c r="K572" s="446"/>
      <c r="L572" s="348"/>
      <c r="M572" s="336"/>
      <c r="N572" s="336"/>
      <c r="O572" s="336"/>
      <c r="P572" s="336"/>
      <c r="Q572" s="336"/>
      <c r="R572" s="336"/>
      <c r="S572" s="336"/>
      <c r="T572" s="336"/>
      <c r="U572" s="336"/>
      <c r="V572" s="336"/>
      <c r="W572" s="336"/>
      <c r="X572" s="336"/>
      <c r="Y572" s="336"/>
      <c r="Z572" s="336"/>
    </row>
    <row r="573" spans="1:26" ht="23.5" x14ac:dyDescent="0.3">
      <c r="A573" s="336"/>
      <c r="B573" s="336"/>
      <c r="C573" s="343"/>
      <c r="D573" s="338"/>
      <c r="E573" s="338"/>
      <c r="F573" s="337"/>
      <c r="G573" s="348"/>
      <c r="H573" s="446"/>
      <c r="I573" s="446"/>
      <c r="J573" s="671"/>
      <c r="K573" s="446"/>
      <c r="L573" s="348"/>
      <c r="M573" s="336"/>
      <c r="N573" s="336"/>
      <c r="O573" s="336"/>
      <c r="P573" s="336"/>
      <c r="Q573" s="336"/>
      <c r="R573" s="336"/>
      <c r="S573" s="336"/>
      <c r="T573" s="336"/>
      <c r="U573" s="336"/>
      <c r="V573" s="336"/>
      <c r="W573" s="336"/>
      <c r="X573" s="336"/>
      <c r="Y573" s="336"/>
      <c r="Z573" s="336"/>
    </row>
    <row r="574" spans="1:26" ht="23.5" x14ac:dyDescent="0.3">
      <c r="A574" s="336"/>
      <c r="B574" s="336"/>
      <c r="C574" s="343"/>
      <c r="D574" s="338"/>
      <c r="E574" s="338"/>
      <c r="F574" s="337"/>
      <c r="G574" s="348"/>
      <c r="H574" s="446"/>
      <c r="I574" s="446"/>
      <c r="J574" s="671"/>
      <c r="K574" s="446"/>
      <c r="L574" s="348"/>
      <c r="M574" s="336"/>
      <c r="N574" s="336"/>
      <c r="O574" s="336"/>
      <c r="P574" s="336"/>
      <c r="Q574" s="336"/>
      <c r="R574" s="336"/>
      <c r="S574" s="336"/>
      <c r="T574" s="336"/>
      <c r="U574" s="336"/>
      <c r="V574" s="336"/>
      <c r="W574" s="336"/>
      <c r="X574" s="336"/>
      <c r="Y574" s="336"/>
      <c r="Z574" s="336"/>
    </row>
    <row r="575" spans="1:26" ht="23.5" x14ac:dyDescent="0.3">
      <c r="A575" s="336"/>
      <c r="B575" s="336"/>
      <c r="C575" s="343"/>
      <c r="D575" s="338"/>
      <c r="E575" s="338"/>
      <c r="F575" s="337"/>
      <c r="G575" s="348"/>
      <c r="H575" s="446"/>
      <c r="I575" s="446"/>
      <c r="J575" s="671"/>
      <c r="K575" s="446"/>
      <c r="L575" s="348"/>
      <c r="M575" s="336"/>
      <c r="N575" s="336"/>
      <c r="O575" s="336"/>
      <c r="P575" s="336"/>
      <c r="Q575" s="336"/>
      <c r="R575" s="336"/>
      <c r="S575" s="336"/>
      <c r="T575" s="336"/>
      <c r="U575" s="336"/>
      <c r="V575" s="336"/>
      <c r="W575" s="336"/>
      <c r="X575" s="336"/>
      <c r="Y575" s="336"/>
      <c r="Z575" s="336"/>
    </row>
    <row r="576" spans="1:26" ht="23.5" x14ac:dyDescent="0.3">
      <c r="A576" s="336"/>
      <c r="B576" s="336"/>
      <c r="C576" s="343"/>
      <c r="D576" s="338"/>
      <c r="E576" s="338"/>
      <c r="F576" s="337"/>
      <c r="G576" s="348"/>
      <c r="H576" s="446"/>
      <c r="I576" s="446"/>
      <c r="J576" s="671"/>
      <c r="K576" s="446"/>
      <c r="L576" s="348"/>
      <c r="M576" s="336"/>
      <c r="N576" s="336"/>
      <c r="O576" s="336"/>
      <c r="P576" s="336"/>
      <c r="Q576" s="336"/>
      <c r="R576" s="336"/>
      <c r="S576" s="336"/>
      <c r="T576" s="336"/>
      <c r="U576" s="336"/>
      <c r="V576" s="336"/>
      <c r="W576" s="336"/>
      <c r="X576" s="336"/>
      <c r="Y576" s="336"/>
      <c r="Z576" s="336"/>
    </row>
    <row r="577" spans="1:26" ht="23.5" x14ac:dyDescent="0.3">
      <c r="A577" s="336"/>
      <c r="B577" s="336"/>
      <c r="C577" s="343"/>
      <c r="D577" s="338"/>
      <c r="E577" s="338"/>
      <c r="F577" s="337"/>
      <c r="G577" s="348"/>
      <c r="H577" s="446"/>
      <c r="I577" s="446"/>
      <c r="J577" s="671"/>
      <c r="K577" s="446"/>
      <c r="L577" s="348"/>
      <c r="M577" s="336"/>
      <c r="N577" s="336"/>
      <c r="O577" s="336"/>
      <c r="P577" s="336"/>
      <c r="Q577" s="336"/>
      <c r="R577" s="336"/>
      <c r="S577" s="336"/>
      <c r="T577" s="336"/>
      <c r="U577" s="336"/>
      <c r="V577" s="336"/>
      <c r="W577" s="336"/>
      <c r="X577" s="336"/>
      <c r="Y577" s="336"/>
      <c r="Z577" s="336"/>
    </row>
    <row r="578" spans="1:26" ht="23.5" x14ac:dyDescent="0.3">
      <c r="A578" s="336"/>
      <c r="B578" s="336"/>
      <c r="C578" s="343"/>
      <c r="D578" s="338"/>
      <c r="E578" s="338"/>
      <c r="F578" s="337"/>
      <c r="G578" s="348"/>
      <c r="H578" s="446"/>
      <c r="I578" s="446"/>
      <c r="J578" s="671"/>
      <c r="K578" s="446"/>
      <c r="L578" s="348"/>
      <c r="M578" s="336"/>
      <c r="N578" s="336"/>
      <c r="O578" s="336"/>
      <c r="P578" s="336"/>
      <c r="Q578" s="336"/>
      <c r="R578" s="336"/>
      <c r="S578" s="336"/>
      <c r="T578" s="336"/>
      <c r="U578" s="336"/>
      <c r="V578" s="336"/>
      <c r="W578" s="336"/>
      <c r="X578" s="336"/>
      <c r="Y578" s="336"/>
      <c r="Z578" s="336"/>
    </row>
    <row r="579" spans="1:26" ht="23.5" x14ac:dyDescent="0.3">
      <c r="A579" s="336"/>
      <c r="B579" s="336"/>
      <c r="C579" s="343"/>
      <c r="D579" s="338"/>
      <c r="E579" s="338"/>
      <c r="F579" s="337"/>
      <c r="G579" s="348"/>
      <c r="H579" s="446"/>
      <c r="I579" s="446"/>
      <c r="J579" s="671"/>
      <c r="K579" s="446"/>
      <c r="L579" s="348"/>
      <c r="M579" s="336"/>
      <c r="N579" s="336"/>
      <c r="O579" s="336"/>
      <c r="P579" s="336"/>
      <c r="Q579" s="336"/>
      <c r="R579" s="336"/>
      <c r="S579" s="336"/>
      <c r="T579" s="336"/>
      <c r="U579" s="336"/>
      <c r="V579" s="336"/>
      <c r="W579" s="336"/>
      <c r="X579" s="336"/>
      <c r="Y579" s="336"/>
      <c r="Z579" s="336"/>
    </row>
    <row r="580" spans="1:26" ht="23.5" x14ac:dyDescent="0.3">
      <c r="A580" s="336"/>
      <c r="B580" s="336"/>
      <c r="C580" s="343"/>
      <c r="D580" s="338"/>
      <c r="E580" s="338"/>
      <c r="F580" s="337"/>
      <c r="G580" s="348"/>
      <c r="H580" s="446"/>
      <c r="I580" s="446"/>
      <c r="J580" s="671"/>
      <c r="K580" s="446"/>
      <c r="L580" s="348"/>
      <c r="M580" s="336"/>
      <c r="N580" s="336"/>
      <c r="O580" s="336"/>
      <c r="P580" s="336"/>
      <c r="Q580" s="336"/>
      <c r="R580" s="336"/>
      <c r="S580" s="336"/>
      <c r="T580" s="336"/>
      <c r="U580" s="336"/>
      <c r="V580" s="336"/>
      <c r="W580" s="336"/>
      <c r="X580" s="336"/>
      <c r="Y580" s="336"/>
      <c r="Z580" s="336"/>
    </row>
    <row r="581" spans="1:26" ht="23.5" x14ac:dyDescent="0.3">
      <c r="A581" s="336"/>
      <c r="B581" s="336"/>
      <c r="C581" s="343"/>
      <c r="D581" s="338"/>
      <c r="E581" s="338"/>
      <c r="F581" s="337"/>
      <c r="G581" s="348"/>
      <c r="H581" s="446"/>
      <c r="I581" s="446"/>
      <c r="J581" s="671"/>
      <c r="K581" s="446"/>
      <c r="L581" s="348"/>
      <c r="M581" s="336"/>
      <c r="N581" s="336"/>
      <c r="O581" s="336"/>
      <c r="P581" s="336"/>
      <c r="Q581" s="336"/>
      <c r="R581" s="336"/>
      <c r="S581" s="336"/>
      <c r="T581" s="336"/>
      <c r="U581" s="336"/>
      <c r="V581" s="336"/>
      <c r="W581" s="336"/>
      <c r="X581" s="336"/>
      <c r="Y581" s="336"/>
      <c r="Z581" s="336"/>
    </row>
    <row r="582" spans="1:26" ht="23.5" x14ac:dyDescent="0.3">
      <c r="A582" s="336"/>
      <c r="B582" s="336"/>
      <c r="C582" s="343"/>
      <c r="D582" s="338"/>
      <c r="E582" s="338"/>
      <c r="F582" s="337"/>
      <c r="G582" s="348"/>
      <c r="H582" s="446"/>
      <c r="I582" s="446"/>
      <c r="J582" s="671"/>
      <c r="K582" s="446"/>
      <c r="L582" s="348"/>
      <c r="M582" s="336"/>
      <c r="N582" s="336"/>
      <c r="O582" s="336"/>
      <c r="P582" s="336"/>
      <c r="Q582" s="336"/>
      <c r="R582" s="336"/>
      <c r="S582" s="336"/>
      <c r="T582" s="336"/>
      <c r="U582" s="336"/>
      <c r="V582" s="336"/>
      <c r="W582" s="336"/>
      <c r="X582" s="336"/>
      <c r="Y582" s="336"/>
      <c r="Z582" s="336"/>
    </row>
    <row r="583" spans="1:26" ht="23.5" x14ac:dyDescent="0.3">
      <c r="A583" s="336"/>
      <c r="B583" s="336"/>
      <c r="C583" s="343"/>
      <c r="D583" s="338"/>
      <c r="E583" s="338"/>
      <c r="F583" s="337"/>
      <c r="G583" s="348"/>
      <c r="H583" s="446"/>
      <c r="I583" s="446"/>
      <c r="J583" s="671"/>
      <c r="K583" s="446"/>
      <c r="L583" s="348"/>
      <c r="M583" s="336"/>
      <c r="N583" s="336"/>
      <c r="O583" s="336"/>
      <c r="P583" s="336"/>
      <c r="Q583" s="336"/>
      <c r="R583" s="336"/>
      <c r="S583" s="336"/>
      <c r="T583" s="336"/>
      <c r="U583" s="336"/>
      <c r="V583" s="336"/>
      <c r="W583" s="336"/>
      <c r="X583" s="336"/>
      <c r="Y583" s="336"/>
      <c r="Z583" s="336"/>
    </row>
    <row r="584" spans="1:26" ht="23.5" x14ac:dyDescent="0.3">
      <c r="A584" s="336"/>
      <c r="B584" s="336"/>
      <c r="C584" s="343"/>
      <c r="D584" s="338"/>
      <c r="E584" s="338"/>
      <c r="F584" s="337"/>
      <c r="G584" s="348"/>
      <c r="H584" s="446"/>
      <c r="I584" s="446"/>
      <c r="J584" s="671"/>
      <c r="K584" s="446"/>
      <c r="L584" s="348"/>
      <c r="M584" s="336"/>
      <c r="N584" s="336"/>
      <c r="O584" s="336"/>
      <c r="P584" s="336"/>
      <c r="Q584" s="336"/>
      <c r="R584" s="336"/>
      <c r="S584" s="336"/>
      <c r="T584" s="336"/>
      <c r="U584" s="336"/>
      <c r="V584" s="336"/>
      <c r="W584" s="336"/>
      <c r="X584" s="336"/>
      <c r="Y584" s="336"/>
      <c r="Z584" s="336"/>
    </row>
    <row r="585" spans="1:26" ht="23.5" x14ac:dyDescent="0.3">
      <c r="A585" s="336"/>
      <c r="B585" s="336"/>
      <c r="C585" s="343"/>
      <c r="D585" s="338"/>
      <c r="E585" s="338"/>
      <c r="F585" s="337"/>
      <c r="G585" s="348"/>
      <c r="H585" s="446"/>
      <c r="I585" s="446"/>
      <c r="J585" s="671"/>
      <c r="K585" s="446"/>
      <c r="L585" s="348"/>
      <c r="M585" s="336"/>
      <c r="N585" s="336"/>
      <c r="O585" s="336"/>
      <c r="P585" s="336"/>
      <c r="Q585" s="336"/>
      <c r="R585" s="336"/>
      <c r="S585" s="336"/>
      <c r="T585" s="336"/>
      <c r="U585" s="336"/>
      <c r="V585" s="336"/>
      <c r="W585" s="336"/>
      <c r="X585" s="336"/>
      <c r="Y585" s="336"/>
      <c r="Z585" s="336"/>
    </row>
    <row r="586" spans="1:26" ht="23.5" x14ac:dyDescent="0.3">
      <c r="A586" s="336"/>
      <c r="B586" s="336"/>
      <c r="C586" s="343"/>
      <c r="D586" s="338"/>
      <c r="E586" s="338"/>
      <c r="F586" s="337"/>
      <c r="G586" s="348"/>
      <c r="H586" s="446"/>
      <c r="I586" s="446"/>
      <c r="J586" s="671"/>
      <c r="K586" s="446"/>
      <c r="L586" s="348"/>
      <c r="M586" s="336"/>
      <c r="N586" s="336"/>
      <c r="O586" s="336"/>
      <c r="P586" s="336"/>
      <c r="Q586" s="336"/>
      <c r="R586" s="336"/>
      <c r="S586" s="336"/>
      <c r="T586" s="336"/>
      <c r="U586" s="336"/>
      <c r="V586" s="336"/>
      <c r="W586" s="336"/>
      <c r="X586" s="336"/>
      <c r="Y586" s="336"/>
      <c r="Z586" s="336"/>
    </row>
    <row r="587" spans="1:26" ht="23.5" x14ac:dyDescent="0.3">
      <c r="A587" s="336"/>
      <c r="B587" s="336"/>
      <c r="C587" s="343"/>
      <c r="D587" s="338"/>
      <c r="E587" s="338"/>
      <c r="F587" s="337"/>
      <c r="G587" s="348"/>
      <c r="H587" s="446"/>
      <c r="I587" s="446"/>
      <c r="J587" s="671"/>
      <c r="K587" s="446"/>
      <c r="L587" s="348"/>
      <c r="M587" s="336"/>
      <c r="N587" s="336"/>
      <c r="O587" s="336"/>
      <c r="P587" s="336"/>
      <c r="Q587" s="336"/>
      <c r="R587" s="336"/>
      <c r="S587" s="336"/>
      <c r="T587" s="336"/>
      <c r="U587" s="336"/>
      <c r="V587" s="336"/>
      <c r="W587" s="336"/>
      <c r="X587" s="336"/>
      <c r="Y587" s="336"/>
      <c r="Z587" s="336"/>
    </row>
    <row r="588" spans="1:26" ht="23.5" x14ac:dyDescent="0.3">
      <c r="A588" s="336"/>
      <c r="B588" s="336"/>
      <c r="C588" s="343"/>
      <c r="D588" s="338"/>
      <c r="E588" s="338"/>
      <c r="F588" s="337"/>
      <c r="G588" s="348"/>
      <c r="H588" s="446"/>
      <c r="I588" s="446"/>
      <c r="J588" s="671"/>
      <c r="K588" s="446"/>
      <c r="L588" s="348"/>
      <c r="M588" s="336"/>
      <c r="N588" s="336"/>
      <c r="O588" s="336"/>
      <c r="P588" s="336"/>
      <c r="Q588" s="336"/>
      <c r="R588" s="336"/>
      <c r="S588" s="336"/>
      <c r="T588" s="336"/>
      <c r="U588" s="336"/>
      <c r="V588" s="336"/>
      <c r="W588" s="336"/>
      <c r="X588" s="336"/>
      <c r="Y588" s="336"/>
      <c r="Z588" s="336"/>
    </row>
    <row r="589" spans="1:26" ht="23.5" x14ac:dyDescent="0.3">
      <c r="A589" s="336"/>
      <c r="B589" s="336"/>
      <c r="C589" s="343"/>
      <c r="D589" s="338"/>
      <c r="E589" s="338"/>
      <c r="F589" s="337"/>
      <c r="G589" s="348"/>
      <c r="H589" s="446"/>
      <c r="I589" s="446"/>
      <c r="J589" s="671"/>
      <c r="K589" s="446"/>
      <c r="L589" s="348"/>
      <c r="M589" s="336"/>
      <c r="N589" s="336"/>
      <c r="O589" s="336"/>
      <c r="P589" s="336"/>
      <c r="Q589" s="336"/>
      <c r="R589" s="336"/>
      <c r="S589" s="336"/>
      <c r="T589" s="336"/>
      <c r="U589" s="336"/>
      <c r="V589" s="336"/>
      <c r="W589" s="336"/>
      <c r="X589" s="336"/>
      <c r="Y589" s="336"/>
      <c r="Z589" s="336"/>
    </row>
    <row r="590" spans="1:26" ht="23.5" x14ac:dyDescent="0.3">
      <c r="A590" s="336"/>
      <c r="B590" s="336"/>
      <c r="C590" s="343"/>
      <c r="D590" s="338"/>
      <c r="E590" s="338"/>
      <c r="F590" s="337"/>
      <c r="G590" s="348"/>
      <c r="H590" s="446"/>
      <c r="I590" s="446"/>
      <c r="J590" s="671"/>
      <c r="K590" s="446"/>
      <c r="L590" s="348"/>
      <c r="M590" s="336"/>
      <c r="N590" s="336"/>
      <c r="O590" s="336"/>
      <c r="P590" s="336"/>
      <c r="Q590" s="336"/>
      <c r="R590" s="336"/>
      <c r="S590" s="336"/>
      <c r="T590" s="336"/>
      <c r="U590" s="336"/>
      <c r="V590" s="336"/>
      <c r="W590" s="336"/>
      <c r="X590" s="336"/>
      <c r="Y590" s="336"/>
      <c r="Z590" s="336"/>
    </row>
    <row r="591" spans="1:26" ht="23.5" x14ac:dyDescent="0.3">
      <c r="A591" s="336"/>
      <c r="B591" s="336"/>
      <c r="C591" s="343"/>
      <c r="D591" s="338"/>
      <c r="E591" s="338"/>
      <c r="F591" s="337"/>
      <c r="G591" s="348"/>
      <c r="H591" s="446"/>
      <c r="I591" s="446"/>
      <c r="J591" s="671"/>
      <c r="K591" s="446"/>
      <c r="L591" s="348"/>
      <c r="M591" s="336"/>
      <c r="N591" s="336"/>
      <c r="O591" s="336"/>
      <c r="P591" s="336"/>
      <c r="Q591" s="336"/>
      <c r="R591" s="336"/>
      <c r="S591" s="336"/>
      <c r="T591" s="336"/>
      <c r="U591" s="336"/>
      <c r="V591" s="336"/>
      <c r="W591" s="336"/>
      <c r="X591" s="336"/>
      <c r="Y591" s="336"/>
      <c r="Z591" s="336"/>
    </row>
    <row r="592" spans="1:26" ht="23.5" x14ac:dyDescent="0.3">
      <c r="A592" s="336"/>
      <c r="B592" s="336"/>
      <c r="C592" s="343"/>
      <c r="D592" s="338"/>
      <c r="E592" s="338"/>
      <c r="F592" s="337"/>
      <c r="G592" s="348"/>
      <c r="H592" s="446"/>
      <c r="I592" s="446"/>
      <c r="J592" s="671"/>
      <c r="K592" s="446"/>
      <c r="L592" s="348"/>
      <c r="M592" s="336"/>
      <c r="N592" s="336"/>
      <c r="O592" s="336"/>
      <c r="P592" s="336"/>
      <c r="Q592" s="336"/>
      <c r="R592" s="336"/>
      <c r="S592" s="336"/>
      <c r="T592" s="336"/>
      <c r="U592" s="336"/>
      <c r="V592" s="336"/>
      <c r="W592" s="336"/>
      <c r="X592" s="336"/>
      <c r="Y592" s="336"/>
      <c r="Z592" s="336"/>
    </row>
    <row r="593" spans="1:26" ht="23.5" x14ac:dyDescent="0.3">
      <c r="A593" s="336"/>
      <c r="B593" s="336"/>
      <c r="C593" s="343"/>
      <c r="D593" s="338"/>
      <c r="E593" s="338"/>
      <c r="F593" s="337"/>
      <c r="G593" s="348"/>
      <c r="H593" s="446"/>
      <c r="I593" s="446"/>
      <c r="J593" s="671"/>
      <c r="K593" s="446"/>
      <c r="L593" s="348"/>
      <c r="M593" s="336"/>
      <c r="N593" s="336"/>
      <c r="O593" s="336"/>
      <c r="P593" s="336"/>
      <c r="Q593" s="336"/>
      <c r="R593" s="336"/>
      <c r="S593" s="336"/>
      <c r="T593" s="336"/>
      <c r="U593" s="336"/>
      <c r="V593" s="336"/>
      <c r="W593" s="336"/>
      <c r="X593" s="336"/>
      <c r="Y593" s="336"/>
      <c r="Z593" s="336"/>
    </row>
    <row r="594" spans="1:26" ht="23.5" x14ac:dyDescent="0.3">
      <c r="A594" s="336"/>
      <c r="B594" s="336"/>
      <c r="C594" s="343"/>
      <c r="D594" s="338"/>
      <c r="E594" s="338"/>
      <c r="F594" s="337"/>
      <c r="G594" s="348"/>
      <c r="H594" s="446"/>
      <c r="I594" s="446"/>
      <c r="J594" s="671"/>
      <c r="K594" s="446"/>
      <c r="L594" s="348"/>
      <c r="M594" s="336"/>
      <c r="N594" s="336"/>
      <c r="O594" s="336"/>
      <c r="P594" s="336"/>
      <c r="Q594" s="336"/>
      <c r="R594" s="336"/>
      <c r="S594" s="336"/>
      <c r="T594" s="336"/>
      <c r="U594" s="336"/>
      <c r="V594" s="336"/>
      <c r="W594" s="336"/>
      <c r="X594" s="336"/>
      <c r="Y594" s="336"/>
      <c r="Z594" s="336"/>
    </row>
    <row r="595" spans="1:26" ht="23.5" x14ac:dyDescent="0.3">
      <c r="A595" s="336"/>
      <c r="B595" s="336"/>
      <c r="C595" s="343"/>
      <c r="D595" s="338"/>
      <c r="E595" s="338"/>
      <c r="F595" s="337"/>
      <c r="G595" s="348"/>
      <c r="H595" s="446"/>
      <c r="I595" s="446"/>
      <c r="J595" s="671"/>
      <c r="K595" s="446"/>
      <c r="L595" s="348"/>
      <c r="M595" s="336"/>
      <c r="N595" s="336"/>
      <c r="O595" s="336"/>
      <c r="P595" s="336"/>
      <c r="Q595" s="336"/>
      <c r="R595" s="336"/>
      <c r="S595" s="336"/>
      <c r="T595" s="336"/>
      <c r="U595" s="336"/>
      <c r="V595" s="336"/>
      <c r="W595" s="336"/>
      <c r="X595" s="336"/>
      <c r="Y595" s="336"/>
      <c r="Z595" s="336"/>
    </row>
    <row r="596" spans="1:26" ht="23.5" x14ac:dyDescent="0.3">
      <c r="A596" s="336"/>
      <c r="B596" s="336"/>
      <c r="C596" s="343"/>
      <c r="D596" s="338"/>
      <c r="E596" s="338"/>
      <c r="F596" s="337"/>
      <c r="G596" s="348"/>
      <c r="H596" s="446"/>
      <c r="I596" s="446"/>
      <c r="J596" s="671"/>
      <c r="K596" s="446"/>
      <c r="L596" s="348"/>
      <c r="M596" s="336"/>
      <c r="N596" s="336"/>
      <c r="O596" s="336"/>
      <c r="P596" s="336"/>
      <c r="Q596" s="336"/>
      <c r="R596" s="336"/>
      <c r="S596" s="336"/>
      <c r="T596" s="336"/>
      <c r="U596" s="336"/>
      <c r="V596" s="336"/>
      <c r="W596" s="336"/>
      <c r="X596" s="336"/>
      <c r="Y596" s="336"/>
      <c r="Z596" s="336"/>
    </row>
    <row r="597" spans="1:26" ht="23.5" x14ac:dyDescent="0.3">
      <c r="A597" s="336"/>
      <c r="B597" s="336"/>
      <c r="C597" s="343"/>
      <c r="D597" s="338"/>
      <c r="E597" s="338"/>
      <c r="F597" s="337"/>
      <c r="G597" s="348"/>
      <c r="H597" s="446"/>
      <c r="I597" s="446"/>
      <c r="J597" s="671"/>
      <c r="K597" s="446"/>
      <c r="L597" s="348"/>
      <c r="M597" s="336"/>
      <c r="N597" s="336"/>
      <c r="O597" s="336"/>
      <c r="P597" s="336"/>
      <c r="Q597" s="336"/>
      <c r="R597" s="336"/>
      <c r="S597" s="336"/>
      <c r="T597" s="336"/>
      <c r="U597" s="336"/>
      <c r="V597" s="336"/>
      <c r="W597" s="336"/>
      <c r="X597" s="336"/>
      <c r="Y597" s="336"/>
      <c r="Z597" s="336"/>
    </row>
    <row r="598" spans="1:26" ht="23.5" x14ac:dyDescent="0.3">
      <c r="A598" s="336"/>
      <c r="B598" s="336"/>
      <c r="C598" s="343"/>
      <c r="D598" s="338"/>
      <c r="E598" s="338"/>
      <c r="F598" s="337"/>
      <c r="G598" s="348"/>
      <c r="H598" s="446"/>
      <c r="I598" s="446"/>
      <c r="J598" s="671"/>
      <c r="K598" s="446"/>
      <c r="L598" s="348"/>
      <c r="M598" s="336"/>
      <c r="N598" s="336"/>
      <c r="O598" s="336"/>
      <c r="P598" s="336"/>
      <c r="Q598" s="336"/>
      <c r="R598" s="336"/>
      <c r="S598" s="336"/>
      <c r="T598" s="336"/>
      <c r="U598" s="336"/>
      <c r="V598" s="336"/>
      <c r="W598" s="336"/>
      <c r="X598" s="336"/>
      <c r="Y598" s="336"/>
      <c r="Z598" s="336"/>
    </row>
    <row r="599" spans="1:26" ht="23.5" x14ac:dyDescent="0.3">
      <c r="A599" s="336"/>
      <c r="B599" s="336"/>
      <c r="C599" s="343"/>
      <c r="D599" s="338"/>
      <c r="E599" s="338"/>
      <c r="F599" s="337"/>
      <c r="G599" s="348"/>
      <c r="H599" s="446"/>
      <c r="I599" s="446"/>
      <c r="J599" s="671"/>
      <c r="K599" s="446"/>
      <c r="L599" s="348"/>
      <c r="M599" s="336"/>
      <c r="N599" s="336"/>
      <c r="O599" s="336"/>
      <c r="P599" s="336"/>
      <c r="Q599" s="336"/>
      <c r="R599" s="336"/>
      <c r="S599" s="336"/>
      <c r="T599" s="336"/>
      <c r="U599" s="336"/>
      <c r="V599" s="336"/>
      <c r="W599" s="336"/>
      <c r="X599" s="336"/>
      <c r="Y599" s="336"/>
      <c r="Z599" s="336"/>
    </row>
    <row r="600" spans="1:26" ht="23.5" x14ac:dyDescent="0.3">
      <c r="A600" s="336"/>
      <c r="B600" s="336"/>
      <c r="C600" s="343"/>
      <c r="D600" s="338"/>
      <c r="E600" s="338"/>
      <c r="F600" s="337"/>
      <c r="G600" s="348"/>
      <c r="H600" s="446"/>
      <c r="I600" s="446"/>
      <c r="J600" s="671"/>
      <c r="K600" s="446"/>
      <c r="L600" s="348"/>
      <c r="M600" s="336"/>
      <c r="N600" s="336"/>
      <c r="O600" s="336"/>
      <c r="P600" s="336"/>
      <c r="Q600" s="336"/>
      <c r="R600" s="336"/>
      <c r="S600" s="336"/>
      <c r="T600" s="336"/>
      <c r="U600" s="336"/>
      <c r="V600" s="336"/>
      <c r="W600" s="336"/>
      <c r="X600" s="336"/>
      <c r="Y600" s="336"/>
      <c r="Z600" s="336"/>
    </row>
    <row r="601" spans="1:26" ht="23.5" x14ac:dyDescent="0.3">
      <c r="A601" s="336"/>
      <c r="B601" s="336"/>
      <c r="C601" s="343"/>
      <c r="D601" s="338"/>
      <c r="E601" s="338"/>
      <c r="F601" s="337"/>
      <c r="G601" s="348"/>
      <c r="H601" s="446"/>
      <c r="I601" s="446"/>
      <c r="J601" s="671"/>
      <c r="K601" s="446"/>
      <c r="L601" s="348"/>
      <c r="M601" s="336"/>
      <c r="N601" s="336"/>
      <c r="O601" s="336"/>
      <c r="P601" s="336"/>
      <c r="Q601" s="336"/>
      <c r="R601" s="336"/>
      <c r="S601" s="336"/>
      <c r="T601" s="336"/>
      <c r="U601" s="336"/>
      <c r="V601" s="336"/>
      <c r="W601" s="336"/>
      <c r="X601" s="336"/>
      <c r="Y601" s="336"/>
      <c r="Z601" s="336"/>
    </row>
    <row r="602" spans="1:26" ht="23.5" x14ac:dyDescent="0.3">
      <c r="A602" s="336"/>
      <c r="B602" s="336"/>
      <c r="C602" s="343"/>
      <c r="D602" s="338"/>
      <c r="E602" s="338"/>
      <c r="F602" s="337"/>
      <c r="G602" s="348"/>
      <c r="H602" s="446"/>
      <c r="I602" s="446"/>
      <c r="J602" s="671"/>
      <c r="K602" s="446"/>
      <c r="L602" s="348"/>
      <c r="M602" s="336"/>
      <c r="N602" s="336"/>
      <c r="O602" s="336"/>
      <c r="P602" s="336"/>
      <c r="Q602" s="336"/>
      <c r="R602" s="336"/>
      <c r="S602" s="336"/>
      <c r="T602" s="336"/>
      <c r="U602" s="336"/>
      <c r="V602" s="336"/>
      <c r="W602" s="336"/>
      <c r="X602" s="336"/>
      <c r="Y602" s="336"/>
      <c r="Z602" s="336"/>
    </row>
    <row r="603" spans="1:26" ht="23.5" x14ac:dyDescent="0.3">
      <c r="A603" s="336"/>
      <c r="B603" s="336"/>
      <c r="C603" s="343"/>
      <c r="D603" s="338"/>
      <c r="E603" s="338"/>
      <c r="F603" s="337"/>
      <c r="G603" s="348"/>
      <c r="H603" s="446"/>
      <c r="I603" s="446"/>
      <c r="J603" s="671"/>
      <c r="K603" s="446"/>
      <c r="L603" s="348"/>
      <c r="M603" s="336"/>
      <c r="N603" s="336"/>
      <c r="O603" s="336"/>
      <c r="P603" s="336"/>
      <c r="Q603" s="336"/>
      <c r="R603" s="336"/>
      <c r="S603" s="336"/>
      <c r="T603" s="336"/>
      <c r="U603" s="336"/>
      <c r="V603" s="336"/>
      <c r="W603" s="336"/>
      <c r="X603" s="336"/>
      <c r="Y603" s="336"/>
      <c r="Z603" s="336"/>
    </row>
    <row r="604" spans="1:26" ht="23.5" x14ac:dyDescent="0.3">
      <c r="A604" s="336"/>
      <c r="B604" s="336"/>
      <c r="C604" s="343"/>
      <c r="D604" s="338"/>
      <c r="E604" s="338"/>
      <c r="F604" s="337"/>
      <c r="G604" s="348"/>
      <c r="H604" s="446"/>
      <c r="I604" s="446"/>
      <c r="J604" s="671"/>
      <c r="K604" s="446"/>
      <c r="L604" s="348"/>
      <c r="M604" s="336"/>
      <c r="N604" s="336"/>
      <c r="O604" s="336"/>
      <c r="P604" s="336"/>
      <c r="Q604" s="336"/>
      <c r="R604" s="336"/>
      <c r="S604" s="336"/>
      <c r="T604" s="336"/>
      <c r="U604" s="336"/>
      <c r="V604" s="336"/>
      <c r="W604" s="336"/>
      <c r="X604" s="336"/>
      <c r="Y604" s="336"/>
      <c r="Z604" s="336"/>
    </row>
    <row r="605" spans="1:26" ht="23.5" x14ac:dyDescent="0.3">
      <c r="A605" s="336"/>
      <c r="B605" s="336"/>
      <c r="C605" s="343"/>
      <c r="D605" s="338"/>
      <c r="E605" s="338"/>
      <c r="F605" s="337"/>
      <c r="G605" s="348"/>
      <c r="H605" s="446"/>
      <c r="I605" s="446"/>
      <c r="J605" s="671"/>
      <c r="K605" s="446"/>
      <c r="L605" s="348"/>
      <c r="M605" s="336"/>
      <c r="N605" s="336"/>
      <c r="O605" s="336"/>
      <c r="P605" s="336"/>
      <c r="Q605" s="336"/>
      <c r="R605" s="336"/>
      <c r="S605" s="336"/>
      <c r="T605" s="336"/>
      <c r="U605" s="336"/>
      <c r="V605" s="336"/>
      <c r="W605" s="336"/>
      <c r="X605" s="336"/>
      <c r="Y605" s="336"/>
      <c r="Z605" s="336"/>
    </row>
    <row r="606" spans="1:26" ht="23.5" x14ac:dyDescent="0.3">
      <c r="A606" s="336"/>
      <c r="B606" s="336"/>
      <c r="C606" s="343"/>
      <c r="D606" s="338"/>
      <c r="E606" s="338"/>
      <c r="F606" s="337"/>
      <c r="G606" s="348"/>
      <c r="H606" s="446"/>
      <c r="I606" s="446"/>
      <c r="J606" s="671"/>
      <c r="K606" s="446"/>
      <c r="L606" s="348"/>
      <c r="M606" s="336"/>
      <c r="N606" s="336"/>
      <c r="O606" s="336"/>
      <c r="P606" s="336"/>
      <c r="Q606" s="336"/>
      <c r="R606" s="336"/>
      <c r="S606" s="336"/>
      <c r="T606" s="336"/>
      <c r="U606" s="336"/>
      <c r="V606" s="336"/>
      <c r="W606" s="336"/>
      <c r="X606" s="336"/>
      <c r="Y606" s="336"/>
      <c r="Z606" s="336"/>
    </row>
    <row r="607" spans="1:26" ht="23.5" x14ac:dyDescent="0.3">
      <c r="A607" s="336"/>
      <c r="B607" s="336"/>
      <c r="C607" s="343"/>
      <c r="D607" s="338"/>
      <c r="E607" s="338"/>
      <c r="F607" s="337"/>
      <c r="G607" s="348"/>
      <c r="H607" s="446"/>
      <c r="I607" s="446"/>
      <c r="J607" s="671"/>
      <c r="K607" s="446"/>
      <c r="L607" s="348"/>
      <c r="M607" s="336"/>
      <c r="N607" s="336"/>
      <c r="O607" s="336"/>
      <c r="P607" s="336"/>
      <c r="Q607" s="336"/>
      <c r="R607" s="336"/>
      <c r="S607" s="336"/>
      <c r="T607" s="336"/>
      <c r="U607" s="336"/>
      <c r="V607" s="336"/>
      <c r="W607" s="336"/>
      <c r="X607" s="336"/>
      <c r="Y607" s="336"/>
      <c r="Z607" s="336"/>
    </row>
    <row r="608" spans="1:26" ht="23.5" x14ac:dyDescent="0.3">
      <c r="A608" s="336"/>
      <c r="B608" s="336"/>
      <c r="C608" s="343"/>
      <c r="D608" s="338"/>
      <c r="E608" s="338"/>
      <c r="F608" s="337"/>
      <c r="G608" s="348"/>
      <c r="H608" s="446"/>
      <c r="I608" s="446"/>
      <c r="J608" s="671"/>
      <c r="K608" s="446"/>
      <c r="L608" s="348"/>
      <c r="M608" s="336"/>
      <c r="N608" s="336"/>
      <c r="O608" s="336"/>
      <c r="P608" s="336"/>
      <c r="Q608" s="336"/>
      <c r="R608" s="336"/>
      <c r="S608" s="336"/>
      <c r="T608" s="336"/>
      <c r="U608" s="336"/>
      <c r="V608" s="336"/>
      <c r="W608" s="336"/>
      <c r="X608" s="336"/>
      <c r="Y608" s="336"/>
      <c r="Z608" s="336"/>
    </row>
    <row r="609" spans="1:26" ht="23.5" x14ac:dyDescent="0.3">
      <c r="A609" s="336"/>
      <c r="B609" s="336"/>
      <c r="C609" s="343"/>
      <c r="D609" s="338"/>
      <c r="E609" s="338"/>
      <c r="F609" s="337"/>
      <c r="G609" s="348"/>
      <c r="H609" s="446"/>
      <c r="I609" s="446"/>
      <c r="J609" s="671"/>
      <c r="K609" s="446"/>
      <c r="L609" s="348"/>
      <c r="M609" s="336"/>
      <c r="N609" s="336"/>
      <c r="O609" s="336"/>
      <c r="P609" s="336"/>
      <c r="Q609" s="336"/>
      <c r="R609" s="336"/>
      <c r="S609" s="336"/>
      <c r="T609" s="336"/>
      <c r="U609" s="336"/>
      <c r="V609" s="336"/>
      <c r="W609" s="336"/>
      <c r="X609" s="336"/>
      <c r="Y609" s="336"/>
      <c r="Z609" s="336"/>
    </row>
    <row r="610" spans="1:26" ht="23.5" x14ac:dyDescent="0.3">
      <c r="A610" s="336"/>
      <c r="B610" s="336"/>
      <c r="C610" s="343"/>
      <c r="D610" s="338"/>
      <c r="E610" s="338"/>
      <c r="F610" s="337"/>
      <c r="G610" s="348"/>
      <c r="H610" s="446"/>
      <c r="I610" s="446"/>
      <c r="J610" s="671"/>
      <c r="K610" s="446"/>
      <c r="L610" s="348"/>
      <c r="M610" s="336"/>
      <c r="N610" s="336"/>
      <c r="O610" s="336"/>
      <c r="P610" s="336"/>
      <c r="Q610" s="336"/>
      <c r="R610" s="336"/>
      <c r="S610" s="336"/>
      <c r="T610" s="336"/>
      <c r="U610" s="336"/>
      <c r="V610" s="336"/>
      <c r="W610" s="336"/>
      <c r="X610" s="336"/>
      <c r="Y610" s="336"/>
      <c r="Z610" s="336"/>
    </row>
    <row r="611" spans="1:26" ht="23.5" x14ac:dyDescent="0.3">
      <c r="A611" s="336"/>
      <c r="B611" s="336"/>
      <c r="C611" s="343"/>
      <c r="D611" s="338"/>
      <c r="E611" s="338"/>
      <c r="F611" s="337"/>
      <c r="G611" s="348"/>
      <c r="H611" s="446"/>
      <c r="I611" s="446"/>
      <c r="J611" s="671"/>
      <c r="K611" s="446"/>
      <c r="L611" s="348"/>
      <c r="M611" s="336"/>
      <c r="N611" s="336"/>
      <c r="O611" s="336"/>
      <c r="P611" s="336"/>
      <c r="Q611" s="336"/>
      <c r="R611" s="336"/>
      <c r="S611" s="336"/>
      <c r="T611" s="336"/>
      <c r="U611" s="336"/>
      <c r="V611" s="336"/>
      <c r="W611" s="336"/>
      <c r="X611" s="336"/>
      <c r="Y611" s="336"/>
      <c r="Z611" s="336"/>
    </row>
    <row r="612" spans="1:26" ht="23.5" x14ac:dyDescent="0.3">
      <c r="A612" s="336"/>
      <c r="B612" s="336"/>
      <c r="C612" s="343"/>
      <c r="D612" s="338"/>
      <c r="E612" s="338"/>
      <c r="F612" s="337"/>
      <c r="G612" s="348"/>
      <c r="H612" s="446"/>
      <c r="I612" s="446"/>
      <c r="J612" s="671"/>
      <c r="K612" s="446"/>
      <c r="L612" s="348"/>
      <c r="M612" s="336"/>
      <c r="N612" s="336"/>
      <c r="O612" s="336"/>
      <c r="P612" s="336"/>
      <c r="Q612" s="336"/>
      <c r="R612" s="336"/>
      <c r="S612" s="336"/>
      <c r="T612" s="336"/>
      <c r="U612" s="336"/>
      <c r="V612" s="336"/>
      <c r="W612" s="336"/>
      <c r="X612" s="336"/>
      <c r="Y612" s="336"/>
      <c r="Z612" s="336"/>
    </row>
    <row r="613" spans="1:26" ht="23.5" x14ac:dyDescent="0.3">
      <c r="A613" s="336"/>
      <c r="B613" s="336"/>
      <c r="C613" s="343"/>
      <c r="D613" s="338"/>
      <c r="E613" s="338"/>
      <c r="F613" s="337"/>
      <c r="G613" s="348"/>
      <c r="H613" s="446"/>
      <c r="I613" s="446"/>
      <c r="J613" s="671"/>
      <c r="K613" s="446"/>
      <c r="L613" s="348"/>
      <c r="M613" s="336"/>
      <c r="N613" s="336"/>
      <c r="O613" s="336"/>
      <c r="P613" s="336"/>
      <c r="Q613" s="336"/>
      <c r="R613" s="336"/>
      <c r="S613" s="336"/>
      <c r="T613" s="336"/>
      <c r="U613" s="336"/>
      <c r="V613" s="336"/>
      <c r="W613" s="336"/>
      <c r="X613" s="336"/>
      <c r="Y613" s="336"/>
      <c r="Z613" s="336"/>
    </row>
    <row r="614" spans="1:26" ht="23.5" x14ac:dyDescent="0.3">
      <c r="A614" s="336"/>
      <c r="B614" s="336"/>
      <c r="C614" s="343"/>
      <c r="D614" s="338"/>
      <c r="E614" s="338"/>
      <c r="F614" s="337"/>
      <c r="G614" s="348"/>
      <c r="H614" s="446"/>
      <c r="I614" s="446"/>
      <c r="J614" s="671"/>
      <c r="K614" s="446"/>
      <c r="L614" s="348"/>
      <c r="M614" s="336"/>
      <c r="N614" s="336"/>
      <c r="O614" s="336"/>
      <c r="P614" s="336"/>
      <c r="Q614" s="336"/>
      <c r="R614" s="336"/>
      <c r="S614" s="336"/>
      <c r="T614" s="336"/>
      <c r="U614" s="336"/>
      <c r="V614" s="336"/>
      <c r="W614" s="336"/>
      <c r="X614" s="336"/>
      <c r="Y614" s="336"/>
      <c r="Z614" s="336"/>
    </row>
    <row r="615" spans="1:26" ht="23.5" x14ac:dyDescent="0.3">
      <c r="A615" s="336"/>
      <c r="B615" s="336"/>
      <c r="C615" s="343"/>
      <c r="D615" s="338"/>
      <c r="E615" s="338"/>
      <c r="F615" s="337"/>
      <c r="G615" s="348"/>
      <c r="H615" s="446"/>
      <c r="I615" s="446"/>
      <c r="J615" s="671"/>
      <c r="K615" s="446"/>
      <c r="L615" s="348"/>
      <c r="M615" s="336"/>
      <c r="N615" s="336"/>
      <c r="O615" s="336"/>
      <c r="P615" s="336"/>
      <c r="Q615" s="336"/>
      <c r="R615" s="336"/>
      <c r="S615" s="336"/>
      <c r="T615" s="336"/>
      <c r="U615" s="336"/>
      <c r="V615" s="336"/>
      <c r="W615" s="336"/>
      <c r="X615" s="336"/>
      <c r="Y615" s="336"/>
      <c r="Z615" s="336"/>
    </row>
    <row r="616" spans="1:26" ht="23.5" x14ac:dyDescent="0.3">
      <c r="A616" s="336"/>
      <c r="B616" s="336"/>
      <c r="C616" s="343"/>
      <c r="D616" s="338"/>
      <c r="E616" s="338"/>
      <c r="F616" s="337"/>
      <c r="G616" s="348"/>
      <c r="H616" s="446"/>
      <c r="I616" s="446"/>
      <c r="J616" s="671"/>
      <c r="K616" s="446"/>
      <c r="L616" s="348"/>
      <c r="M616" s="336"/>
      <c r="N616" s="336"/>
      <c r="O616" s="336"/>
      <c r="P616" s="336"/>
      <c r="Q616" s="336"/>
      <c r="R616" s="336"/>
      <c r="S616" s="336"/>
      <c r="T616" s="336"/>
      <c r="U616" s="336"/>
      <c r="V616" s="336"/>
      <c r="W616" s="336"/>
      <c r="X616" s="336"/>
      <c r="Y616" s="336"/>
      <c r="Z616" s="336"/>
    </row>
    <row r="617" spans="1:26" ht="23.5" x14ac:dyDescent="0.3">
      <c r="A617" s="336"/>
      <c r="B617" s="336"/>
      <c r="C617" s="343"/>
      <c r="D617" s="338"/>
      <c r="E617" s="338"/>
      <c r="F617" s="337"/>
      <c r="G617" s="348"/>
      <c r="H617" s="446"/>
      <c r="I617" s="446"/>
      <c r="J617" s="671"/>
      <c r="K617" s="446"/>
      <c r="L617" s="348"/>
      <c r="M617" s="336"/>
      <c r="N617" s="336"/>
      <c r="O617" s="336"/>
      <c r="P617" s="336"/>
      <c r="Q617" s="336"/>
      <c r="R617" s="336"/>
      <c r="S617" s="336"/>
      <c r="T617" s="336"/>
      <c r="U617" s="336"/>
      <c r="V617" s="336"/>
      <c r="W617" s="336"/>
      <c r="X617" s="336"/>
      <c r="Y617" s="336"/>
      <c r="Z617" s="336"/>
    </row>
    <row r="618" spans="1:26" ht="23.5" x14ac:dyDescent="0.3">
      <c r="A618" s="336"/>
      <c r="B618" s="336"/>
      <c r="C618" s="343"/>
      <c r="D618" s="338"/>
      <c r="E618" s="338"/>
      <c r="F618" s="337"/>
      <c r="G618" s="348"/>
      <c r="H618" s="446"/>
      <c r="I618" s="446"/>
      <c r="J618" s="671"/>
      <c r="K618" s="446"/>
      <c r="L618" s="348"/>
      <c r="M618" s="336"/>
      <c r="N618" s="336"/>
      <c r="O618" s="336"/>
      <c r="P618" s="336"/>
      <c r="Q618" s="336"/>
      <c r="R618" s="336"/>
      <c r="S618" s="336"/>
      <c r="T618" s="336"/>
      <c r="U618" s="336"/>
      <c r="V618" s="336"/>
      <c r="W618" s="336"/>
      <c r="X618" s="336"/>
      <c r="Y618" s="336"/>
      <c r="Z618" s="336"/>
    </row>
    <row r="619" spans="1:26" ht="23.5" x14ac:dyDescent="0.3">
      <c r="A619" s="336"/>
      <c r="B619" s="336"/>
      <c r="C619" s="343"/>
      <c r="D619" s="338"/>
      <c r="E619" s="338"/>
      <c r="F619" s="337"/>
      <c r="G619" s="348"/>
      <c r="H619" s="446"/>
      <c r="I619" s="446"/>
      <c r="J619" s="671"/>
      <c r="K619" s="446"/>
      <c r="L619" s="348"/>
      <c r="M619" s="336"/>
      <c r="N619" s="336"/>
      <c r="O619" s="336"/>
      <c r="P619" s="336"/>
      <c r="Q619" s="336"/>
      <c r="R619" s="336"/>
      <c r="S619" s="336"/>
      <c r="T619" s="336"/>
      <c r="U619" s="336"/>
      <c r="V619" s="336"/>
      <c r="W619" s="336"/>
      <c r="X619" s="336"/>
      <c r="Y619" s="336"/>
      <c r="Z619" s="336"/>
    </row>
    <row r="620" spans="1:26" ht="23.5" x14ac:dyDescent="0.3">
      <c r="A620" s="336"/>
      <c r="B620" s="336"/>
      <c r="C620" s="343"/>
      <c r="D620" s="338"/>
      <c r="E620" s="338"/>
      <c r="F620" s="337"/>
      <c r="G620" s="348"/>
      <c r="H620" s="446"/>
      <c r="I620" s="446"/>
      <c r="J620" s="671"/>
      <c r="K620" s="446"/>
      <c r="L620" s="348"/>
      <c r="M620" s="336"/>
      <c r="N620" s="336"/>
      <c r="O620" s="336"/>
      <c r="P620" s="336"/>
      <c r="Q620" s="336"/>
      <c r="R620" s="336"/>
      <c r="S620" s="336"/>
      <c r="T620" s="336"/>
      <c r="U620" s="336"/>
      <c r="V620" s="336"/>
      <c r="W620" s="336"/>
      <c r="X620" s="336"/>
      <c r="Y620" s="336"/>
      <c r="Z620" s="336"/>
    </row>
    <row r="621" spans="1:26" ht="23.5" x14ac:dyDescent="0.3">
      <c r="A621" s="336"/>
      <c r="B621" s="336"/>
      <c r="C621" s="343"/>
      <c r="D621" s="338"/>
      <c r="E621" s="338"/>
      <c r="F621" s="337"/>
      <c r="G621" s="348"/>
      <c r="H621" s="446"/>
      <c r="I621" s="446"/>
      <c r="J621" s="671"/>
      <c r="K621" s="446"/>
      <c r="L621" s="348"/>
      <c r="M621" s="336"/>
      <c r="N621" s="336"/>
      <c r="O621" s="336"/>
      <c r="P621" s="336"/>
      <c r="Q621" s="336"/>
      <c r="R621" s="336"/>
      <c r="S621" s="336"/>
      <c r="T621" s="336"/>
      <c r="U621" s="336"/>
      <c r="V621" s="336"/>
      <c r="W621" s="336"/>
      <c r="X621" s="336"/>
      <c r="Y621" s="336"/>
      <c r="Z621" s="336"/>
    </row>
    <row r="622" spans="1:26" ht="23.5" x14ac:dyDescent="0.3">
      <c r="A622" s="336"/>
      <c r="B622" s="336"/>
      <c r="C622" s="343"/>
      <c r="D622" s="338"/>
      <c r="E622" s="338"/>
      <c r="F622" s="337"/>
      <c r="G622" s="348"/>
      <c r="H622" s="446"/>
      <c r="I622" s="446"/>
      <c r="J622" s="671"/>
      <c r="K622" s="446"/>
      <c r="L622" s="348"/>
      <c r="M622" s="336"/>
      <c r="N622" s="336"/>
      <c r="O622" s="336"/>
      <c r="P622" s="336"/>
      <c r="Q622" s="336"/>
      <c r="R622" s="336"/>
      <c r="S622" s="336"/>
      <c r="T622" s="336"/>
      <c r="U622" s="336"/>
      <c r="V622" s="336"/>
      <c r="W622" s="336"/>
      <c r="X622" s="336"/>
      <c r="Y622" s="336"/>
      <c r="Z622" s="336"/>
    </row>
    <row r="623" spans="1:26" ht="23.5" x14ac:dyDescent="0.3">
      <c r="A623" s="336"/>
      <c r="B623" s="336"/>
      <c r="C623" s="343"/>
      <c r="D623" s="338"/>
      <c r="E623" s="338"/>
      <c r="F623" s="337"/>
      <c r="G623" s="348"/>
      <c r="H623" s="446"/>
      <c r="I623" s="446"/>
      <c r="J623" s="671"/>
      <c r="K623" s="446"/>
      <c r="L623" s="348"/>
      <c r="M623" s="336"/>
      <c r="N623" s="336"/>
      <c r="O623" s="336"/>
      <c r="P623" s="336"/>
      <c r="Q623" s="336"/>
      <c r="R623" s="336"/>
      <c r="S623" s="336"/>
      <c r="T623" s="336"/>
      <c r="U623" s="336"/>
      <c r="V623" s="336"/>
      <c r="W623" s="336"/>
      <c r="X623" s="336"/>
      <c r="Y623" s="336"/>
      <c r="Z623" s="336"/>
    </row>
    <row r="624" spans="1:26" ht="23.5" x14ac:dyDescent="0.3">
      <c r="A624" s="336"/>
      <c r="B624" s="336"/>
      <c r="C624" s="343"/>
      <c r="D624" s="338"/>
      <c r="E624" s="338"/>
      <c r="F624" s="337"/>
      <c r="G624" s="348"/>
      <c r="H624" s="446"/>
      <c r="I624" s="446"/>
      <c r="J624" s="671"/>
      <c r="K624" s="446"/>
      <c r="L624" s="348"/>
      <c r="M624" s="336"/>
      <c r="N624" s="336"/>
      <c r="O624" s="336"/>
      <c r="P624" s="336"/>
      <c r="Q624" s="336"/>
      <c r="R624" s="336"/>
      <c r="S624" s="336"/>
      <c r="T624" s="336"/>
      <c r="U624" s="336"/>
      <c r="V624" s="336"/>
      <c r="W624" s="336"/>
      <c r="X624" s="336"/>
      <c r="Y624" s="336"/>
      <c r="Z624" s="336"/>
    </row>
    <row r="625" spans="1:26" ht="23.5" x14ac:dyDescent="0.3">
      <c r="A625" s="336"/>
      <c r="B625" s="336"/>
      <c r="C625" s="343"/>
      <c r="D625" s="338"/>
      <c r="E625" s="338"/>
      <c r="F625" s="337"/>
      <c r="G625" s="348"/>
      <c r="H625" s="446"/>
      <c r="I625" s="446"/>
      <c r="J625" s="671"/>
      <c r="K625" s="446"/>
      <c r="L625" s="348"/>
      <c r="M625" s="336"/>
      <c r="N625" s="336"/>
      <c r="O625" s="336"/>
      <c r="P625" s="336"/>
      <c r="Q625" s="336"/>
      <c r="R625" s="336"/>
      <c r="S625" s="336"/>
      <c r="T625" s="336"/>
      <c r="U625" s="336"/>
      <c r="V625" s="336"/>
      <c r="W625" s="336"/>
      <c r="X625" s="336"/>
      <c r="Y625" s="336"/>
      <c r="Z625" s="336"/>
    </row>
    <row r="626" spans="1:26" ht="23.5" x14ac:dyDescent="0.3">
      <c r="A626" s="336"/>
      <c r="B626" s="336"/>
      <c r="C626" s="343"/>
      <c r="D626" s="338"/>
      <c r="E626" s="338"/>
      <c r="F626" s="337"/>
      <c r="G626" s="348"/>
      <c r="H626" s="446"/>
      <c r="I626" s="446"/>
      <c r="J626" s="671"/>
      <c r="K626" s="446"/>
      <c r="L626" s="348"/>
      <c r="M626" s="336"/>
      <c r="N626" s="336"/>
      <c r="O626" s="336"/>
      <c r="P626" s="336"/>
      <c r="Q626" s="336"/>
      <c r="R626" s="336"/>
      <c r="S626" s="336"/>
      <c r="T626" s="336"/>
      <c r="U626" s="336"/>
      <c r="V626" s="336"/>
      <c r="W626" s="336"/>
      <c r="X626" s="336"/>
      <c r="Y626" s="336"/>
      <c r="Z626" s="336"/>
    </row>
    <row r="627" spans="1:26" ht="23.5" x14ac:dyDescent="0.3">
      <c r="A627" s="336"/>
      <c r="B627" s="336"/>
      <c r="C627" s="343"/>
      <c r="D627" s="338"/>
      <c r="E627" s="338"/>
      <c r="F627" s="337"/>
      <c r="G627" s="348"/>
      <c r="H627" s="446"/>
      <c r="I627" s="446"/>
      <c r="J627" s="671"/>
      <c r="K627" s="446"/>
      <c r="L627" s="348"/>
      <c r="M627" s="336"/>
      <c r="N627" s="336"/>
      <c r="O627" s="336"/>
      <c r="P627" s="336"/>
      <c r="Q627" s="336"/>
      <c r="R627" s="336"/>
      <c r="S627" s="336"/>
      <c r="T627" s="336"/>
      <c r="U627" s="336"/>
      <c r="V627" s="336"/>
      <c r="W627" s="336"/>
      <c r="X627" s="336"/>
      <c r="Y627" s="336"/>
      <c r="Z627" s="336"/>
    </row>
    <row r="628" spans="1:26" ht="23.5" x14ac:dyDescent="0.3">
      <c r="A628" s="336"/>
      <c r="B628" s="336"/>
      <c r="C628" s="343"/>
      <c r="D628" s="338"/>
      <c r="E628" s="338"/>
      <c r="F628" s="337"/>
      <c r="G628" s="348"/>
      <c r="H628" s="446"/>
      <c r="I628" s="446"/>
      <c r="J628" s="671"/>
      <c r="K628" s="446"/>
      <c r="L628" s="348"/>
      <c r="M628" s="336"/>
      <c r="N628" s="336"/>
      <c r="O628" s="336"/>
      <c r="P628" s="336"/>
      <c r="Q628" s="336"/>
      <c r="R628" s="336"/>
      <c r="S628" s="336"/>
      <c r="T628" s="336"/>
      <c r="U628" s="336"/>
      <c r="V628" s="336"/>
      <c r="W628" s="336"/>
      <c r="X628" s="336"/>
      <c r="Y628" s="336"/>
      <c r="Z628" s="336"/>
    </row>
    <row r="629" spans="1:26" ht="23.5" x14ac:dyDescent="0.3">
      <c r="A629" s="336"/>
      <c r="B629" s="336"/>
      <c r="C629" s="343"/>
      <c r="D629" s="338"/>
      <c r="E629" s="338"/>
      <c r="F629" s="337"/>
      <c r="G629" s="348"/>
      <c r="H629" s="446"/>
      <c r="I629" s="446"/>
      <c r="J629" s="671"/>
      <c r="K629" s="446"/>
      <c r="L629" s="348"/>
      <c r="M629" s="336"/>
      <c r="N629" s="336"/>
      <c r="O629" s="336"/>
      <c r="P629" s="336"/>
      <c r="Q629" s="336"/>
      <c r="R629" s="336"/>
      <c r="S629" s="336"/>
      <c r="T629" s="336"/>
      <c r="U629" s="336"/>
      <c r="V629" s="336"/>
      <c r="W629" s="336"/>
      <c r="X629" s="336"/>
      <c r="Y629" s="336"/>
      <c r="Z629" s="336"/>
    </row>
    <row r="630" spans="1:26" ht="23.5" x14ac:dyDescent="0.3">
      <c r="A630" s="336"/>
      <c r="B630" s="336"/>
      <c r="C630" s="343"/>
      <c r="D630" s="338"/>
      <c r="E630" s="338"/>
      <c r="F630" s="337"/>
      <c r="G630" s="348"/>
      <c r="H630" s="446"/>
      <c r="I630" s="446"/>
      <c r="J630" s="671"/>
      <c r="K630" s="446"/>
      <c r="L630" s="348"/>
      <c r="M630" s="336"/>
      <c r="N630" s="336"/>
      <c r="O630" s="336"/>
      <c r="P630" s="336"/>
      <c r="Q630" s="336"/>
      <c r="R630" s="336"/>
      <c r="S630" s="336"/>
      <c r="T630" s="336"/>
      <c r="U630" s="336"/>
      <c r="V630" s="336"/>
      <c r="W630" s="336"/>
      <c r="X630" s="336"/>
      <c r="Y630" s="336"/>
      <c r="Z630" s="336"/>
    </row>
    <row r="631" spans="1:26" ht="23.5" x14ac:dyDescent="0.3">
      <c r="A631" s="336"/>
      <c r="B631" s="336"/>
      <c r="C631" s="343"/>
      <c r="D631" s="338"/>
      <c r="E631" s="338"/>
      <c r="F631" s="337"/>
      <c r="G631" s="348"/>
      <c r="H631" s="446"/>
      <c r="I631" s="446"/>
      <c r="J631" s="671"/>
      <c r="K631" s="446"/>
      <c r="L631" s="348"/>
      <c r="M631" s="336"/>
      <c r="N631" s="336"/>
      <c r="O631" s="336"/>
      <c r="P631" s="336"/>
      <c r="Q631" s="336"/>
      <c r="R631" s="336"/>
      <c r="S631" s="336"/>
      <c r="T631" s="336"/>
      <c r="U631" s="336"/>
      <c r="V631" s="336"/>
      <c r="W631" s="336"/>
      <c r="X631" s="336"/>
      <c r="Y631" s="336"/>
      <c r="Z631" s="336"/>
    </row>
    <row r="632" spans="1:26" ht="23.5" x14ac:dyDescent="0.3">
      <c r="A632" s="336"/>
      <c r="B632" s="336"/>
      <c r="C632" s="343"/>
      <c r="D632" s="338"/>
      <c r="E632" s="338"/>
      <c r="F632" s="337"/>
      <c r="G632" s="348"/>
      <c r="H632" s="446"/>
      <c r="I632" s="446"/>
      <c r="J632" s="671"/>
      <c r="K632" s="446"/>
      <c r="L632" s="348"/>
      <c r="M632" s="336"/>
      <c r="N632" s="336"/>
      <c r="O632" s="336"/>
      <c r="P632" s="336"/>
      <c r="Q632" s="336"/>
      <c r="R632" s="336"/>
      <c r="S632" s="336"/>
      <c r="T632" s="336"/>
      <c r="U632" s="336"/>
      <c r="V632" s="336"/>
      <c r="W632" s="336"/>
      <c r="X632" s="336"/>
      <c r="Y632" s="336"/>
      <c r="Z632" s="336"/>
    </row>
    <row r="633" spans="1:26" ht="23.5" x14ac:dyDescent="0.3">
      <c r="A633" s="336"/>
      <c r="B633" s="336"/>
      <c r="C633" s="343"/>
      <c r="D633" s="338"/>
      <c r="E633" s="338"/>
      <c r="F633" s="337"/>
      <c r="G633" s="348"/>
      <c r="H633" s="446"/>
      <c r="I633" s="446"/>
      <c r="J633" s="671"/>
      <c r="K633" s="446"/>
      <c r="L633" s="348"/>
      <c r="M633" s="336"/>
      <c r="N633" s="336"/>
      <c r="O633" s="336"/>
      <c r="P633" s="336"/>
      <c r="Q633" s="336"/>
      <c r="R633" s="336"/>
      <c r="S633" s="336"/>
      <c r="T633" s="336"/>
      <c r="U633" s="336"/>
      <c r="V633" s="336"/>
      <c r="W633" s="336"/>
      <c r="X633" s="336"/>
      <c r="Y633" s="336"/>
      <c r="Z633" s="336"/>
    </row>
    <row r="634" spans="1:26" ht="23.5" x14ac:dyDescent="0.3">
      <c r="A634" s="336"/>
      <c r="B634" s="336"/>
      <c r="C634" s="343"/>
      <c r="D634" s="338"/>
      <c r="E634" s="338"/>
      <c r="F634" s="337"/>
      <c r="G634" s="348"/>
      <c r="H634" s="446"/>
      <c r="I634" s="446"/>
      <c r="J634" s="671"/>
      <c r="K634" s="446"/>
      <c r="L634" s="348"/>
      <c r="M634" s="336"/>
      <c r="N634" s="336"/>
      <c r="O634" s="336"/>
      <c r="P634" s="336"/>
      <c r="Q634" s="336"/>
      <c r="R634" s="336"/>
      <c r="S634" s="336"/>
      <c r="T634" s="336"/>
      <c r="U634" s="336"/>
      <c r="V634" s="336"/>
      <c r="W634" s="336"/>
      <c r="X634" s="336"/>
      <c r="Y634" s="336"/>
      <c r="Z634" s="336"/>
    </row>
    <row r="635" spans="1:26" ht="23.5" x14ac:dyDescent="0.3">
      <c r="A635" s="336"/>
      <c r="B635" s="336"/>
      <c r="C635" s="343"/>
      <c r="D635" s="338"/>
      <c r="E635" s="338"/>
      <c r="F635" s="337"/>
      <c r="G635" s="348"/>
      <c r="H635" s="446"/>
      <c r="I635" s="446"/>
      <c r="J635" s="671"/>
      <c r="K635" s="446"/>
      <c r="L635" s="348"/>
      <c r="M635" s="336"/>
      <c r="N635" s="336"/>
      <c r="O635" s="336"/>
      <c r="P635" s="336"/>
      <c r="Q635" s="336"/>
      <c r="R635" s="336"/>
      <c r="S635" s="336"/>
      <c r="T635" s="336"/>
      <c r="U635" s="336"/>
      <c r="V635" s="336"/>
      <c r="W635" s="336"/>
      <c r="X635" s="336"/>
      <c r="Y635" s="336"/>
      <c r="Z635" s="336"/>
    </row>
    <row r="636" spans="1:26" ht="23.5" x14ac:dyDescent="0.3">
      <c r="A636" s="336"/>
      <c r="B636" s="336"/>
      <c r="C636" s="343"/>
      <c r="D636" s="338"/>
      <c r="E636" s="338"/>
      <c r="F636" s="337"/>
      <c r="G636" s="348"/>
      <c r="H636" s="446"/>
      <c r="I636" s="446"/>
      <c r="J636" s="671"/>
      <c r="K636" s="446"/>
      <c r="L636" s="348"/>
      <c r="M636" s="336"/>
      <c r="N636" s="336"/>
      <c r="O636" s="336"/>
      <c r="P636" s="336"/>
      <c r="Q636" s="336"/>
      <c r="R636" s="336"/>
      <c r="S636" s="336"/>
      <c r="T636" s="336"/>
      <c r="U636" s="336"/>
      <c r="V636" s="336"/>
      <c r="W636" s="336"/>
      <c r="X636" s="336"/>
      <c r="Y636" s="336"/>
      <c r="Z636" s="336"/>
    </row>
    <row r="637" spans="1:26" ht="23.5" x14ac:dyDescent="0.3">
      <c r="A637" s="336"/>
      <c r="B637" s="336"/>
      <c r="C637" s="343"/>
      <c r="D637" s="338"/>
      <c r="E637" s="338"/>
      <c r="F637" s="337"/>
      <c r="G637" s="348"/>
      <c r="H637" s="446"/>
      <c r="I637" s="446"/>
      <c r="J637" s="671"/>
      <c r="K637" s="446"/>
      <c r="L637" s="348"/>
      <c r="M637" s="336"/>
      <c r="N637" s="336"/>
      <c r="O637" s="336"/>
      <c r="P637" s="336"/>
      <c r="Q637" s="336"/>
      <c r="R637" s="336"/>
      <c r="S637" s="336"/>
      <c r="T637" s="336"/>
      <c r="U637" s="336"/>
      <c r="V637" s="336"/>
      <c r="W637" s="336"/>
      <c r="X637" s="336"/>
      <c r="Y637" s="336"/>
      <c r="Z637" s="336"/>
    </row>
    <row r="638" spans="1:26" ht="23.5" x14ac:dyDescent="0.3">
      <c r="A638" s="336"/>
      <c r="B638" s="336"/>
      <c r="C638" s="343"/>
      <c r="D638" s="338"/>
      <c r="E638" s="338"/>
      <c r="F638" s="337"/>
      <c r="G638" s="348"/>
      <c r="H638" s="446"/>
      <c r="I638" s="446"/>
      <c r="J638" s="671"/>
      <c r="K638" s="446"/>
      <c r="L638" s="348"/>
      <c r="M638" s="336"/>
      <c r="N638" s="336"/>
      <c r="O638" s="336"/>
      <c r="P638" s="336"/>
      <c r="Q638" s="336"/>
      <c r="R638" s="336"/>
      <c r="S638" s="336"/>
      <c r="T638" s="336"/>
      <c r="U638" s="336"/>
      <c r="V638" s="336"/>
      <c r="W638" s="336"/>
      <c r="X638" s="336"/>
      <c r="Y638" s="336"/>
      <c r="Z638" s="336"/>
    </row>
    <row r="639" spans="1:26" ht="23.5" x14ac:dyDescent="0.3">
      <c r="A639" s="336"/>
      <c r="B639" s="336"/>
      <c r="C639" s="343"/>
      <c r="D639" s="338"/>
      <c r="E639" s="338"/>
      <c r="F639" s="337"/>
      <c r="G639" s="348"/>
      <c r="H639" s="446"/>
      <c r="I639" s="446"/>
      <c r="J639" s="671"/>
      <c r="K639" s="446"/>
      <c r="L639" s="348"/>
      <c r="M639" s="336"/>
      <c r="N639" s="336"/>
      <c r="O639" s="336"/>
      <c r="P639" s="336"/>
      <c r="Q639" s="336"/>
      <c r="R639" s="336"/>
      <c r="S639" s="336"/>
      <c r="T639" s="336"/>
      <c r="U639" s="336"/>
      <c r="V639" s="336"/>
      <c r="W639" s="336"/>
      <c r="X639" s="336"/>
      <c r="Y639" s="336"/>
      <c r="Z639" s="336"/>
    </row>
  </sheetData>
  <sheetProtection algorithmName="SHA-512" hashValue="26Cz5R3/20x4vJ/Iam82Kv32lN7Lxl+2PBwBCdqjOUDKZkh3U/vPdCYzmVpld3GwH0QyjKwOZfhByT5SI2y/xQ==" saltValue="b9WNn3Y3NrVhKL+py6lW0g==" spinCount="100000" sheet="1" objects="1" scenarios="1"/>
  <protectedRanges>
    <protectedRange sqref="G43:G414" name="Range2"/>
    <protectedRange sqref="D43:D414" name="Range1"/>
  </protectedRanges>
  <autoFilter ref="A41:G414" xr:uid="{00000000-0009-0000-0000-000004000000}"/>
  <mergeCells count="104">
    <mergeCell ref="A1:F1"/>
    <mergeCell ref="A2:F2"/>
    <mergeCell ref="A3:F3"/>
    <mergeCell ref="A4:B4"/>
    <mergeCell ref="C4:E4"/>
    <mergeCell ref="A5:B5"/>
    <mergeCell ref="C5:E5"/>
    <mergeCell ref="C13:E13"/>
    <mergeCell ref="C14:E14"/>
    <mergeCell ref="C15:E15"/>
    <mergeCell ref="C16:E16"/>
    <mergeCell ref="B18:G18"/>
    <mergeCell ref="B19:G19"/>
    <mergeCell ref="A6:B6"/>
    <mergeCell ref="C6:E6"/>
    <mergeCell ref="A7:J7"/>
    <mergeCell ref="A8:E8"/>
    <mergeCell ref="F8:J8"/>
    <mergeCell ref="C9:E9"/>
    <mergeCell ref="F9:G16"/>
    <mergeCell ref="C10:E10"/>
    <mergeCell ref="C11:E11"/>
    <mergeCell ref="C12:E12"/>
    <mergeCell ref="B27:G27"/>
    <mergeCell ref="B28:G28"/>
    <mergeCell ref="B29:G29"/>
    <mergeCell ref="B30:G30"/>
    <mergeCell ref="B31:G31"/>
    <mergeCell ref="B32:G32"/>
    <mergeCell ref="B20:G20"/>
    <mergeCell ref="B21:G21"/>
    <mergeCell ref="B22:G22"/>
    <mergeCell ref="B23:G23"/>
    <mergeCell ref="B25:G25"/>
    <mergeCell ref="B26:G26"/>
    <mergeCell ref="B42:G42"/>
    <mergeCell ref="B43:G43"/>
    <mergeCell ref="B45:G45"/>
    <mergeCell ref="B55:G55"/>
    <mergeCell ref="B57:G57"/>
    <mergeCell ref="B58:G58"/>
    <mergeCell ref="B33:G33"/>
    <mergeCell ref="B34:G34"/>
    <mergeCell ref="B35:G35"/>
    <mergeCell ref="B36:G36"/>
    <mergeCell ref="C37:G37"/>
    <mergeCell ref="A38:G40"/>
    <mergeCell ref="B99:G99"/>
    <mergeCell ref="B103:G103"/>
    <mergeCell ref="B107:G107"/>
    <mergeCell ref="B113:G113"/>
    <mergeCell ref="B122:G122"/>
    <mergeCell ref="B137:G137"/>
    <mergeCell ref="B63:G63"/>
    <mergeCell ref="B68:G68"/>
    <mergeCell ref="B78:G78"/>
    <mergeCell ref="B81:G81"/>
    <mergeCell ref="B83:G83"/>
    <mergeCell ref="B84:G84"/>
    <mergeCell ref="B177:G177"/>
    <mergeCell ref="B180:G180"/>
    <mergeCell ref="B184:G184"/>
    <mergeCell ref="B185:G185"/>
    <mergeCell ref="B190:G190"/>
    <mergeCell ref="B202:G202"/>
    <mergeCell ref="B145:G145"/>
    <mergeCell ref="B146:G146"/>
    <mergeCell ref="B151:G151"/>
    <mergeCell ref="B160:G160"/>
    <mergeCell ref="B166:G166"/>
    <mergeCell ref="B174:G174"/>
    <mergeCell ref="B244:G244"/>
    <mergeCell ref="B246:G246"/>
    <mergeCell ref="B250:G250"/>
    <mergeCell ref="B288:G288"/>
    <mergeCell ref="B297:G297"/>
    <mergeCell ref="B213:G213"/>
    <mergeCell ref="B219:G219"/>
    <mergeCell ref="B222:G222"/>
    <mergeCell ref="B226:G226"/>
    <mergeCell ref="B234:G234"/>
    <mergeCell ref="B242:G242"/>
    <mergeCell ref="B249:G249"/>
    <mergeCell ref="B341:G341"/>
    <mergeCell ref="B342:G342"/>
    <mergeCell ref="B344:G344"/>
    <mergeCell ref="B348:G348"/>
    <mergeCell ref="B355:G355"/>
    <mergeCell ref="B370:G370"/>
    <mergeCell ref="B298:G298"/>
    <mergeCell ref="B302:G302"/>
    <mergeCell ref="B310:G310"/>
    <mergeCell ref="B319:G319"/>
    <mergeCell ref="B326:G326"/>
    <mergeCell ref="B332:G332"/>
    <mergeCell ref="B374:G374"/>
    <mergeCell ref="B395:G395"/>
    <mergeCell ref="B399:G399"/>
    <mergeCell ref="B412:G412"/>
    <mergeCell ref="B382:G382"/>
    <mergeCell ref="B385:G385"/>
    <mergeCell ref="B388:G388"/>
    <mergeCell ref="B390:G390"/>
    <mergeCell ref="B391:G391"/>
  </mergeCells>
  <dataValidations count="4">
    <dataValidation type="list" allowBlank="1" showErrorMessage="1" sqref="D17 D24" xr:uid="{A0ACCD88-893E-45B7-A22B-83BFCF73498F}">
      <formula1>$A$429:$A$431</formula1>
    </dataValidation>
    <dataValidation type="list" allowBlank="1" showErrorMessage="1" sqref="D44 D413:D414 D69:D77 D82 D85:D98 D104:D106 D114:D121 D123:D136 D147:D150 D161:D165 D175:D176 D191:D201 D203:D212 D220:D221 D223:D225 D227:D233 D46:D54 D251:D287 D289:D296 D303:D309 D311:D318 D320:D325 D327:D331 D333:D340 D343 D345:D347 D356:D369 D386:D387 D392:D394 D396:D398 D400:D411 D371:D373 D376:D378 D56 D59:D62 D64:D67 D79:D80 D100:D102 D108:D112 D138:D144 D152:D159 D167:D173 D178:D179 D181:D183 D186:D189 D214:D218 D235:D241 D243 D245 D247:D248 D299:D301 D349:D354 D383:D384 D389" xr:uid="{D2F54172-DAED-4D96-A5B0-8E1B92424A06}">
      <formula1>"0,1,2"</formula1>
    </dataValidation>
    <dataValidation type="list" allowBlank="1" showErrorMessage="1" sqref="D41 D441:D746 D415:D428" xr:uid="{6A34A07F-E240-4743-8A8C-BB70C5C1C688}">
      <formula1>$A$442:$A$444</formula1>
    </dataValidation>
    <dataValidation type="list" allowBlank="1" showInputMessage="1" showErrorMessage="1" sqref="D375 D379:D381" xr:uid="{9DCEB90F-DB0F-49C8-8103-E7BFB844A882}">
      <formula1>$L$1:$N$1</formula1>
    </dataValidation>
  </dataValidations>
  <pageMargins left="0.70866141732283472" right="0.70866141732283472" top="0.74803149606299213" bottom="0.74803149606299213" header="0" footer="0"/>
  <pageSetup paperSize="9" orientation="portrait"/>
  <headerFooter>
    <oddHeader>&amp;LChecklist No.  3&amp;CLabour Room&amp;RVersion - NHSRC/NQAS2016</oddHeader>
    <oddFooter>&amp;CPage &amp;P</oddFooter>
  </headerFooter>
  <colBreaks count="1" manualBreakCount="1">
    <brk id="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DD5AA-CAB1-4C0E-9F14-88FA3CAFAD38}">
  <sheetPr>
    <pageSetUpPr fitToPage="1"/>
  </sheetPr>
  <dimension ref="A1:Z1015"/>
  <sheetViews>
    <sheetView view="pageBreakPreview" topLeftCell="C1" zoomScale="60" zoomScaleNormal="41" workbookViewId="0">
      <selection activeCell="H449" sqref="H1:S1048576"/>
    </sheetView>
  </sheetViews>
  <sheetFormatPr defaultColWidth="14.453125" defaultRowHeight="15" x14ac:dyDescent="0.3"/>
  <cols>
    <col min="1" max="1" width="18.26953125" style="91" customWidth="1"/>
    <col min="2" max="2" width="43.6328125" style="91" customWidth="1"/>
    <col min="3" max="3" width="55.08984375" style="91" customWidth="1"/>
    <col min="4" max="4" width="15.7265625" style="91" customWidth="1"/>
    <col min="5" max="5" width="17.7265625" style="91" customWidth="1"/>
    <col min="6" max="6" width="59.7265625" style="91" customWidth="1"/>
    <col min="7" max="7" width="56.453125" style="91" customWidth="1"/>
    <col min="8" max="8" width="7.54296875" style="126" hidden="1" customWidth="1"/>
    <col min="9" max="9" width="8.7265625" style="126" hidden="1" customWidth="1"/>
    <col min="10" max="10" width="4.453125" style="126" hidden="1" customWidth="1"/>
    <col min="11" max="11" width="3.54296875" style="126" hidden="1" customWidth="1"/>
    <col min="12" max="12" width="4.90625" style="126" hidden="1" customWidth="1"/>
    <col min="13" max="13" width="4.1796875" style="126" hidden="1" customWidth="1"/>
    <col min="14" max="14" width="10" style="126" hidden="1" customWidth="1"/>
    <col min="15" max="15" width="5.7265625" style="126" hidden="1" customWidth="1"/>
    <col min="16" max="16" width="2.90625" style="126" hidden="1" customWidth="1"/>
    <col min="17" max="17" width="2.453125" style="126" hidden="1" customWidth="1"/>
    <col min="18" max="18" width="20" style="126" hidden="1" customWidth="1"/>
    <col min="19" max="19" width="9.08984375" style="126" hidden="1" customWidth="1"/>
    <col min="20" max="26" width="9.08984375" style="90" customWidth="1"/>
    <col min="27" max="16384" width="14.453125" style="91"/>
  </cols>
  <sheetData>
    <row r="1" spans="1:14" x14ac:dyDescent="0.3">
      <c r="A1" s="993" t="s">
        <v>4695</v>
      </c>
      <c r="B1" s="917"/>
      <c r="C1" s="917"/>
      <c r="D1" s="917"/>
      <c r="E1" s="917"/>
      <c r="F1" s="917"/>
      <c r="G1" s="917"/>
      <c r="L1" s="126">
        <v>0</v>
      </c>
      <c r="M1" s="126">
        <v>1</v>
      </c>
      <c r="N1" s="126">
        <v>2</v>
      </c>
    </row>
    <row r="2" spans="1:14" x14ac:dyDescent="0.3">
      <c r="A2" s="994" t="s">
        <v>4696</v>
      </c>
      <c r="B2" s="995"/>
      <c r="C2" s="995"/>
      <c r="D2" s="995"/>
      <c r="E2" s="995"/>
      <c r="F2" s="996"/>
      <c r="G2" s="426" t="b">
        <f>'Hospital Score'!C10</f>
        <v>1</v>
      </c>
    </row>
    <row r="3" spans="1:14" hidden="1" x14ac:dyDescent="0.3">
      <c r="A3" s="993"/>
      <c r="B3" s="917"/>
      <c r="C3" s="993"/>
      <c r="D3" s="917"/>
      <c r="E3" s="917"/>
      <c r="F3" s="993"/>
      <c r="G3" s="917"/>
    </row>
    <row r="4" spans="1:14" hidden="1" x14ac:dyDescent="0.3">
      <c r="A4" s="917"/>
      <c r="B4" s="930"/>
      <c r="C4" s="930"/>
      <c r="D4" s="930"/>
      <c r="E4" s="930"/>
      <c r="F4" s="930"/>
      <c r="G4" s="917"/>
    </row>
    <row r="5" spans="1:14" hidden="1" x14ac:dyDescent="0.3">
      <c r="A5" s="917"/>
      <c r="B5" s="930"/>
      <c r="C5" s="930"/>
      <c r="D5" s="930"/>
      <c r="E5" s="930"/>
      <c r="F5" s="930"/>
      <c r="G5" s="917"/>
    </row>
    <row r="6" spans="1:14" hidden="1" x14ac:dyDescent="0.3">
      <c r="A6" s="917"/>
      <c r="B6" s="930"/>
      <c r="C6" s="930"/>
      <c r="D6" s="930"/>
      <c r="E6" s="930"/>
      <c r="F6" s="930"/>
      <c r="G6" s="917"/>
    </row>
    <row r="7" spans="1:14" hidden="1" x14ac:dyDescent="0.3">
      <c r="A7" s="917"/>
      <c r="B7" s="930"/>
      <c r="C7" s="930"/>
      <c r="D7" s="930"/>
      <c r="E7" s="930"/>
      <c r="F7" s="930"/>
      <c r="G7" s="917"/>
    </row>
    <row r="8" spans="1:14" hidden="1" x14ac:dyDescent="0.3">
      <c r="A8" s="917"/>
      <c r="B8" s="930"/>
      <c r="C8" s="930"/>
      <c r="D8" s="930"/>
      <c r="E8" s="930"/>
      <c r="F8" s="930"/>
      <c r="G8" s="917"/>
    </row>
    <row r="9" spans="1:14" hidden="1" x14ac:dyDescent="0.3">
      <c r="A9" s="917"/>
      <c r="B9" s="930"/>
      <c r="C9" s="930"/>
      <c r="D9" s="930"/>
      <c r="E9" s="930"/>
      <c r="F9" s="930"/>
      <c r="G9" s="917"/>
    </row>
    <row r="10" spans="1:14" hidden="1" x14ac:dyDescent="0.3">
      <c r="A10" s="917"/>
      <c r="B10" s="930"/>
      <c r="C10" s="930"/>
      <c r="D10" s="930"/>
      <c r="E10" s="930"/>
      <c r="F10" s="930"/>
      <c r="G10" s="917"/>
    </row>
    <row r="11" spans="1:14" hidden="1" x14ac:dyDescent="0.3">
      <c r="A11" s="917"/>
      <c r="B11" s="917"/>
      <c r="C11" s="917"/>
      <c r="D11" s="917"/>
      <c r="E11" s="917"/>
      <c r="F11" s="917"/>
      <c r="G11" s="917"/>
    </row>
    <row r="12" spans="1:14" ht="47" hidden="1" customHeight="1" x14ac:dyDescent="0.3">
      <c r="A12" s="926" t="s">
        <v>4210</v>
      </c>
      <c r="B12" s="917"/>
      <c r="C12" s="917"/>
      <c r="D12" s="917"/>
      <c r="E12" s="917"/>
      <c r="F12" s="917"/>
      <c r="G12" s="917"/>
      <c r="H12" s="917"/>
      <c r="I12" s="917"/>
    </row>
    <row r="13" spans="1:14" hidden="1" x14ac:dyDescent="0.3">
      <c r="A13" s="924" t="s">
        <v>4211</v>
      </c>
      <c r="B13" s="917"/>
      <c r="C13" s="926"/>
      <c r="D13" s="917"/>
      <c r="E13" s="917"/>
      <c r="F13" s="57" t="s">
        <v>4212</v>
      </c>
      <c r="G13" s="927"/>
      <c r="H13" s="917"/>
      <c r="I13" s="917"/>
    </row>
    <row r="14" spans="1:14" hidden="1" x14ac:dyDescent="0.3">
      <c r="A14" s="932" t="s">
        <v>4213</v>
      </c>
      <c r="B14" s="917"/>
      <c r="C14" s="926"/>
      <c r="D14" s="917"/>
      <c r="E14" s="917"/>
      <c r="F14" s="93" t="s">
        <v>4697</v>
      </c>
      <c r="G14" s="927"/>
      <c r="H14" s="917"/>
      <c r="I14" s="917"/>
    </row>
    <row r="15" spans="1:14" hidden="1" x14ac:dyDescent="0.3">
      <c r="A15" s="932" t="s">
        <v>4698</v>
      </c>
      <c r="B15" s="917"/>
      <c r="C15" s="931"/>
      <c r="D15" s="917"/>
      <c r="E15" s="917"/>
      <c r="F15" s="93" t="s">
        <v>4216</v>
      </c>
      <c r="G15" s="927"/>
      <c r="H15" s="917"/>
      <c r="I15" s="917"/>
    </row>
    <row r="16" spans="1:14" ht="25.5" hidden="1" customHeight="1" x14ac:dyDescent="0.3">
      <c r="A16" s="933" t="s">
        <v>2316</v>
      </c>
      <c r="B16" s="917"/>
      <c r="C16" s="917"/>
      <c r="D16" s="917"/>
      <c r="E16" s="917"/>
      <c r="F16" s="917"/>
      <c r="G16" s="917"/>
      <c r="H16" s="917"/>
      <c r="I16" s="917"/>
    </row>
    <row r="17" spans="1:9" hidden="1" x14ac:dyDescent="0.3">
      <c r="A17" s="925" t="s">
        <v>1020</v>
      </c>
      <c r="B17" s="917"/>
      <c r="C17" s="917"/>
      <c r="D17" s="992" t="s">
        <v>4699</v>
      </c>
      <c r="E17" s="917"/>
      <c r="F17" s="917"/>
      <c r="G17" s="917"/>
      <c r="H17" s="917"/>
      <c r="I17" s="917"/>
    </row>
    <row r="18" spans="1:9" hidden="1" x14ac:dyDescent="0.3">
      <c r="A18" s="94" t="s">
        <v>1021</v>
      </c>
      <c r="B18" s="95" t="s">
        <v>1022</v>
      </c>
      <c r="C18" s="96">
        <f>NBSU_MusQan!D502</f>
        <v>0.5</v>
      </c>
      <c r="D18" s="934">
        <f>D510</f>
        <v>0.5</v>
      </c>
      <c r="E18" s="917"/>
      <c r="F18" s="917"/>
      <c r="G18" s="917"/>
      <c r="H18" s="917"/>
      <c r="I18" s="917"/>
    </row>
    <row r="19" spans="1:9" hidden="1" x14ac:dyDescent="0.3">
      <c r="A19" s="94" t="s">
        <v>1023</v>
      </c>
      <c r="B19" s="95" t="s">
        <v>1024</v>
      </c>
      <c r="C19" s="96">
        <f>NBSU_MusQan!D503</f>
        <v>0.5</v>
      </c>
      <c r="D19" s="917"/>
      <c r="E19" s="930"/>
      <c r="F19" s="930"/>
      <c r="G19" s="930"/>
      <c r="H19" s="930"/>
      <c r="I19" s="917"/>
    </row>
    <row r="20" spans="1:9" hidden="1" x14ac:dyDescent="0.3">
      <c r="A20" s="94" t="s">
        <v>1025</v>
      </c>
      <c r="B20" s="95" t="s">
        <v>1026</v>
      </c>
      <c r="C20" s="96">
        <f>NBSU_MusQan!D504</f>
        <v>0.5</v>
      </c>
      <c r="D20" s="917"/>
      <c r="E20" s="930"/>
      <c r="F20" s="930"/>
      <c r="G20" s="930"/>
      <c r="H20" s="930"/>
      <c r="I20" s="917"/>
    </row>
    <row r="21" spans="1:9" hidden="1" x14ac:dyDescent="0.3">
      <c r="A21" s="94" t="s">
        <v>1027</v>
      </c>
      <c r="B21" s="95" t="s">
        <v>1028</v>
      </c>
      <c r="C21" s="96">
        <f>D505</f>
        <v>0.5</v>
      </c>
      <c r="D21" s="917"/>
      <c r="E21" s="930"/>
      <c r="F21" s="930"/>
      <c r="G21" s="930"/>
      <c r="H21" s="930"/>
      <c r="I21" s="917"/>
    </row>
    <row r="22" spans="1:9" hidden="1" x14ac:dyDescent="0.3">
      <c r="A22" s="94" t="s">
        <v>1029</v>
      </c>
      <c r="B22" s="95" t="s">
        <v>1030</v>
      </c>
      <c r="C22" s="96">
        <f>NBSU_MusQan!D506</f>
        <v>0.5</v>
      </c>
      <c r="D22" s="917"/>
      <c r="E22" s="930"/>
      <c r="F22" s="930"/>
      <c r="G22" s="930"/>
      <c r="H22" s="930"/>
      <c r="I22" s="917"/>
    </row>
    <row r="23" spans="1:9" hidden="1" x14ac:dyDescent="0.3">
      <c r="A23" s="94" t="s">
        <v>1031</v>
      </c>
      <c r="B23" s="95" t="s">
        <v>14</v>
      </c>
      <c r="C23" s="96">
        <f>NBSU_MusQan!D507</f>
        <v>0.5</v>
      </c>
      <c r="D23" s="917"/>
      <c r="E23" s="930"/>
      <c r="F23" s="930"/>
      <c r="G23" s="930"/>
      <c r="H23" s="930"/>
      <c r="I23" s="917"/>
    </row>
    <row r="24" spans="1:9" hidden="1" x14ac:dyDescent="0.3">
      <c r="A24" s="94" t="s">
        <v>1032</v>
      </c>
      <c r="B24" s="95" t="s">
        <v>1033</v>
      </c>
      <c r="C24" s="96">
        <f>NBSU_MusQan!D508</f>
        <v>0.5</v>
      </c>
      <c r="D24" s="917"/>
      <c r="E24" s="930"/>
      <c r="F24" s="930"/>
      <c r="G24" s="930"/>
      <c r="H24" s="930"/>
      <c r="I24" s="917"/>
    </row>
    <row r="25" spans="1:9" hidden="1" x14ac:dyDescent="0.3">
      <c r="A25" s="94" t="s">
        <v>1034</v>
      </c>
      <c r="B25" s="95" t="s">
        <v>1035</v>
      </c>
      <c r="C25" s="96">
        <f>NBSU_MusQan!D509</f>
        <v>0.5</v>
      </c>
      <c r="D25" s="917"/>
      <c r="E25" s="917"/>
      <c r="F25" s="917"/>
      <c r="G25" s="917"/>
      <c r="H25" s="917"/>
      <c r="I25" s="917"/>
    </row>
    <row r="26" spans="1:9" hidden="1" x14ac:dyDescent="0.3">
      <c r="A26" s="935"/>
      <c r="B26" s="917"/>
      <c r="C26" s="917"/>
      <c r="D26" s="917"/>
      <c r="E26" s="917"/>
      <c r="F26" s="917"/>
      <c r="G26" s="917"/>
      <c r="H26" s="917"/>
      <c r="I26" s="917"/>
    </row>
    <row r="27" spans="1:9" hidden="1" x14ac:dyDescent="0.3">
      <c r="A27" s="94"/>
      <c r="B27" s="923" t="s">
        <v>4217</v>
      </c>
      <c r="C27" s="917"/>
      <c r="D27" s="917"/>
      <c r="E27" s="917"/>
      <c r="F27" s="917"/>
      <c r="G27" s="917"/>
      <c r="H27" s="917"/>
      <c r="I27" s="917"/>
    </row>
    <row r="28" spans="1:9" hidden="1" x14ac:dyDescent="0.3">
      <c r="A28" s="93">
        <v>1</v>
      </c>
      <c r="B28" s="921"/>
      <c r="C28" s="917"/>
      <c r="D28" s="917"/>
      <c r="E28" s="917"/>
      <c r="F28" s="917"/>
      <c r="G28" s="917"/>
      <c r="H28" s="917"/>
      <c r="I28" s="917"/>
    </row>
    <row r="29" spans="1:9" hidden="1" x14ac:dyDescent="0.3">
      <c r="A29" s="93">
        <v>2</v>
      </c>
      <c r="B29" s="921"/>
      <c r="C29" s="917"/>
      <c r="D29" s="917"/>
      <c r="E29" s="917"/>
      <c r="F29" s="917"/>
      <c r="G29" s="917"/>
      <c r="H29" s="917"/>
      <c r="I29" s="917"/>
    </row>
    <row r="30" spans="1:9" hidden="1" x14ac:dyDescent="0.3">
      <c r="A30" s="93">
        <v>3</v>
      </c>
      <c r="B30" s="921"/>
      <c r="C30" s="917"/>
      <c r="D30" s="917"/>
      <c r="E30" s="917"/>
      <c r="F30" s="917"/>
      <c r="G30" s="917"/>
      <c r="H30" s="917"/>
      <c r="I30" s="917"/>
    </row>
    <row r="31" spans="1:9" hidden="1" x14ac:dyDescent="0.3">
      <c r="A31" s="93">
        <v>4</v>
      </c>
      <c r="B31" s="921"/>
      <c r="C31" s="917"/>
      <c r="D31" s="917"/>
      <c r="E31" s="917"/>
      <c r="F31" s="917"/>
      <c r="G31" s="917"/>
      <c r="H31" s="917"/>
      <c r="I31" s="917"/>
    </row>
    <row r="32" spans="1:9" hidden="1" x14ac:dyDescent="0.3">
      <c r="A32" s="93">
        <v>5</v>
      </c>
      <c r="B32" s="921"/>
      <c r="C32" s="917"/>
      <c r="D32" s="917"/>
      <c r="E32" s="917"/>
      <c r="F32" s="917"/>
      <c r="G32" s="917"/>
      <c r="H32" s="917"/>
      <c r="I32" s="917"/>
    </row>
    <row r="33" spans="1:9" hidden="1" x14ac:dyDescent="0.3">
      <c r="A33" s="94"/>
      <c r="B33" s="923" t="s">
        <v>4218</v>
      </c>
      <c r="C33" s="917"/>
      <c r="D33" s="917"/>
      <c r="E33" s="917"/>
      <c r="F33" s="917"/>
      <c r="G33" s="917"/>
      <c r="H33" s="917"/>
      <c r="I33" s="917"/>
    </row>
    <row r="34" spans="1:9" hidden="1" x14ac:dyDescent="0.3">
      <c r="A34" s="93">
        <v>1</v>
      </c>
      <c r="B34" s="921"/>
      <c r="C34" s="917"/>
      <c r="D34" s="917"/>
      <c r="E34" s="917"/>
      <c r="F34" s="917"/>
      <c r="G34" s="917"/>
      <c r="H34" s="917"/>
      <c r="I34" s="917"/>
    </row>
    <row r="35" spans="1:9" hidden="1" x14ac:dyDescent="0.3">
      <c r="A35" s="93">
        <v>2</v>
      </c>
      <c r="B35" s="921"/>
      <c r="C35" s="917"/>
      <c r="D35" s="917"/>
      <c r="E35" s="917"/>
      <c r="F35" s="917"/>
      <c r="G35" s="917"/>
      <c r="H35" s="917"/>
      <c r="I35" s="917"/>
    </row>
    <row r="36" spans="1:9" hidden="1" x14ac:dyDescent="0.3">
      <c r="A36" s="93">
        <v>3</v>
      </c>
      <c r="B36" s="921"/>
      <c r="C36" s="917"/>
      <c r="D36" s="917"/>
      <c r="E36" s="917"/>
      <c r="F36" s="917"/>
      <c r="G36" s="917"/>
      <c r="H36" s="917"/>
      <c r="I36" s="917"/>
    </row>
    <row r="37" spans="1:9" hidden="1" x14ac:dyDescent="0.3">
      <c r="A37" s="93">
        <v>4</v>
      </c>
      <c r="B37" s="921"/>
      <c r="C37" s="917"/>
      <c r="D37" s="917"/>
      <c r="E37" s="917"/>
      <c r="F37" s="917"/>
      <c r="G37" s="917"/>
      <c r="H37" s="917"/>
      <c r="I37" s="917"/>
    </row>
    <row r="38" spans="1:9" hidden="1" x14ac:dyDescent="0.3">
      <c r="A38" s="93">
        <v>5</v>
      </c>
      <c r="B38" s="921"/>
      <c r="C38" s="917"/>
      <c r="D38" s="917"/>
      <c r="E38" s="917"/>
      <c r="F38" s="917"/>
      <c r="G38" s="917"/>
      <c r="H38" s="917"/>
      <c r="I38" s="917"/>
    </row>
    <row r="39" spans="1:9" hidden="1" x14ac:dyDescent="0.3">
      <c r="A39" s="94"/>
      <c r="B39" s="923" t="s">
        <v>4219</v>
      </c>
      <c r="C39" s="917"/>
      <c r="D39" s="917"/>
      <c r="E39" s="917"/>
      <c r="F39" s="917"/>
      <c r="G39" s="917"/>
      <c r="H39" s="917"/>
      <c r="I39" s="917"/>
    </row>
    <row r="40" spans="1:9" hidden="1" x14ac:dyDescent="0.3">
      <c r="A40" s="93">
        <v>1</v>
      </c>
      <c r="B40" s="921"/>
      <c r="C40" s="917"/>
      <c r="D40" s="917"/>
      <c r="E40" s="917"/>
      <c r="F40" s="917"/>
      <c r="G40" s="917"/>
      <c r="H40" s="917"/>
      <c r="I40" s="917"/>
    </row>
    <row r="41" spans="1:9" hidden="1" x14ac:dyDescent="0.3">
      <c r="A41" s="93">
        <v>2</v>
      </c>
      <c r="B41" s="921"/>
      <c r="C41" s="917"/>
      <c r="D41" s="917"/>
      <c r="E41" s="917"/>
      <c r="F41" s="917"/>
      <c r="G41" s="917"/>
      <c r="H41" s="917"/>
      <c r="I41" s="917"/>
    </row>
    <row r="42" spans="1:9" hidden="1" x14ac:dyDescent="0.3">
      <c r="A42" s="93">
        <v>3</v>
      </c>
      <c r="B42" s="921"/>
      <c r="C42" s="917"/>
      <c r="D42" s="917"/>
      <c r="E42" s="917"/>
      <c r="F42" s="917"/>
      <c r="G42" s="917"/>
      <c r="H42" s="917"/>
      <c r="I42" s="917"/>
    </row>
    <row r="43" spans="1:9" hidden="1" x14ac:dyDescent="0.3">
      <c r="A43" s="93">
        <v>4</v>
      </c>
      <c r="B43" s="921"/>
      <c r="C43" s="917"/>
      <c r="D43" s="917"/>
      <c r="E43" s="917"/>
      <c r="F43" s="917"/>
      <c r="G43" s="917"/>
      <c r="H43" s="917"/>
      <c r="I43" s="917"/>
    </row>
    <row r="44" spans="1:9" hidden="1" x14ac:dyDescent="0.3">
      <c r="A44" s="93">
        <v>5</v>
      </c>
      <c r="B44" s="921"/>
      <c r="C44" s="917"/>
      <c r="D44" s="917"/>
      <c r="E44" s="917"/>
      <c r="F44" s="917"/>
      <c r="G44" s="917"/>
      <c r="H44" s="917"/>
      <c r="I44" s="917"/>
    </row>
    <row r="45" spans="1:9" hidden="1" x14ac:dyDescent="0.3">
      <c r="A45" s="94"/>
      <c r="B45" s="922" t="s">
        <v>4220</v>
      </c>
      <c r="C45" s="917"/>
      <c r="D45" s="917"/>
      <c r="E45" s="917"/>
      <c r="F45" s="917"/>
      <c r="G45" s="917"/>
      <c r="H45" s="917"/>
      <c r="I45" s="917"/>
    </row>
    <row r="46" spans="1:9" hidden="1" x14ac:dyDescent="0.3">
      <c r="A46" s="94"/>
      <c r="B46" s="922" t="s">
        <v>4221</v>
      </c>
      <c r="C46" s="917"/>
      <c r="D46" s="917"/>
      <c r="E46" s="917"/>
      <c r="F46" s="917"/>
      <c r="G46" s="917"/>
      <c r="H46" s="917"/>
      <c r="I46" s="917"/>
    </row>
    <row r="47" spans="1:9" hidden="1" x14ac:dyDescent="0.3">
      <c r="A47" s="94"/>
      <c r="B47" s="57"/>
      <c r="C47" s="57"/>
      <c r="D47" s="98"/>
      <c r="E47" s="57"/>
      <c r="F47" s="57"/>
      <c r="G47" s="99"/>
      <c r="H47" s="131"/>
      <c r="I47" s="131"/>
    </row>
    <row r="48" spans="1:9" ht="30" x14ac:dyDescent="0.3">
      <c r="A48" s="95" t="s">
        <v>2207</v>
      </c>
      <c r="B48" s="88" t="s">
        <v>150</v>
      </c>
      <c r="C48" s="410" t="s">
        <v>1040</v>
      </c>
      <c r="D48" s="92" t="s">
        <v>1909</v>
      </c>
      <c r="E48" s="95" t="s">
        <v>1910</v>
      </c>
      <c r="F48" s="410" t="s">
        <v>1911</v>
      </c>
      <c r="G48" s="410" t="s">
        <v>1912</v>
      </c>
    </row>
    <row r="49" spans="1:9" x14ac:dyDescent="0.3">
      <c r="A49" s="100"/>
      <c r="B49" s="979" t="s">
        <v>157</v>
      </c>
      <c r="C49" s="917"/>
      <c r="D49" s="917"/>
      <c r="E49" s="917"/>
      <c r="F49" s="917"/>
      <c r="G49" s="917"/>
      <c r="H49" s="126">
        <f t="shared" ref="H49:I49" si="0">H50+H53+H61+H64</f>
        <v>12</v>
      </c>
      <c r="I49" s="126">
        <f t="shared" si="0"/>
        <v>24</v>
      </c>
    </row>
    <row r="50" spans="1:9" x14ac:dyDescent="0.3">
      <c r="A50" s="101" t="s">
        <v>18</v>
      </c>
      <c r="B50" s="916" t="s">
        <v>159</v>
      </c>
      <c r="C50" s="917"/>
      <c r="D50" s="917"/>
      <c r="E50" s="917"/>
      <c r="F50" s="917"/>
      <c r="G50" s="917"/>
      <c r="H50" s="126">
        <f>SUM(D51:D52)</f>
        <v>2</v>
      </c>
      <c r="I50" s="126">
        <f>COUNT(D51:D52)*2</f>
        <v>4</v>
      </c>
    </row>
    <row r="51" spans="1:9" x14ac:dyDescent="0.3">
      <c r="A51" s="101" t="s">
        <v>1052</v>
      </c>
      <c r="B51" s="57" t="s">
        <v>2208</v>
      </c>
      <c r="C51" s="57" t="s">
        <v>2209</v>
      </c>
      <c r="D51" s="105">
        <v>1</v>
      </c>
      <c r="E51" s="113" t="s">
        <v>198</v>
      </c>
      <c r="F51" s="57" t="s">
        <v>2210</v>
      </c>
      <c r="G51" s="114"/>
    </row>
    <row r="52" spans="1:9" ht="30" x14ac:dyDescent="0.3">
      <c r="A52" s="101" t="s">
        <v>1075</v>
      </c>
      <c r="B52" s="57" t="s">
        <v>184</v>
      </c>
      <c r="C52" s="57" t="s">
        <v>2211</v>
      </c>
      <c r="D52" s="105">
        <v>1</v>
      </c>
      <c r="E52" s="113" t="s">
        <v>400</v>
      </c>
      <c r="F52" s="113"/>
      <c r="G52" s="114"/>
    </row>
    <row r="53" spans="1:9" x14ac:dyDescent="0.3">
      <c r="A53" s="101" t="s">
        <v>20</v>
      </c>
      <c r="B53" s="916" t="s">
        <v>1077</v>
      </c>
      <c r="C53" s="917"/>
      <c r="D53" s="917"/>
      <c r="E53" s="917"/>
      <c r="F53" s="917"/>
      <c r="G53" s="917"/>
      <c r="H53" s="126">
        <f>SUM(D54:D60)</f>
        <v>7</v>
      </c>
      <c r="I53" s="126">
        <f>COUNT(D54:D60)*2</f>
        <v>14</v>
      </c>
    </row>
    <row r="54" spans="1:9" ht="30" x14ac:dyDescent="0.3">
      <c r="A54" s="101" t="s">
        <v>1099</v>
      </c>
      <c r="B54" s="57" t="s">
        <v>2212</v>
      </c>
      <c r="C54" s="37" t="s">
        <v>2213</v>
      </c>
      <c r="D54" s="105">
        <v>1</v>
      </c>
      <c r="E54" s="113" t="s">
        <v>400</v>
      </c>
      <c r="F54" s="113"/>
      <c r="G54" s="114"/>
    </row>
    <row r="55" spans="1:9" ht="30" x14ac:dyDescent="0.3">
      <c r="A55" s="118"/>
      <c r="B55" s="115"/>
      <c r="C55" s="115" t="s">
        <v>4700</v>
      </c>
      <c r="D55" s="105">
        <v>1</v>
      </c>
      <c r="E55" s="113" t="s">
        <v>400</v>
      </c>
      <c r="F55" s="113"/>
      <c r="G55" s="114"/>
    </row>
    <row r="56" spans="1:9" x14ac:dyDescent="0.3">
      <c r="A56" s="118"/>
      <c r="B56" s="115"/>
      <c r="C56" s="115" t="s">
        <v>4701</v>
      </c>
      <c r="D56" s="105">
        <v>1</v>
      </c>
      <c r="E56" s="113" t="s">
        <v>400</v>
      </c>
      <c r="F56" s="115" t="s">
        <v>2214</v>
      </c>
      <c r="G56" s="114"/>
    </row>
    <row r="57" spans="1:9" x14ac:dyDescent="0.3">
      <c r="A57" s="118"/>
      <c r="B57" s="57"/>
      <c r="C57" s="57" t="s">
        <v>4702</v>
      </c>
      <c r="D57" s="105">
        <v>1</v>
      </c>
      <c r="E57" s="113" t="s">
        <v>400</v>
      </c>
      <c r="F57" s="113" t="s">
        <v>4703</v>
      </c>
      <c r="G57" s="114"/>
    </row>
    <row r="58" spans="1:9" ht="30" x14ac:dyDescent="0.3">
      <c r="A58" s="118"/>
      <c r="B58" s="57"/>
      <c r="C58" s="115" t="s">
        <v>4704</v>
      </c>
      <c r="D58" s="105">
        <v>1</v>
      </c>
      <c r="E58" s="113" t="s">
        <v>400</v>
      </c>
      <c r="F58" s="57" t="s">
        <v>4705</v>
      </c>
      <c r="G58" s="114"/>
    </row>
    <row r="59" spans="1:9" ht="30" x14ac:dyDescent="0.3">
      <c r="A59" s="118"/>
      <c r="B59" s="57"/>
      <c r="C59" s="115" t="s">
        <v>4706</v>
      </c>
      <c r="D59" s="105">
        <v>1</v>
      </c>
      <c r="E59" s="113" t="s">
        <v>695</v>
      </c>
      <c r="F59" s="57" t="s">
        <v>4707</v>
      </c>
      <c r="G59" s="114"/>
    </row>
    <row r="60" spans="1:9" ht="30" x14ac:dyDescent="0.3">
      <c r="A60" s="118"/>
      <c r="B60" s="57"/>
      <c r="C60" s="115" t="s">
        <v>4708</v>
      </c>
      <c r="D60" s="105">
        <v>1</v>
      </c>
      <c r="E60" s="113" t="s">
        <v>400</v>
      </c>
      <c r="F60" s="113"/>
      <c r="G60" s="114"/>
    </row>
    <row r="61" spans="1:9" x14ac:dyDescent="0.3">
      <c r="A61" s="101" t="s">
        <v>22</v>
      </c>
      <c r="B61" s="916" t="s">
        <v>193</v>
      </c>
      <c r="C61" s="917"/>
      <c r="D61" s="917"/>
      <c r="E61" s="917"/>
      <c r="F61" s="917"/>
      <c r="G61" s="917"/>
      <c r="H61" s="126">
        <f>SUM(D62:D63)</f>
        <v>2</v>
      </c>
      <c r="I61" s="126">
        <f>COUNT(D62:D63)*2</f>
        <v>4</v>
      </c>
    </row>
    <row r="62" spans="1:9" x14ac:dyDescent="0.3">
      <c r="A62" s="101" t="s">
        <v>1733</v>
      </c>
      <c r="B62" s="57" t="s">
        <v>2215</v>
      </c>
      <c r="C62" s="109" t="s">
        <v>2216</v>
      </c>
      <c r="D62" s="105">
        <v>1</v>
      </c>
      <c r="E62" s="111" t="s">
        <v>408</v>
      </c>
      <c r="F62" s="37" t="s">
        <v>4709</v>
      </c>
      <c r="G62" s="114"/>
    </row>
    <row r="63" spans="1:9" ht="60" x14ac:dyDescent="0.3">
      <c r="A63" s="101" t="s">
        <v>1734</v>
      </c>
      <c r="B63" s="57" t="s">
        <v>2217</v>
      </c>
      <c r="C63" s="109" t="s">
        <v>4710</v>
      </c>
      <c r="D63" s="105">
        <v>1</v>
      </c>
      <c r="E63" s="111" t="s">
        <v>400</v>
      </c>
      <c r="F63" s="37" t="s">
        <v>4711</v>
      </c>
      <c r="G63" s="114"/>
    </row>
    <row r="64" spans="1:9" x14ac:dyDescent="0.3">
      <c r="A64" s="101" t="s">
        <v>24</v>
      </c>
      <c r="B64" s="916" t="s">
        <v>1111</v>
      </c>
      <c r="C64" s="917"/>
      <c r="D64" s="917"/>
      <c r="E64" s="917"/>
      <c r="F64" s="917"/>
      <c r="G64" s="917"/>
      <c r="H64" s="126">
        <f>SUM(D65)</f>
        <v>1</v>
      </c>
      <c r="I64" s="126">
        <f>COUNT(D65)*2</f>
        <v>2</v>
      </c>
    </row>
    <row r="65" spans="1:9" ht="75" x14ac:dyDescent="0.3">
      <c r="A65" s="106" t="s">
        <v>4712</v>
      </c>
      <c r="B65" s="37" t="s">
        <v>4713</v>
      </c>
      <c r="C65" s="57" t="s">
        <v>4714</v>
      </c>
      <c r="D65" s="105">
        <v>1</v>
      </c>
      <c r="E65" s="113" t="s">
        <v>400</v>
      </c>
      <c r="F65" s="57" t="s">
        <v>4715</v>
      </c>
      <c r="G65" s="114"/>
    </row>
    <row r="66" spans="1:9" x14ac:dyDescent="0.3">
      <c r="A66" s="100"/>
      <c r="B66" s="979" t="s">
        <v>2218</v>
      </c>
      <c r="C66" s="917"/>
      <c r="D66" s="917"/>
      <c r="E66" s="917"/>
      <c r="F66" s="917"/>
      <c r="G66" s="917"/>
      <c r="H66" s="126">
        <f t="shared" ref="H66:I66" si="1">H67+H80+H84+H88</f>
        <v>24</v>
      </c>
      <c r="I66" s="126">
        <f t="shared" si="1"/>
        <v>48</v>
      </c>
    </row>
    <row r="67" spans="1:9" x14ac:dyDescent="0.3">
      <c r="A67" s="116" t="s">
        <v>30</v>
      </c>
      <c r="B67" s="978" t="s">
        <v>224</v>
      </c>
      <c r="C67" s="917"/>
      <c r="D67" s="917"/>
      <c r="E67" s="917"/>
      <c r="F67" s="917"/>
      <c r="G67" s="917"/>
      <c r="H67" s="126">
        <f>SUM(D68:D79)</f>
        <v>12</v>
      </c>
      <c r="I67" s="126">
        <f>COUNT(D68:D79)*2</f>
        <v>24</v>
      </c>
    </row>
    <row r="68" spans="1:9" ht="60" x14ac:dyDescent="0.3">
      <c r="A68" s="101" t="s">
        <v>1153</v>
      </c>
      <c r="B68" s="102" t="s">
        <v>226</v>
      </c>
      <c r="C68" s="37" t="s">
        <v>4716</v>
      </c>
      <c r="D68" s="105">
        <v>1</v>
      </c>
      <c r="E68" s="113" t="s">
        <v>228</v>
      </c>
      <c r="F68" s="115" t="s">
        <v>4717</v>
      </c>
      <c r="G68" s="114"/>
    </row>
    <row r="69" spans="1:9" x14ac:dyDescent="0.3">
      <c r="A69" s="101"/>
      <c r="B69" s="113"/>
      <c r="C69" s="57" t="s">
        <v>4718</v>
      </c>
      <c r="D69" s="105">
        <v>1</v>
      </c>
      <c r="E69" s="113" t="s">
        <v>228</v>
      </c>
      <c r="F69" s="113"/>
      <c r="G69" s="114"/>
    </row>
    <row r="70" spans="1:9" ht="30" x14ac:dyDescent="0.3">
      <c r="A70" s="101" t="s">
        <v>1157</v>
      </c>
      <c r="B70" s="102" t="s">
        <v>234</v>
      </c>
      <c r="C70" s="37" t="s">
        <v>4719</v>
      </c>
      <c r="D70" s="105">
        <v>1</v>
      </c>
      <c r="E70" s="113" t="s">
        <v>228</v>
      </c>
      <c r="F70" s="57" t="s">
        <v>4720</v>
      </c>
      <c r="G70" s="114"/>
    </row>
    <row r="71" spans="1:9" ht="75" x14ac:dyDescent="0.3">
      <c r="A71" s="118"/>
      <c r="B71" s="113"/>
      <c r="C71" s="37" t="s">
        <v>4244</v>
      </c>
      <c r="D71" s="105">
        <v>1</v>
      </c>
      <c r="E71" s="113" t="s">
        <v>228</v>
      </c>
      <c r="F71" s="102" t="s">
        <v>4721</v>
      </c>
      <c r="G71" s="114"/>
    </row>
    <row r="72" spans="1:9" ht="60" x14ac:dyDescent="0.3">
      <c r="A72" s="101" t="s">
        <v>1169</v>
      </c>
      <c r="B72" s="102" t="s">
        <v>1170</v>
      </c>
      <c r="C72" s="37" t="s">
        <v>2219</v>
      </c>
      <c r="D72" s="105">
        <v>1</v>
      </c>
      <c r="E72" s="111" t="s">
        <v>228</v>
      </c>
      <c r="F72" s="37" t="s">
        <v>4722</v>
      </c>
      <c r="G72" s="114"/>
    </row>
    <row r="73" spans="1:9" ht="30" x14ac:dyDescent="0.3">
      <c r="A73" s="118"/>
      <c r="B73" s="102"/>
      <c r="C73" s="412" t="s">
        <v>4723</v>
      </c>
      <c r="D73" s="105">
        <v>1</v>
      </c>
      <c r="E73" s="91" t="s">
        <v>532</v>
      </c>
      <c r="F73" s="112" t="s">
        <v>4724</v>
      </c>
      <c r="G73" s="114"/>
    </row>
    <row r="74" spans="1:9" ht="45" x14ac:dyDescent="0.3">
      <c r="A74" s="118"/>
      <c r="B74" s="102"/>
      <c r="C74" s="115" t="s">
        <v>4725</v>
      </c>
      <c r="D74" s="105">
        <v>1</v>
      </c>
      <c r="E74" s="91" t="s">
        <v>228</v>
      </c>
      <c r="F74" s="112" t="s">
        <v>4726</v>
      </c>
      <c r="G74" s="114"/>
    </row>
    <row r="75" spans="1:9" ht="60" x14ac:dyDescent="0.3">
      <c r="A75" s="118"/>
      <c r="B75" s="102"/>
      <c r="C75" s="413" t="s">
        <v>4727</v>
      </c>
      <c r="D75" s="105">
        <v>1</v>
      </c>
      <c r="E75" s="91" t="s">
        <v>228</v>
      </c>
      <c r="F75" s="413" t="s">
        <v>4728</v>
      </c>
      <c r="G75" s="114"/>
    </row>
    <row r="76" spans="1:9" ht="60" x14ac:dyDescent="0.3">
      <c r="A76" s="118"/>
      <c r="B76" s="102"/>
      <c r="C76" s="413" t="s">
        <v>4729</v>
      </c>
      <c r="D76" s="105">
        <v>1</v>
      </c>
      <c r="E76" s="91" t="s">
        <v>228</v>
      </c>
      <c r="F76" s="112" t="s">
        <v>4730</v>
      </c>
      <c r="G76" s="114"/>
    </row>
    <row r="77" spans="1:9" ht="30" x14ac:dyDescent="0.3">
      <c r="A77" s="118"/>
      <c r="B77" s="102"/>
      <c r="C77" s="413" t="s">
        <v>4731</v>
      </c>
      <c r="D77" s="105">
        <v>1</v>
      </c>
      <c r="E77" s="129" t="s">
        <v>228</v>
      </c>
      <c r="F77" s="413" t="s">
        <v>4732</v>
      </c>
      <c r="G77" s="114"/>
    </row>
    <row r="78" spans="1:9" ht="30" x14ac:dyDescent="0.3">
      <c r="A78" s="101" t="s">
        <v>1172</v>
      </c>
      <c r="B78" s="102" t="s">
        <v>240</v>
      </c>
      <c r="C78" s="57" t="s">
        <v>4733</v>
      </c>
      <c r="D78" s="105">
        <v>1</v>
      </c>
      <c r="E78" s="111" t="s">
        <v>228</v>
      </c>
      <c r="F78" s="113"/>
      <c r="G78" s="114"/>
    </row>
    <row r="79" spans="1:9" ht="30" x14ac:dyDescent="0.3">
      <c r="A79" s="101" t="s">
        <v>242</v>
      </c>
      <c r="B79" s="102" t="s">
        <v>243</v>
      </c>
      <c r="C79" s="57" t="s">
        <v>4734</v>
      </c>
      <c r="D79" s="105">
        <v>1</v>
      </c>
      <c r="E79" s="113" t="s">
        <v>478</v>
      </c>
      <c r="F79" s="113"/>
      <c r="G79" s="114"/>
    </row>
    <row r="80" spans="1:9" x14ac:dyDescent="0.3">
      <c r="A80" s="101" t="s">
        <v>34</v>
      </c>
      <c r="B80" s="978" t="s">
        <v>267</v>
      </c>
      <c r="C80" s="917"/>
      <c r="D80" s="917"/>
      <c r="E80" s="917"/>
      <c r="F80" s="917"/>
      <c r="G80" s="917"/>
      <c r="H80" s="126">
        <f>SUM(D81:D83)</f>
        <v>3</v>
      </c>
      <c r="I80" s="126">
        <f>COUNT(D81:D83)*2</f>
        <v>6</v>
      </c>
    </row>
    <row r="81" spans="1:9" ht="30" x14ac:dyDescent="0.3">
      <c r="A81" s="101" t="s">
        <v>1188</v>
      </c>
      <c r="B81" s="57" t="s">
        <v>269</v>
      </c>
      <c r="C81" s="37" t="s">
        <v>4735</v>
      </c>
      <c r="D81" s="105">
        <v>1</v>
      </c>
      <c r="E81" s="113" t="s">
        <v>228</v>
      </c>
      <c r="F81" s="57" t="s">
        <v>4736</v>
      </c>
      <c r="G81" s="114"/>
    </row>
    <row r="82" spans="1:9" ht="60" x14ac:dyDescent="0.3">
      <c r="A82" s="101" t="s">
        <v>1192</v>
      </c>
      <c r="B82" s="57" t="s">
        <v>273</v>
      </c>
      <c r="C82" s="115" t="s">
        <v>1741</v>
      </c>
      <c r="D82" s="105">
        <v>1</v>
      </c>
      <c r="E82" s="113" t="s">
        <v>777</v>
      </c>
      <c r="F82" s="57" t="s">
        <v>4737</v>
      </c>
      <c r="G82" s="114"/>
    </row>
    <row r="83" spans="1:9" ht="45" x14ac:dyDescent="0.3">
      <c r="A83" s="101" t="s">
        <v>1194</v>
      </c>
      <c r="B83" s="57" t="s">
        <v>2220</v>
      </c>
      <c r="C83" s="57" t="s">
        <v>278</v>
      </c>
      <c r="D83" s="105">
        <v>1</v>
      </c>
      <c r="E83" s="113" t="s">
        <v>1742</v>
      </c>
      <c r="F83" s="57" t="s">
        <v>4738</v>
      </c>
      <c r="G83" s="114"/>
    </row>
    <row r="84" spans="1:9" x14ac:dyDescent="0.3">
      <c r="A84" s="101" t="s">
        <v>36</v>
      </c>
      <c r="B84" s="978" t="s">
        <v>37</v>
      </c>
      <c r="C84" s="917"/>
      <c r="D84" s="917"/>
      <c r="E84" s="917"/>
      <c r="F84" s="917"/>
      <c r="G84" s="917"/>
      <c r="H84" s="126">
        <f>SUM(D85:D87)</f>
        <v>3</v>
      </c>
      <c r="I84" s="126">
        <f>COUNT(D85:D87)*2</f>
        <v>6</v>
      </c>
    </row>
    <row r="85" spans="1:9" ht="45" x14ac:dyDescent="0.3">
      <c r="A85" s="101" t="s">
        <v>1201</v>
      </c>
      <c r="B85" s="57" t="s">
        <v>2221</v>
      </c>
      <c r="C85" s="37" t="s">
        <v>4739</v>
      </c>
      <c r="D85" s="105">
        <v>1</v>
      </c>
      <c r="E85" s="113" t="s">
        <v>4740</v>
      </c>
      <c r="F85" s="414" t="s">
        <v>4741</v>
      </c>
      <c r="G85" s="114"/>
    </row>
    <row r="86" spans="1:9" ht="45" x14ac:dyDescent="0.3">
      <c r="A86" s="101" t="s">
        <v>1208</v>
      </c>
      <c r="B86" s="57" t="s">
        <v>296</v>
      </c>
      <c r="C86" s="37" t="s">
        <v>4742</v>
      </c>
      <c r="D86" s="105">
        <v>1</v>
      </c>
      <c r="E86" s="113" t="s">
        <v>308</v>
      </c>
      <c r="F86" s="115" t="s">
        <v>4743</v>
      </c>
      <c r="G86" s="114"/>
    </row>
    <row r="87" spans="1:9" ht="45" x14ac:dyDescent="0.3">
      <c r="A87" s="101" t="s">
        <v>1212</v>
      </c>
      <c r="B87" s="37" t="s">
        <v>2222</v>
      </c>
      <c r="C87" s="37" t="s">
        <v>1959</v>
      </c>
      <c r="D87" s="105">
        <v>1</v>
      </c>
      <c r="E87" s="113" t="s">
        <v>478</v>
      </c>
      <c r="F87" s="57" t="s">
        <v>4744</v>
      </c>
      <c r="G87" s="114"/>
    </row>
    <row r="88" spans="1:9" x14ac:dyDescent="0.3">
      <c r="A88" s="101" t="s">
        <v>38</v>
      </c>
      <c r="B88" s="978" t="s">
        <v>1214</v>
      </c>
      <c r="C88" s="917"/>
      <c r="D88" s="917"/>
      <c r="E88" s="917"/>
      <c r="F88" s="917"/>
      <c r="G88" s="917"/>
      <c r="H88" s="126">
        <f>SUM(D89:D94)</f>
        <v>6</v>
      </c>
      <c r="I88" s="126">
        <f>COUNT(D89:D94)*2</f>
        <v>12</v>
      </c>
    </row>
    <row r="89" spans="1:9" ht="45" x14ac:dyDescent="0.3">
      <c r="A89" s="101" t="s">
        <v>305</v>
      </c>
      <c r="B89" s="57" t="s">
        <v>306</v>
      </c>
      <c r="C89" s="37" t="s">
        <v>4745</v>
      </c>
      <c r="D89" s="105">
        <v>1</v>
      </c>
      <c r="E89" s="57" t="s">
        <v>298</v>
      </c>
      <c r="F89" s="57" t="s">
        <v>4746</v>
      </c>
      <c r="G89" s="114"/>
    </row>
    <row r="90" spans="1:9" ht="30" x14ac:dyDescent="0.3">
      <c r="A90" s="118"/>
      <c r="B90" s="57"/>
      <c r="C90" s="57" t="s">
        <v>4747</v>
      </c>
      <c r="D90" s="105">
        <v>1</v>
      </c>
      <c r="E90" s="57" t="s">
        <v>308</v>
      </c>
      <c r="F90" s="115" t="s">
        <v>4748</v>
      </c>
      <c r="G90" s="114"/>
    </row>
    <row r="91" spans="1:9" ht="60" x14ac:dyDescent="0.3">
      <c r="A91" s="118"/>
      <c r="B91" s="57"/>
      <c r="C91" s="115" t="s">
        <v>4749</v>
      </c>
      <c r="D91" s="105">
        <v>1</v>
      </c>
      <c r="E91" s="113" t="s">
        <v>308</v>
      </c>
      <c r="F91" s="57" t="s">
        <v>4750</v>
      </c>
      <c r="G91" s="114"/>
    </row>
    <row r="92" spans="1:9" ht="30" x14ac:dyDescent="0.3">
      <c r="A92" s="101" t="s">
        <v>1217</v>
      </c>
      <c r="B92" s="57" t="s">
        <v>310</v>
      </c>
      <c r="C92" s="57" t="s">
        <v>1219</v>
      </c>
      <c r="D92" s="105">
        <v>1</v>
      </c>
      <c r="E92" s="113" t="s">
        <v>4751</v>
      </c>
      <c r="F92" s="57" t="s">
        <v>4752</v>
      </c>
      <c r="G92" s="114"/>
    </row>
    <row r="93" spans="1:9" ht="30" x14ac:dyDescent="0.3">
      <c r="A93" s="101" t="s">
        <v>1220</v>
      </c>
      <c r="B93" s="57" t="s">
        <v>313</v>
      </c>
      <c r="C93" s="57" t="s">
        <v>1221</v>
      </c>
      <c r="D93" s="105">
        <v>1</v>
      </c>
      <c r="E93" s="113" t="s">
        <v>4753</v>
      </c>
      <c r="F93" s="57" t="s">
        <v>4754</v>
      </c>
      <c r="G93" s="114"/>
    </row>
    <row r="94" spans="1:9" ht="45" x14ac:dyDescent="0.3">
      <c r="A94" s="101" t="s">
        <v>1226</v>
      </c>
      <c r="B94" s="57" t="s">
        <v>1227</v>
      </c>
      <c r="C94" s="57" t="s">
        <v>4755</v>
      </c>
      <c r="D94" s="105">
        <v>1</v>
      </c>
      <c r="E94" s="113" t="s">
        <v>1225</v>
      </c>
      <c r="F94" s="113"/>
      <c r="G94" s="114"/>
    </row>
    <row r="95" spans="1:9" x14ac:dyDescent="0.3">
      <c r="A95" s="100"/>
      <c r="B95" s="979" t="s">
        <v>315</v>
      </c>
      <c r="C95" s="917"/>
      <c r="D95" s="917"/>
      <c r="E95" s="917"/>
      <c r="F95" s="917"/>
      <c r="G95" s="917"/>
      <c r="H95" s="126">
        <f>H96+H110+H118+H122+H125+H135+H139</f>
        <v>48</v>
      </c>
      <c r="I95" s="126">
        <f>I96+I110+I118+I122+I125+I135+I139</f>
        <v>96</v>
      </c>
    </row>
    <row r="96" spans="1:9" x14ac:dyDescent="0.3">
      <c r="A96" s="101" t="s">
        <v>41</v>
      </c>
      <c r="B96" s="916" t="s">
        <v>42</v>
      </c>
      <c r="C96" s="917"/>
      <c r="D96" s="917"/>
      <c r="E96" s="917"/>
      <c r="F96" s="917"/>
      <c r="G96" s="917"/>
      <c r="H96" s="126">
        <f>SUM(D97:D109)</f>
        <v>13</v>
      </c>
      <c r="I96" s="126">
        <f>COUNT(D97:D109)*2</f>
        <v>26</v>
      </c>
    </row>
    <row r="97" spans="1:9" ht="30" x14ac:dyDescent="0.3">
      <c r="A97" s="108" t="s">
        <v>1229</v>
      </c>
      <c r="B97" s="57" t="s">
        <v>4756</v>
      </c>
      <c r="C97" s="57" t="s">
        <v>2223</v>
      </c>
      <c r="D97" s="105">
        <v>1</v>
      </c>
      <c r="E97" s="113" t="s">
        <v>228</v>
      </c>
      <c r="F97" s="37" t="s">
        <v>4757</v>
      </c>
      <c r="G97" s="114"/>
    </row>
    <row r="98" spans="1:9" ht="45" x14ac:dyDescent="0.3">
      <c r="A98" s="101" t="s">
        <v>1234</v>
      </c>
      <c r="B98" s="102" t="s">
        <v>321</v>
      </c>
      <c r="C98" s="412" t="s">
        <v>4758</v>
      </c>
      <c r="D98" s="105">
        <v>1</v>
      </c>
      <c r="E98" s="113" t="s">
        <v>228</v>
      </c>
      <c r="F98" s="115" t="s">
        <v>4759</v>
      </c>
      <c r="G98" s="114"/>
    </row>
    <row r="99" spans="1:9" ht="30" x14ac:dyDescent="0.3">
      <c r="A99" s="118"/>
      <c r="B99" s="57"/>
      <c r="C99" s="412" t="s">
        <v>4760</v>
      </c>
      <c r="D99" s="105">
        <v>1</v>
      </c>
      <c r="E99" s="113" t="s">
        <v>228</v>
      </c>
      <c r="F99" s="412" t="s">
        <v>4761</v>
      </c>
      <c r="G99" s="114"/>
    </row>
    <row r="100" spans="1:9" ht="30" x14ac:dyDescent="0.3">
      <c r="A100" s="101" t="s">
        <v>1244</v>
      </c>
      <c r="B100" s="57" t="s">
        <v>4762</v>
      </c>
      <c r="C100" s="115" t="s">
        <v>4763</v>
      </c>
      <c r="D100" s="105">
        <v>1</v>
      </c>
      <c r="E100" s="111" t="s">
        <v>228</v>
      </c>
      <c r="F100" s="115" t="s">
        <v>4764</v>
      </c>
      <c r="G100" s="114"/>
    </row>
    <row r="101" spans="1:9" x14ac:dyDescent="0.3">
      <c r="A101" s="118"/>
      <c r="B101" s="57"/>
      <c r="C101" s="115" t="s">
        <v>4765</v>
      </c>
      <c r="D101" s="105">
        <v>1</v>
      </c>
      <c r="E101" s="111" t="s">
        <v>228</v>
      </c>
      <c r="F101" s="115" t="s">
        <v>4766</v>
      </c>
      <c r="G101" s="114"/>
    </row>
    <row r="102" spans="1:9" ht="45" x14ac:dyDescent="0.3">
      <c r="A102" s="118"/>
      <c r="B102" s="57"/>
      <c r="C102" s="37" t="s">
        <v>2224</v>
      </c>
      <c r="D102" s="105">
        <v>1</v>
      </c>
      <c r="E102" s="111" t="s">
        <v>228</v>
      </c>
      <c r="F102" s="37" t="s">
        <v>4767</v>
      </c>
      <c r="G102" s="114"/>
    </row>
    <row r="103" spans="1:9" x14ac:dyDescent="0.3">
      <c r="A103" s="118"/>
      <c r="B103" s="57"/>
      <c r="C103" s="37" t="s">
        <v>4768</v>
      </c>
      <c r="D103" s="105">
        <v>1</v>
      </c>
      <c r="E103" s="111" t="s">
        <v>228</v>
      </c>
      <c r="F103" s="57" t="s">
        <v>4769</v>
      </c>
      <c r="G103" s="114"/>
    </row>
    <row r="104" spans="1:9" ht="30" x14ac:dyDescent="0.3">
      <c r="A104" s="118"/>
      <c r="B104" s="57"/>
      <c r="C104" s="115" t="s">
        <v>4770</v>
      </c>
      <c r="D104" s="105">
        <v>1</v>
      </c>
      <c r="E104" s="91" t="s">
        <v>228</v>
      </c>
      <c r="F104" s="115" t="s">
        <v>2225</v>
      </c>
      <c r="G104" s="114"/>
    </row>
    <row r="105" spans="1:9" ht="30" x14ac:dyDescent="0.3">
      <c r="A105" s="118"/>
      <c r="B105" s="57"/>
      <c r="C105" s="115" t="s">
        <v>4771</v>
      </c>
      <c r="D105" s="105">
        <v>1</v>
      </c>
      <c r="E105" s="91" t="s">
        <v>228</v>
      </c>
      <c r="F105" s="115" t="s">
        <v>4772</v>
      </c>
      <c r="G105" s="114"/>
    </row>
    <row r="106" spans="1:9" ht="45" x14ac:dyDescent="0.3">
      <c r="A106" s="101" t="s">
        <v>1250</v>
      </c>
      <c r="B106" s="102" t="s">
        <v>345</v>
      </c>
      <c r="C106" s="109" t="s">
        <v>4773</v>
      </c>
      <c r="D106" s="105">
        <v>1</v>
      </c>
      <c r="E106" s="415" t="s">
        <v>228</v>
      </c>
      <c r="F106" s="416"/>
      <c r="G106" s="114"/>
    </row>
    <row r="107" spans="1:9" ht="30" x14ac:dyDescent="0.3">
      <c r="A107" s="101" t="s">
        <v>1252</v>
      </c>
      <c r="B107" s="57" t="s">
        <v>349</v>
      </c>
      <c r="C107" s="37" t="s">
        <v>2226</v>
      </c>
      <c r="D107" s="105">
        <v>1</v>
      </c>
      <c r="E107" s="111" t="s">
        <v>228</v>
      </c>
      <c r="F107" s="113"/>
      <c r="G107" s="114"/>
    </row>
    <row r="108" spans="1:9" ht="75" x14ac:dyDescent="0.3">
      <c r="A108" s="101" t="s">
        <v>1257</v>
      </c>
      <c r="B108" s="57" t="s">
        <v>357</v>
      </c>
      <c r="C108" s="115" t="s">
        <v>4774</v>
      </c>
      <c r="D108" s="105">
        <v>1</v>
      </c>
      <c r="E108" s="111" t="s">
        <v>228</v>
      </c>
      <c r="F108" s="109" t="s">
        <v>2227</v>
      </c>
      <c r="G108" s="90"/>
    </row>
    <row r="109" spans="1:9" ht="30" x14ac:dyDescent="0.3">
      <c r="A109" s="118"/>
      <c r="B109" s="57"/>
      <c r="C109" s="115" t="s">
        <v>4775</v>
      </c>
      <c r="D109" s="105">
        <v>1</v>
      </c>
      <c r="E109" s="91" t="s">
        <v>228</v>
      </c>
      <c r="F109" s="115" t="s">
        <v>4776</v>
      </c>
      <c r="G109" s="114"/>
    </row>
    <row r="110" spans="1:9" x14ac:dyDescent="0.3">
      <c r="A110" s="101" t="s">
        <v>43</v>
      </c>
      <c r="B110" s="916" t="s">
        <v>4298</v>
      </c>
      <c r="C110" s="917"/>
      <c r="D110" s="917"/>
      <c r="E110" s="917"/>
      <c r="F110" s="917"/>
      <c r="G110" s="917"/>
      <c r="H110" s="126">
        <f>SUM(D111:D117)</f>
        <v>7</v>
      </c>
      <c r="I110" s="126">
        <f>COUNT(D111:D117)*2</f>
        <v>14</v>
      </c>
    </row>
    <row r="111" spans="1:9" ht="45" x14ac:dyDescent="0.3">
      <c r="A111" s="101" t="s">
        <v>364</v>
      </c>
      <c r="B111" s="102" t="s">
        <v>365</v>
      </c>
      <c r="C111" s="57" t="s">
        <v>366</v>
      </c>
      <c r="D111" s="105">
        <v>1</v>
      </c>
      <c r="E111" s="113" t="s">
        <v>228</v>
      </c>
      <c r="F111" s="57" t="s">
        <v>367</v>
      </c>
      <c r="G111" s="114"/>
    </row>
    <row r="112" spans="1:9" ht="30" x14ac:dyDescent="0.3">
      <c r="A112" s="101" t="s">
        <v>1263</v>
      </c>
      <c r="B112" s="102" t="s">
        <v>369</v>
      </c>
      <c r="C112" s="37" t="s">
        <v>2228</v>
      </c>
      <c r="D112" s="105">
        <v>1</v>
      </c>
      <c r="E112" s="113" t="s">
        <v>228</v>
      </c>
      <c r="F112" s="37" t="s">
        <v>1751</v>
      </c>
      <c r="G112" s="114"/>
    </row>
    <row r="113" spans="1:18" ht="30" x14ac:dyDescent="0.3">
      <c r="A113" s="118"/>
      <c r="B113" s="102"/>
      <c r="C113" s="112" t="s">
        <v>4777</v>
      </c>
      <c r="D113" s="105">
        <v>1</v>
      </c>
      <c r="E113" s="113" t="s">
        <v>254</v>
      </c>
      <c r="F113" s="115" t="s">
        <v>4778</v>
      </c>
      <c r="G113" s="114"/>
    </row>
    <row r="114" spans="1:18" ht="30" x14ac:dyDescent="0.3">
      <c r="A114" s="118"/>
      <c r="B114" s="102"/>
      <c r="C114" s="37" t="s">
        <v>2229</v>
      </c>
      <c r="D114" s="105">
        <v>1</v>
      </c>
      <c r="E114" s="113" t="s">
        <v>254</v>
      </c>
      <c r="F114" s="37" t="s">
        <v>4779</v>
      </c>
      <c r="G114" s="114"/>
    </row>
    <row r="115" spans="1:18" ht="60" x14ac:dyDescent="0.3">
      <c r="A115" s="118"/>
      <c r="B115" s="102"/>
      <c r="C115" s="37" t="s">
        <v>4780</v>
      </c>
      <c r="D115" s="105">
        <v>1</v>
      </c>
      <c r="E115" s="113" t="s">
        <v>254</v>
      </c>
      <c r="F115" s="37" t="s">
        <v>4781</v>
      </c>
      <c r="G115" s="90"/>
    </row>
    <row r="116" spans="1:18" ht="30" x14ac:dyDescent="0.3">
      <c r="A116" s="101" t="s">
        <v>371</v>
      </c>
      <c r="B116" s="102" t="s">
        <v>372</v>
      </c>
      <c r="C116" s="109" t="s">
        <v>2230</v>
      </c>
      <c r="D116" s="105">
        <v>1</v>
      </c>
      <c r="E116" s="111" t="s">
        <v>228</v>
      </c>
      <c r="F116" s="115" t="s">
        <v>4782</v>
      </c>
      <c r="G116" s="114"/>
    </row>
    <row r="117" spans="1:18" x14ac:dyDescent="0.3">
      <c r="A117" s="118"/>
      <c r="B117" s="102"/>
      <c r="C117" s="109" t="s">
        <v>374</v>
      </c>
      <c r="D117" s="105">
        <v>1</v>
      </c>
      <c r="E117" s="111" t="s">
        <v>228</v>
      </c>
      <c r="F117" s="111"/>
      <c r="G117" s="114"/>
    </row>
    <row r="118" spans="1:18" x14ac:dyDescent="0.3">
      <c r="A118" s="101" t="s">
        <v>44</v>
      </c>
      <c r="B118" s="920" t="s">
        <v>5620</v>
      </c>
      <c r="C118" s="920"/>
      <c r="D118" s="920"/>
      <c r="E118" s="920"/>
      <c r="F118" s="920"/>
      <c r="G118" s="920"/>
      <c r="H118" s="126">
        <f>SUM(D119:D121)</f>
        <v>3</v>
      </c>
      <c r="I118" s="126">
        <f>COUNT(D119:D121)*2</f>
        <v>6</v>
      </c>
    </row>
    <row r="119" spans="1:18" ht="60" x14ac:dyDescent="0.3">
      <c r="A119" s="101" t="s">
        <v>383</v>
      </c>
      <c r="B119" s="102" t="s">
        <v>2231</v>
      </c>
      <c r="C119" s="37" t="s">
        <v>2232</v>
      </c>
      <c r="D119" s="105">
        <v>1</v>
      </c>
      <c r="E119" s="113" t="s">
        <v>256</v>
      </c>
      <c r="F119" s="57" t="s">
        <v>4783</v>
      </c>
      <c r="G119" s="114"/>
    </row>
    <row r="120" spans="1:18" ht="30" x14ac:dyDescent="0.3">
      <c r="A120" s="101" t="s">
        <v>2004</v>
      </c>
      <c r="B120" s="102" t="s">
        <v>377</v>
      </c>
      <c r="C120" s="37" t="s">
        <v>1754</v>
      </c>
      <c r="D120" s="105">
        <v>1</v>
      </c>
      <c r="E120" s="113" t="s">
        <v>228</v>
      </c>
      <c r="F120" s="57" t="s">
        <v>4784</v>
      </c>
      <c r="G120" s="114"/>
    </row>
    <row r="121" spans="1:18" ht="45" x14ac:dyDescent="0.3">
      <c r="A121" s="101" t="s">
        <v>1755</v>
      </c>
      <c r="B121" s="102" t="s">
        <v>380</v>
      </c>
      <c r="C121" s="57" t="s">
        <v>381</v>
      </c>
      <c r="D121" s="105">
        <v>1</v>
      </c>
      <c r="E121" s="113" t="s">
        <v>198</v>
      </c>
      <c r="F121" s="57" t="s">
        <v>4785</v>
      </c>
      <c r="G121" s="114"/>
    </row>
    <row r="122" spans="1:18" x14ac:dyDescent="0.3">
      <c r="A122" s="101" t="s">
        <v>46</v>
      </c>
      <c r="B122" s="916" t="s">
        <v>4196</v>
      </c>
      <c r="C122" s="917"/>
      <c r="D122" s="917"/>
      <c r="E122" s="917"/>
      <c r="F122" s="917"/>
      <c r="G122" s="917"/>
      <c r="H122" s="126">
        <f>SUM(D123:D124)</f>
        <v>2</v>
      </c>
      <c r="I122" s="126">
        <f>COUNT(D123:D124)*2</f>
        <v>4</v>
      </c>
      <c r="M122" s="799"/>
      <c r="N122" s="799"/>
      <c r="O122" s="799"/>
      <c r="P122" s="799"/>
      <c r="Q122" s="799"/>
      <c r="R122" s="799"/>
    </row>
    <row r="123" spans="1:18" ht="30" x14ac:dyDescent="0.3">
      <c r="A123" s="101" t="s">
        <v>1293</v>
      </c>
      <c r="B123" s="57" t="s">
        <v>1272</v>
      </c>
      <c r="C123" s="37" t="s">
        <v>4786</v>
      </c>
      <c r="D123" s="105">
        <v>1</v>
      </c>
      <c r="E123" s="111" t="s">
        <v>254</v>
      </c>
      <c r="F123" s="57"/>
      <c r="G123" s="114"/>
    </row>
    <row r="124" spans="1:18" ht="30" x14ac:dyDescent="0.3">
      <c r="A124" s="101" t="s">
        <v>1301</v>
      </c>
      <c r="B124" s="57" t="s">
        <v>391</v>
      </c>
      <c r="C124" s="37" t="s">
        <v>2233</v>
      </c>
      <c r="D124" s="105">
        <v>1</v>
      </c>
      <c r="E124" s="113" t="s">
        <v>393</v>
      </c>
      <c r="F124" s="113"/>
      <c r="G124" s="114"/>
    </row>
    <row r="125" spans="1:18" x14ac:dyDescent="0.3">
      <c r="A125" s="101" t="s">
        <v>48</v>
      </c>
      <c r="B125" s="916" t="s">
        <v>404</v>
      </c>
      <c r="C125" s="917"/>
      <c r="D125" s="917"/>
      <c r="E125" s="917"/>
      <c r="F125" s="917"/>
      <c r="G125" s="917"/>
      <c r="H125" s="126">
        <f>SUM(D126:D134)</f>
        <v>9</v>
      </c>
      <c r="I125" s="126">
        <f>COUNT(D126:D134)*2</f>
        <v>18</v>
      </c>
    </row>
    <row r="126" spans="1:18" ht="60" x14ac:dyDescent="0.3">
      <c r="A126" s="101" t="s">
        <v>1304</v>
      </c>
      <c r="B126" s="57" t="s">
        <v>2237</v>
      </c>
      <c r="C126" s="37" t="s">
        <v>1756</v>
      </c>
      <c r="D126" s="105">
        <v>1</v>
      </c>
      <c r="E126" s="113" t="s">
        <v>408</v>
      </c>
      <c r="F126" s="37" t="s">
        <v>2238</v>
      </c>
      <c r="G126" s="114"/>
    </row>
    <row r="127" spans="1:18" x14ac:dyDescent="0.3">
      <c r="A127" s="118"/>
      <c r="B127" s="57"/>
      <c r="C127" s="37" t="s">
        <v>2239</v>
      </c>
      <c r="D127" s="105">
        <v>1</v>
      </c>
      <c r="E127" s="113" t="s">
        <v>408</v>
      </c>
      <c r="F127" s="37" t="s">
        <v>2240</v>
      </c>
      <c r="G127" s="114"/>
    </row>
    <row r="128" spans="1:18" x14ac:dyDescent="0.3">
      <c r="A128" s="118"/>
      <c r="B128" s="57"/>
      <c r="C128" s="115" t="s">
        <v>4801</v>
      </c>
      <c r="D128" s="105">
        <v>1</v>
      </c>
      <c r="E128" s="113" t="s">
        <v>408</v>
      </c>
      <c r="F128" s="115" t="s">
        <v>4802</v>
      </c>
      <c r="G128" s="114"/>
    </row>
    <row r="129" spans="1:9" ht="60" x14ac:dyDescent="0.3">
      <c r="A129" s="118"/>
      <c r="B129" s="57"/>
      <c r="C129" s="115" t="s">
        <v>4803</v>
      </c>
      <c r="D129" s="105">
        <v>1</v>
      </c>
      <c r="E129" s="113" t="s">
        <v>408</v>
      </c>
      <c r="F129" s="115" t="s">
        <v>4804</v>
      </c>
      <c r="G129" s="90"/>
    </row>
    <row r="130" spans="1:9" x14ac:dyDescent="0.3">
      <c r="A130" s="118"/>
      <c r="B130" s="57"/>
      <c r="C130" s="115" t="s">
        <v>4805</v>
      </c>
      <c r="D130" s="105">
        <v>1</v>
      </c>
      <c r="E130" s="113" t="s">
        <v>254</v>
      </c>
      <c r="F130" s="115" t="s">
        <v>4806</v>
      </c>
      <c r="G130" s="114"/>
    </row>
    <row r="131" spans="1:9" ht="30" x14ac:dyDescent="0.3">
      <c r="A131" s="101" t="s">
        <v>1307</v>
      </c>
      <c r="B131" s="57" t="s">
        <v>2242</v>
      </c>
      <c r="C131" s="115" t="s">
        <v>4807</v>
      </c>
      <c r="D131" s="105">
        <v>1</v>
      </c>
      <c r="E131" s="113" t="s">
        <v>408</v>
      </c>
      <c r="F131" s="115" t="s">
        <v>4808</v>
      </c>
      <c r="G131" s="114"/>
    </row>
    <row r="132" spans="1:9" ht="30" x14ac:dyDescent="0.3">
      <c r="A132" s="118"/>
      <c r="B132" s="57"/>
      <c r="C132" s="115" t="s">
        <v>1762</v>
      </c>
      <c r="D132" s="105">
        <v>1</v>
      </c>
      <c r="E132" s="113" t="s">
        <v>408</v>
      </c>
      <c r="F132" s="115" t="s">
        <v>4809</v>
      </c>
      <c r="G132" s="114"/>
    </row>
    <row r="133" spans="1:9" ht="30" x14ac:dyDescent="0.3">
      <c r="A133" s="118"/>
      <c r="B133" s="57"/>
      <c r="C133" s="412" t="s">
        <v>4810</v>
      </c>
      <c r="D133" s="105">
        <v>1</v>
      </c>
      <c r="E133" s="416" t="s">
        <v>408</v>
      </c>
      <c r="F133" s="412" t="s">
        <v>4811</v>
      </c>
      <c r="G133" s="114"/>
    </row>
    <row r="134" spans="1:9" ht="90" x14ac:dyDescent="0.3">
      <c r="A134" s="101" t="s">
        <v>1772</v>
      </c>
      <c r="B134" s="102" t="s">
        <v>433</v>
      </c>
      <c r="C134" s="57" t="s">
        <v>1765</v>
      </c>
      <c r="D134" s="105">
        <v>1</v>
      </c>
      <c r="E134" s="113" t="s">
        <v>408</v>
      </c>
      <c r="F134" s="37" t="s">
        <v>2241</v>
      </c>
      <c r="G134" s="114"/>
    </row>
    <row r="135" spans="1:9" x14ac:dyDescent="0.3">
      <c r="A135" s="101" t="s">
        <v>4181</v>
      </c>
      <c r="B135" s="916" t="s">
        <v>2243</v>
      </c>
      <c r="C135" s="917"/>
      <c r="D135" s="917"/>
      <c r="E135" s="917"/>
      <c r="F135" s="917"/>
      <c r="G135" s="917"/>
      <c r="H135" s="126">
        <f>SUM(D136:D138)</f>
        <v>3</v>
      </c>
      <c r="I135" s="126">
        <f>COUNT(D136:D138)*2</f>
        <v>6</v>
      </c>
    </row>
    <row r="136" spans="1:9" ht="45" x14ac:dyDescent="0.3">
      <c r="A136" s="101" t="s">
        <v>4182</v>
      </c>
      <c r="B136" s="57" t="s">
        <v>437</v>
      </c>
      <c r="C136" s="57" t="s">
        <v>1305</v>
      </c>
      <c r="D136" s="105">
        <v>1</v>
      </c>
      <c r="E136" s="91" t="s">
        <v>228</v>
      </c>
      <c r="F136" s="115" t="s">
        <v>4812</v>
      </c>
      <c r="G136" s="114"/>
    </row>
    <row r="137" spans="1:9" ht="60" x14ac:dyDescent="0.3">
      <c r="A137" s="101" t="s">
        <v>4185</v>
      </c>
      <c r="B137" s="57" t="s">
        <v>451</v>
      </c>
      <c r="C137" s="115" t="s">
        <v>4813</v>
      </c>
      <c r="D137" s="105">
        <v>1</v>
      </c>
      <c r="E137" s="91" t="s">
        <v>231</v>
      </c>
      <c r="F137" s="115" t="s">
        <v>4814</v>
      </c>
      <c r="G137" s="114"/>
    </row>
    <row r="138" spans="1:9" ht="45" x14ac:dyDescent="0.3">
      <c r="A138" s="101" t="s">
        <v>4188</v>
      </c>
      <c r="B138" s="57" t="s">
        <v>2244</v>
      </c>
      <c r="C138" s="115" t="s">
        <v>4815</v>
      </c>
      <c r="D138" s="105">
        <v>1</v>
      </c>
      <c r="E138" s="91" t="s">
        <v>231</v>
      </c>
      <c r="F138" s="115" t="s">
        <v>4816</v>
      </c>
      <c r="G138" s="114"/>
    </row>
    <row r="139" spans="1:9" ht="15" customHeight="1" x14ac:dyDescent="0.3">
      <c r="A139" s="205" t="s">
        <v>4189</v>
      </c>
      <c r="B139" s="859" t="s">
        <v>6177</v>
      </c>
      <c r="C139" s="860"/>
      <c r="D139" s="860"/>
      <c r="E139" s="860"/>
      <c r="F139" s="860"/>
      <c r="G139" s="861"/>
      <c r="H139" s="126">
        <f>SUM(D140:D150)</f>
        <v>11</v>
      </c>
      <c r="I139" s="126">
        <f>COUNT(D140:D150)*2</f>
        <v>22</v>
      </c>
    </row>
    <row r="140" spans="1:9" ht="60" x14ac:dyDescent="0.3">
      <c r="A140" s="205" t="s">
        <v>4190</v>
      </c>
      <c r="B140" s="148" t="s">
        <v>4345</v>
      </c>
      <c r="C140" s="148" t="s">
        <v>4346</v>
      </c>
      <c r="D140" s="105">
        <v>1</v>
      </c>
      <c r="E140" s="210" t="s">
        <v>400</v>
      </c>
      <c r="F140" s="148" t="s">
        <v>6197</v>
      </c>
      <c r="G140" s="271"/>
    </row>
    <row r="141" spans="1:9" ht="45" x14ac:dyDescent="0.3">
      <c r="A141" s="205" t="s">
        <v>4191</v>
      </c>
      <c r="B141" s="148" t="s">
        <v>4347</v>
      </c>
      <c r="C141" s="148" t="s">
        <v>4348</v>
      </c>
      <c r="D141" s="105">
        <v>1</v>
      </c>
      <c r="E141" s="210" t="s">
        <v>400</v>
      </c>
      <c r="F141" s="148" t="s">
        <v>4800</v>
      </c>
      <c r="G141" s="271"/>
    </row>
    <row r="142" spans="1:9" ht="60" x14ac:dyDescent="0.3">
      <c r="A142" s="204" t="s">
        <v>5791</v>
      </c>
      <c r="B142" s="148" t="s">
        <v>4350</v>
      </c>
      <c r="C142" s="57" t="s">
        <v>2234</v>
      </c>
      <c r="D142" s="105">
        <v>1</v>
      </c>
      <c r="E142" s="113" t="s">
        <v>186</v>
      </c>
      <c r="F142" s="37" t="s">
        <v>4787</v>
      </c>
      <c r="G142" s="271"/>
    </row>
    <row r="143" spans="1:9" ht="135" x14ac:dyDescent="0.3">
      <c r="A143" s="247"/>
      <c r="B143" s="148"/>
      <c r="C143" s="57" t="s">
        <v>4788</v>
      </c>
      <c r="D143" s="105">
        <v>1</v>
      </c>
      <c r="E143" s="57" t="s">
        <v>400</v>
      </c>
      <c r="F143" s="37" t="s">
        <v>4789</v>
      </c>
      <c r="G143" s="271"/>
    </row>
    <row r="144" spans="1:9" ht="30" x14ac:dyDescent="0.3">
      <c r="A144" s="247"/>
      <c r="B144" s="148"/>
      <c r="C144" s="115" t="s">
        <v>4353</v>
      </c>
      <c r="D144" s="105">
        <v>1</v>
      </c>
      <c r="E144" s="57" t="s">
        <v>400</v>
      </c>
      <c r="F144" s="115" t="s">
        <v>4790</v>
      </c>
      <c r="G144" s="271"/>
    </row>
    <row r="145" spans="1:12" ht="30" x14ac:dyDescent="0.3">
      <c r="A145" s="247"/>
      <c r="B145" s="148"/>
      <c r="C145" s="115" t="s">
        <v>4354</v>
      </c>
      <c r="D145" s="105">
        <v>1</v>
      </c>
      <c r="E145" s="57" t="s">
        <v>400</v>
      </c>
      <c r="F145" s="115" t="s">
        <v>4791</v>
      </c>
      <c r="G145" s="271"/>
    </row>
    <row r="146" spans="1:12" ht="60" x14ac:dyDescent="0.3">
      <c r="A146" s="247"/>
      <c r="B146" s="249"/>
      <c r="C146" s="37" t="s">
        <v>4792</v>
      </c>
      <c r="D146" s="105">
        <v>1</v>
      </c>
      <c r="E146" s="113" t="s">
        <v>400</v>
      </c>
      <c r="F146" s="57" t="s">
        <v>4793</v>
      </c>
      <c r="G146" s="271"/>
    </row>
    <row r="147" spans="1:12" ht="115" customHeight="1" x14ac:dyDescent="0.3">
      <c r="A147" s="205" t="s">
        <v>5792</v>
      </c>
      <c r="B147" s="148" t="s">
        <v>4357</v>
      </c>
      <c r="C147" s="37" t="s">
        <v>4794</v>
      </c>
      <c r="D147" s="105">
        <v>1</v>
      </c>
      <c r="E147" s="113" t="s">
        <v>198</v>
      </c>
      <c r="G147" s="271"/>
    </row>
    <row r="148" spans="1:12" ht="115" customHeight="1" x14ac:dyDescent="0.3">
      <c r="A148" s="205"/>
      <c r="B148" s="148"/>
      <c r="C148" s="37" t="s">
        <v>2235</v>
      </c>
      <c r="D148" s="105">
        <v>1</v>
      </c>
      <c r="E148" s="113" t="s">
        <v>198</v>
      </c>
      <c r="F148" s="113"/>
      <c r="G148" s="271"/>
    </row>
    <row r="149" spans="1:12" ht="30" x14ac:dyDescent="0.3">
      <c r="A149" s="247"/>
      <c r="B149" s="210"/>
      <c r="C149" s="412" t="s">
        <v>4795</v>
      </c>
      <c r="D149" s="105">
        <v>1</v>
      </c>
      <c r="E149" s="113" t="s">
        <v>4796</v>
      </c>
      <c r="F149" s="57" t="s">
        <v>4797</v>
      </c>
      <c r="G149" s="210"/>
    </row>
    <row r="150" spans="1:12" ht="30" x14ac:dyDescent="0.35">
      <c r="A150" s="427"/>
      <c r="B150" s="428"/>
      <c r="C150" s="102" t="s">
        <v>4798</v>
      </c>
      <c r="D150" s="105">
        <v>1</v>
      </c>
      <c r="E150" s="113" t="s">
        <v>4799</v>
      </c>
      <c r="F150" s="113"/>
      <c r="G150" s="428"/>
      <c r="I150" s="800"/>
      <c r="J150" s="801"/>
      <c r="K150" s="802"/>
      <c r="L150" s="803"/>
    </row>
    <row r="151" spans="1:12" x14ac:dyDescent="0.3">
      <c r="A151" s="100"/>
      <c r="B151" s="986" t="s">
        <v>468</v>
      </c>
      <c r="C151" s="987"/>
      <c r="D151" s="987"/>
      <c r="E151" s="987"/>
      <c r="F151" s="987"/>
      <c r="G151" s="988"/>
      <c r="H151" s="126">
        <f>H152+H160+H171+H181+H189+H193+H195+H199</f>
        <v>44</v>
      </c>
      <c r="I151" s="126">
        <f>I152+I160+I171+I181+I189+I193+I195+I199</f>
        <v>88</v>
      </c>
    </row>
    <row r="152" spans="1:12" ht="15" customHeight="1" x14ac:dyDescent="0.3">
      <c r="A152" s="101" t="s">
        <v>51</v>
      </c>
      <c r="B152" s="989" t="s">
        <v>2245</v>
      </c>
      <c r="C152" s="990"/>
      <c r="D152" s="990"/>
      <c r="E152" s="990"/>
      <c r="F152" s="990"/>
      <c r="G152" s="991"/>
      <c r="H152" s="126">
        <f>SUM(D153:D159)</f>
        <v>7</v>
      </c>
      <c r="I152" s="126">
        <f>COUNT(D153:D159)*2</f>
        <v>14</v>
      </c>
    </row>
    <row r="153" spans="1:12" ht="30" x14ac:dyDescent="0.3">
      <c r="A153" s="101" t="s">
        <v>1322</v>
      </c>
      <c r="B153" s="102" t="s">
        <v>471</v>
      </c>
      <c r="C153" s="102" t="s">
        <v>472</v>
      </c>
      <c r="D153" s="105">
        <v>1</v>
      </c>
      <c r="E153" s="113" t="s">
        <v>400</v>
      </c>
      <c r="F153" s="115" t="s">
        <v>4817</v>
      </c>
      <c r="G153" s="114"/>
    </row>
    <row r="154" spans="1:12" ht="75" x14ac:dyDescent="0.3">
      <c r="A154" s="101"/>
      <c r="B154" s="102"/>
      <c r="C154" s="115" t="s">
        <v>473</v>
      </c>
      <c r="D154" s="105">
        <v>1</v>
      </c>
      <c r="E154" s="113" t="s">
        <v>400</v>
      </c>
      <c r="F154" s="57" t="s">
        <v>4818</v>
      </c>
      <c r="G154" s="103"/>
    </row>
    <row r="155" spans="1:12" ht="90" x14ac:dyDescent="0.3">
      <c r="A155" s="101"/>
      <c r="B155" s="102"/>
      <c r="C155" s="57" t="s">
        <v>4819</v>
      </c>
      <c r="D155" s="105">
        <v>1</v>
      </c>
      <c r="E155" s="113" t="s">
        <v>400</v>
      </c>
      <c r="F155" s="102" t="s">
        <v>4820</v>
      </c>
      <c r="G155" s="114"/>
    </row>
    <row r="156" spans="1:12" ht="240" x14ac:dyDescent="0.3">
      <c r="A156" s="101"/>
      <c r="B156" s="102"/>
      <c r="C156" s="57" t="s">
        <v>4821</v>
      </c>
      <c r="D156" s="105">
        <v>1</v>
      </c>
      <c r="E156" s="113" t="s">
        <v>4822</v>
      </c>
      <c r="F156" s="102" t="s">
        <v>6297</v>
      </c>
      <c r="G156" s="114"/>
    </row>
    <row r="157" spans="1:12" ht="30" x14ac:dyDescent="0.3">
      <c r="A157" s="101"/>
      <c r="B157" s="102"/>
      <c r="C157" s="57" t="s">
        <v>4823</v>
      </c>
      <c r="D157" s="105">
        <v>1</v>
      </c>
      <c r="E157" s="113" t="s">
        <v>400</v>
      </c>
      <c r="F157" s="102" t="s">
        <v>4824</v>
      </c>
      <c r="G157" s="114"/>
    </row>
    <row r="158" spans="1:12" ht="60" x14ac:dyDescent="0.3">
      <c r="A158" s="101" t="s">
        <v>1323</v>
      </c>
      <c r="B158" s="57" t="s">
        <v>476</v>
      </c>
      <c r="C158" s="57" t="s">
        <v>477</v>
      </c>
      <c r="D158" s="105">
        <v>1</v>
      </c>
      <c r="E158" s="113" t="s">
        <v>478</v>
      </c>
      <c r="F158" s="115" t="s">
        <v>4825</v>
      </c>
      <c r="G158" s="114"/>
    </row>
    <row r="159" spans="1:12" ht="30" x14ac:dyDescent="0.3">
      <c r="A159" s="101" t="s">
        <v>1775</v>
      </c>
      <c r="B159" s="57" t="s">
        <v>481</v>
      </c>
      <c r="C159" s="115" t="s">
        <v>4826</v>
      </c>
      <c r="D159" s="105">
        <v>1</v>
      </c>
      <c r="E159" s="113" t="s">
        <v>2577</v>
      </c>
      <c r="F159" s="57" t="s">
        <v>4827</v>
      </c>
      <c r="G159" s="114"/>
    </row>
    <row r="160" spans="1:12" x14ac:dyDescent="0.3">
      <c r="A160" s="101" t="s">
        <v>53</v>
      </c>
      <c r="B160" s="916" t="s">
        <v>2246</v>
      </c>
      <c r="C160" s="917"/>
      <c r="D160" s="917"/>
      <c r="E160" s="917"/>
      <c r="F160" s="917"/>
      <c r="G160" s="917"/>
      <c r="H160" s="126">
        <f>SUM(D161:D170)</f>
        <v>10</v>
      </c>
      <c r="I160" s="126">
        <f>COUNT(D161:D170)*2</f>
        <v>20</v>
      </c>
    </row>
    <row r="161" spans="1:9" ht="45" x14ac:dyDescent="0.3">
      <c r="A161" s="101" t="s">
        <v>1325</v>
      </c>
      <c r="B161" s="57" t="s">
        <v>1776</v>
      </c>
      <c r="C161" s="37" t="s">
        <v>1777</v>
      </c>
      <c r="D161" s="105">
        <v>1</v>
      </c>
      <c r="E161" s="113" t="s">
        <v>400</v>
      </c>
      <c r="F161" s="37" t="s">
        <v>1778</v>
      </c>
      <c r="G161" s="114"/>
    </row>
    <row r="162" spans="1:9" ht="30" x14ac:dyDescent="0.3">
      <c r="A162" s="101"/>
      <c r="B162" s="57"/>
      <c r="C162" s="115" t="s">
        <v>4828</v>
      </c>
      <c r="D162" s="105">
        <v>1</v>
      </c>
      <c r="E162" s="113" t="s">
        <v>393</v>
      </c>
      <c r="F162" s="57" t="s">
        <v>4829</v>
      </c>
      <c r="G162" s="114"/>
    </row>
    <row r="163" spans="1:9" ht="45" x14ac:dyDescent="0.3">
      <c r="A163" s="101" t="s">
        <v>1329</v>
      </c>
      <c r="B163" s="57" t="s">
        <v>487</v>
      </c>
      <c r="C163" s="37" t="s">
        <v>488</v>
      </c>
      <c r="D163" s="105">
        <v>1</v>
      </c>
      <c r="E163" s="113" t="s">
        <v>4830</v>
      </c>
      <c r="F163" s="57" t="s">
        <v>4831</v>
      </c>
      <c r="G163" s="114"/>
    </row>
    <row r="164" spans="1:9" ht="45" x14ac:dyDescent="0.3">
      <c r="A164" s="101"/>
      <c r="B164" s="57"/>
      <c r="C164" s="37" t="s">
        <v>4366</v>
      </c>
      <c r="D164" s="105">
        <v>1</v>
      </c>
      <c r="E164" s="113" t="s">
        <v>478</v>
      </c>
      <c r="F164" s="57" t="s">
        <v>4367</v>
      </c>
      <c r="G164" s="114"/>
    </row>
    <row r="165" spans="1:9" ht="30" x14ac:dyDescent="0.3">
      <c r="A165" s="101" t="s">
        <v>1331</v>
      </c>
      <c r="B165" s="57" t="s">
        <v>491</v>
      </c>
      <c r="C165" s="57" t="s">
        <v>4832</v>
      </c>
      <c r="D165" s="105">
        <v>1</v>
      </c>
      <c r="E165" s="57" t="s">
        <v>254</v>
      </c>
      <c r="F165" s="115" t="s">
        <v>4833</v>
      </c>
      <c r="G165" s="114"/>
    </row>
    <row r="166" spans="1:9" x14ac:dyDescent="0.3">
      <c r="A166" s="118"/>
      <c r="B166" s="57"/>
      <c r="C166" s="115" t="s">
        <v>1779</v>
      </c>
      <c r="D166" s="105">
        <v>1</v>
      </c>
      <c r="E166" s="115" t="s">
        <v>254</v>
      </c>
      <c r="F166" s="57" t="s">
        <v>4834</v>
      </c>
      <c r="G166" s="114"/>
    </row>
    <row r="167" spans="1:9" ht="45" x14ac:dyDescent="0.3">
      <c r="A167" s="101" t="s">
        <v>1334</v>
      </c>
      <c r="B167" s="102" t="s">
        <v>495</v>
      </c>
      <c r="C167" s="37" t="s">
        <v>1335</v>
      </c>
      <c r="D167" s="105">
        <v>1</v>
      </c>
      <c r="E167" s="113" t="s">
        <v>400</v>
      </c>
      <c r="F167" s="57" t="s">
        <v>4835</v>
      </c>
      <c r="G167" s="114"/>
    </row>
    <row r="168" spans="1:9" ht="30" x14ac:dyDescent="0.3">
      <c r="A168" s="101"/>
      <c r="B168" s="102"/>
      <c r="C168" s="37" t="s">
        <v>1336</v>
      </c>
      <c r="D168" s="105">
        <v>1</v>
      </c>
      <c r="E168" s="113" t="s">
        <v>576</v>
      </c>
      <c r="F168" s="57" t="s">
        <v>4370</v>
      </c>
      <c r="G168" s="114"/>
    </row>
    <row r="169" spans="1:9" ht="45" x14ac:dyDescent="0.3">
      <c r="A169" s="101" t="s">
        <v>1337</v>
      </c>
      <c r="B169" s="57" t="s">
        <v>2247</v>
      </c>
      <c r="C169" s="57" t="s">
        <v>1780</v>
      </c>
      <c r="D169" s="105">
        <v>1</v>
      </c>
      <c r="E169" s="57" t="s">
        <v>400</v>
      </c>
      <c r="F169" s="57" t="s">
        <v>4836</v>
      </c>
      <c r="G169" s="114"/>
    </row>
    <row r="170" spans="1:9" ht="45" x14ac:dyDescent="0.3">
      <c r="A170" s="101" t="s">
        <v>1339</v>
      </c>
      <c r="B170" s="57" t="s">
        <v>504</v>
      </c>
      <c r="C170" s="115" t="s">
        <v>505</v>
      </c>
      <c r="D170" s="105">
        <v>1</v>
      </c>
      <c r="E170" s="113" t="s">
        <v>254</v>
      </c>
      <c r="F170" s="57" t="s">
        <v>4371</v>
      </c>
      <c r="G170" s="114"/>
    </row>
    <row r="171" spans="1:9" x14ac:dyDescent="0.3">
      <c r="A171" s="101" t="s">
        <v>55</v>
      </c>
      <c r="B171" s="929" t="s">
        <v>4199</v>
      </c>
      <c r="C171" s="929"/>
      <c r="D171" s="929"/>
      <c r="E171" s="929"/>
      <c r="F171" s="929"/>
      <c r="G171" s="929"/>
      <c r="H171" s="126">
        <f>SUM(D172:D180)</f>
        <v>9</v>
      </c>
      <c r="I171" s="126">
        <f>COUNT(D172:D180)*2</f>
        <v>18</v>
      </c>
    </row>
    <row r="172" spans="1:9" ht="60" x14ac:dyDescent="0.3">
      <c r="A172" s="101" t="s">
        <v>1343</v>
      </c>
      <c r="B172" s="57" t="s">
        <v>524</v>
      </c>
      <c r="C172" s="37" t="s">
        <v>2251</v>
      </c>
      <c r="D172" s="105">
        <v>1</v>
      </c>
      <c r="E172" s="113" t="s">
        <v>228</v>
      </c>
      <c r="F172" s="412" t="s">
        <v>4840</v>
      </c>
      <c r="G172" s="114"/>
    </row>
    <row r="173" spans="1:9" ht="30" x14ac:dyDescent="0.3">
      <c r="A173" s="101" t="s">
        <v>1347</v>
      </c>
      <c r="B173" s="57" t="s">
        <v>2252</v>
      </c>
      <c r="C173" s="109" t="s">
        <v>2253</v>
      </c>
      <c r="D173" s="105">
        <v>1</v>
      </c>
      <c r="E173" s="113" t="s">
        <v>228</v>
      </c>
      <c r="G173" s="114"/>
    </row>
    <row r="174" spans="1:9" x14ac:dyDescent="0.3">
      <c r="A174" s="118"/>
      <c r="B174" s="57"/>
      <c r="C174" s="115" t="s">
        <v>4841</v>
      </c>
      <c r="D174" s="105">
        <v>1</v>
      </c>
      <c r="E174" s="113" t="s">
        <v>279</v>
      </c>
      <c r="F174" s="37" t="s">
        <v>2039</v>
      </c>
      <c r="G174" s="114"/>
    </row>
    <row r="175" spans="1:9" ht="47" x14ac:dyDescent="0.3">
      <c r="A175" s="101" t="s">
        <v>2248</v>
      </c>
      <c r="B175" s="57" t="s">
        <v>530</v>
      </c>
      <c r="C175" s="37" t="s">
        <v>2254</v>
      </c>
      <c r="D175" s="105">
        <v>1</v>
      </c>
      <c r="E175" s="111" t="s">
        <v>4842</v>
      </c>
      <c r="F175" s="37" t="s">
        <v>6298</v>
      </c>
      <c r="G175" s="114"/>
    </row>
    <row r="176" spans="1:9" ht="75" x14ac:dyDescent="0.3">
      <c r="A176" s="118"/>
      <c r="B176" s="57"/>
      <c r="C176" s="37" t="s">
        <v>2255</v>
      </c>
      <c r="D176" s="105">
        <v>1</v>
      </c>
      <c r="E176" s="111" t="s">
        <v>4842</v>
      </c>
      <c r="F176" s="37" t="s">
        <v>2256</v>
      </c>
      <c r="G176" s="114"/>
    </row>
    <row r="177" spans="1:9" ht="45" x14ac:dyDescent="0.3">
      <c r="A177" s="118"/>
      <c r="B177" s="57"/>
      <c r="C177" s="37" t="s">
        <v>2257</v>
      </c>
      <c r="D177" s="105">
        <v>1</v>
      </c>
      <c r="E177" s="111" t="s">
        <v>4842</v>
      </c>
      <c r="F177" s="37" t="s">
        <v>4843</v>
      </c>
      <c r="G177" s="114"/>
    </row>
    <row r="178" spans="1:9" ht="30" x14ac:dyDescent="0.3">
      <c r="A178" s="118"/>
      <c r="B178" s="57"/>
      <c r="C178" s="37" t="s">
        <v>2258</v>
      </c>
      <c r="D178" s="105">
        <v>1</v>
      </c>
      <c r="E178" s="111" t="s">
        <v>4842</v>
      </c>
      <c r="F178" s="37" t="s">
        <v>4844</v>
      </c>
      <c r="G178" s="114"/>
    </row>
    <row r="179" spans="1:9" ht="30" x14ac:dyDescent="0.3">
      <c r="A179" s="101" t="s">
        <v>1350</v>
      </c>
      <c r="B179" s="57" t="s">
        <v>2259</v>
      </c>
      <c r="C179" s="109" t="s">
        <v>1784</v>
      </c>
      <c r="D179" s="105">
        <v>1</v>
      </c>
      <c r="E179" s="113" t="s">
        <v>4845</v>
      </c>
      <c r="F179" s="102" t="s">
        <v>2260</v>
      </c>
      <c r="G179" s="114"/>
    </row>
    <row r="180" spans="1:9" ht="45" x14ac:dyDescent="0.3">
      <c r="A180" s="118"/>
      <c r="B180" s="113"/>
      <c r="C180" s="37" t="s">
        <v>2261</v>
      </c>
      <c r="D180" s="105">
        <v>1</v>
      </c>
      <c r="E180" s="113" t="s">
        <v>228</v>
      </c>
      <c r="F180" s="57" t="s">
        <v>4846</v>
      </c>
      <c r="G180" s="114"/>
    </row>
    <row r="181" spans="1:9" x14ac:dyDescent="0.3">
      <c r="A181" s="101" t="s">
        <v>56</v>
      </c>
      <c r="B181" s="916" t="s">
        <v>5654</v>
      </c>
      <c r="C181" s="917"/>
      <c r="D181" s="917"/>
      <c r="E181" s="917"/>
      <c r="F181" s="917"/>
      <c r="G181" s="917"/>
      <c r="H181" s="126">
        <f>SUM(D184:D188)</f>
        <v>5</v>
      </c>
      <c r="I181" s="126">
        <f>COUNT(D184:D188)*2</f>
        <v>10</v>
      </c>
    </row>
    <row r="182" spans="1:9" ht="30" x14ac:dyDescent="0.3">
      <c r="A182" s="101" t="s">
        <v>1363</v>
      </c>
      <c r="B182" s="102" t="s">
        <v>2249</v>
      </c>
      <c r="C182" s="37" t="s">
        <v>1781</v>
      </c>
      <c r="D182" s="105">
        <v>1</v>
      </c>
      <c r="E182" s="113" t="s">
        <v>228</v>
      </c>
      <c r="F182" s="37" t="s">
        <v>518</v>
      </c>
      <c r="G182" s="89"/>
    </row>
    <row r="183" spans="1:9" x14ac:dyDescent="0.3">
      <c r="A183" s="118"/>
      <c r="B183" s="102"/>
      <c r="C183" s="57" t="s">
        <v>519</v>
      </c>
      <c r="D183" s="105">
        <v>1</v>
      </c>
      <c r="E183" s="113" t="s">
        <v>228</v>
      </c>
      <c r="F183" s="57"/>
      <c r="G183" s="89"/>
    </row>
    <row r="184" spans="1:9" ht="30" x14ac:dyDescent="0.3">
      <c r="A184" s="101" t="s">
        <v>548</v>
      </c>
      <c r="B184" s="57" t="s">
        <v>510</v>
      </c>
      <c r="C184" s="37" t="s">
        <v>4381</v>
      </c>
      <c r="D184" s="105">
        <v>1</v>
      </c>
      <c r="E184" s="113" t="s">
        <v>228</v>
      </c>
      <c r="F184" s="57" t="s">
        <v>4837</v>
      </c>
      <c r="G184" s="114"/>
    </row>
    <row r="185" spans="1:9" ht="30" x14ac:dyDescent="0.3">
      <c r="A185" s="118"/>
      <c r="B185" s="57"/>
      <c r="C185" s="57" t="s">
        <v>511</v>
      </c>
      <c r="D185" s="105">
        <v>1</v>
      </c>
      <c r="E185" s="113" t="s">
        <v>228</v>
      </c>
      <c r="F185" s="57" t="s">
        <v>4838</v>
      </c>
      <c r="G185" s="114"/>
    </row>
    <row r="186" spans="1:9" x14ac:dyDescent="0.3">
      <c r="A186" s="118"/>
      <c r="B186" s="57"/>
      <c r="C186" s="115" t="s">
        <v>512</v>
      </c>
      <c r="D186" s="105">
        <v>1</v>
      </c>
      <c r="E186" s="113" t="s">
        <v>228</v>
      </c>
      <c r="F186" s="113"/>
      <c r="G186" s="114"/>
    </row>
    <row r="187" spans="1:9" ht="30" x14ac:dyDescent="0.3">
      <c r="A187" s="101" t="s">
        <v>4204</v>
      </c>
      <c r="B187" s="57" t="s">
        <v>520</v>
      </c>
      <c r="C187" s="37" t="s">
        <v>2250</v>
      </c>
      <c r="D187" s="105">
        <v>1</v>
      </c>
      <c r="E187" s="113" t="s">
        <v>228</v>
      </c>
      <c r="F187" s="57" t="s">
        <v>4390</v>
      </c>
      <c r="G187" s="114"/>
    </row>
    <row r="188" spans="1:9" ht="30" x14ac:dyDescent="0.3">
      <c r="A188" s="101" t="s">
        <v>4205</v>
      </c>
      <c r="B188" s="57" t="s">
        <v>522</v>
      </c>
      <c r="C188" s="37" t="s">
        <v>1353</v>
      </c>
      <c r="D188" s="105">
        <v>1</v>
      </c>
      <c r="E188" s="113" t="s">
        <v>228</v>
      </c>
      <c r="F188" s="57" t="s">
        <v>4839</v>
      </c>
      <c r="G188" s="114"/>
    </row>
    <row r="189" spans="1:9" x14ac:dyDescent="0.3">
      <c r="A189" s="101" t="s">
        <v>58</v>
      </c>
      <c r="B189" s="916" t="s">
        <v>57</v>
      </c>
      <c r="C189" s="917"/>
      <c r="D189" s="917"/>
      <c r="E189" s="917"/>
      <c r="F189" s="917"/>
      <c r="G189" s="917"/>
      <c r="H189" s="126">
        <f>SUM(D190:D192)</f>
        <v>3</v>
      </c>
      <c r="I189" s="126">
        <f>COUNT(D190:D192)*2</f>
        <v>6</v>
      </c>
    </row>
    <row r="190" spans="1:9" ht="45" x14ac:dyDescent="0.3">
      <c r="A190" s="101" t="s">
        <v>2047</v>
      </c>
      <c r="B190" s="57" t="s">
        <v>2262</v>
      </c>
      <c r="C190" s="57" t="s">
        <v>542</v>
      </c>
      <c r="D190" s="105">
        <v>1</v>
      </c>
      <c r="E190" s="113" t="s">
        <v>256</v>
      </c>
      <c r="F190" s="57" t="s">
        <v>4393</v>
      </c>
      <c r="G190" s="114"/>
    </row>
    <row r="191" spans="1:9" ht="30" x14ac:dyDescent="0.3">
      <c r="A191" s="101" t="s">
        <v>2050</v>
      </c>
      <c r="B191" s="57" t="s">
        <v>2263</v>
      </c>
      <c r="C191" s="412" t="s">
        <v>2046</v>
      </c>
      <c r="D191" s="105">
        <v>1</v>
      </c>
      <c r="E191" s="113" t="s">
        <v>256</v>
      </c>
      <c r="F191" s="57" t="s">
        <v>4394</v>
      </c>
      <c r="G191" s="114"/>
    </row>
    <row r="192" spans="1:9" ht="45" x14ac:dyDescent="0.3">
      <c r="A192" s="101" t="s">
        <v>2056</v>
      </c>
      <c r="B192" s="102" t="s">
        <v>549</v>
      </c>
      <c r="C192" s="57" t="s">
        <v>2264</v>
      </c>
      <c r="D192" s="105">
        <v>1</v>
      </c>
      <c r="E192" s="113" t="s">
        <v>228</v>
      </c>
      <c r="F192" s="102" t="s">
        <v>4847</v>
      </c>
      <c r="G192" s="114"/>
    </row>
    <row r="193" spans="1:9" x14ac:dyDescent="0.3">
      <c r="A193" s="101" t="s">
        <v>59</v>
      </c>
      <c r="B193" s="916" t="s">
        <v>5655</v>
      </c>
      <c r="C193" s="917"/>
      <c r="D193" s="917"/>
      <c r="E193" s="917"/>
      <c r="F193" s="917"/>
      <c r="G193" s="917"/>
      <c r="H193" s="126">
        <f>SUM(D194:D198)</f>
        <v>4</v>
      </c>
      <c r="I193" s="126">
        <f>COUNT(D194:D198)*2</f>
        <v>8</v>
      </c>
    </row>
    <row r="194" spans="1:9" ht="75" x14ac:dyDescent="0.3">
      <c r="A194" s="101" t="s">
        <v>4396</v>
      </c>
      <c r="B194" s="57" t="s">
        <v>2265</v>
      </c>
      <c r="C194" s="57" t="s">
        <v>2266</v>
      </c>
      <c r="D194" s="105">
        <v>1</v>
      </c>
      <c r="E194" s="111" t="s">
        <v>4848</v>
      </c>
      <c r="F194" s="115" t="s">
        <v>4849</v>
      </c>
      <c r="G194" s="114"/>
    </row>
    <row r="195" spans="1:9" x14ac:dyDescent="0.3">
      <c r="A195" s="101" t="s">
        <v>61</v>
      </c>
      <c r="B195" s="929" t="s">
        <v>5646</v>
      </c>
      <c r="C195" s="929"/>
      <c r="D195" s="929"/>
      <c r="E195" s="929"/>
      <c r="F195" s="929"/>
      <c r="G195" s="929"/>
      <c r="H195" s="126">
        <f>SUM(D196:D198)</f>
        <v>3</v>
      </c>
      <c r="I195" s="126">
        <f>COUNT(D196:D198)*2</f>
        <v>6</v>
      </c>
    </row>
    <row r="196" spans="1:9" ht="30" x14ac:dyDescent="0.3">
      <c r="A196" s="101" t="s">
        <v>4206</v>
      </c>
      <c r="B196" s="57" t="s">
        <v>2267</v>
      </c>
      <c r="C196" s="37" t="s">
        <v>2268</v>
      </c>
      <c r="D196" s="105">
        <v>1</v>
      </c>
      <c r="E196" s="113" t="s">
        <v>254</v>
      </c>
      <c r="F196" s="57" t="s">
        <v>4850</v>
      </c>
      <c r="G196" s="114"/>
    </row>
    <row r="197" spans="1:9" ht="30" x14ac:dyDescent="0.3">
      <c r="A197" s="101" t="s">
        <v>4207</v>
      </c>
      <c r="B197" s="57" t="s">
        <v>2269</v>
      </c>
      <c r="C197" s="37" t="s">
        <v>2270</v>
      </c>
      <c r="D197" s="105">
        <v>1</v>
      </c>
      <c r="E197" s="113" t="s">
        <v>279</v>
      </c>
      <c r="F197" s="113"/>
      <c r="G197" s="114"/>
    </row>
    <row r="198" spans="1:9" ht="45" x14ac:dyDescent="0.3">
      <c r="A198" s="101" t="s">
        <v>4208</v>
      </c>
      <c r="B198" s="57" t="s">
        <v>1788</v>
      </c>
      <c r="C198" s="37" t="s">
        <v>2271</v>
      </c>
      <c r="D198" s="105">
        <v>1</v>
      </c>
      <c r="E198" s="113" t="s">
        <v>400</v>
      </c>
      <c r="F198" s="57" t="s">
        <v>4402</v>
      </c>
      <c r="G198" s="114"/>
    </row>
    <row r="199" spans="1:9" x14ac:dyDescent="0.3">
      <c r="A199" s="101" t="s">
        <v>4209</v>
      </c>
      <c r="B199" s="916" t="s">
        <v>66</v>
      </c>
      <c r="C199" s="917"/>
      <c r="D199" s="917"/>
      <c r="E199" s="917"/>
      <c r="F199" s="917"/>
      <c r="G199" s="917"/>
      <c r="H199" s="126">
        <f>SUM(D200:D202)</f>
        <v>3</v>
      </c>
      <c r="I199" s="126">
        <f>COUNT(D200:D202)*2</f>
        <v>6</v>
      </c>
    </row>
    <row r="200" spans="1:9" ht="30" x14ac:dyDescent="0.3">
      <c r="A200" s="101" t="s">
        <v>4405</v>
      </c>
      <c r="B200" s="57" t="s">
        <v>562</v>
      </c>
      <c r="C200" s="57" t="s">
        <v>2272</v>
      </c>
      <c r="D200" s="105">
        <v>1</v>
      </c>
      <c r="E200" s="113" t="s">
        <v>294</v>
      </c>
      <c r="F200" s="113"/>
      <c r="G200" s="114"/>
    </row>
    <row r="201" spans="1:9" ht="60" x14ac:dyDescent="0.3">
      <c r="A201" s="101" t="s">
        <v>4406</v>
      </c>
      <c r="B201" s="57" t="s">
        <v>565</v>
      </c>
      <c r="C201" s="57" t="s">
        <v>2273</v>
      </c>
      <c r="D201" s="105">
        <v>1</v>
      </c>
      <c r="E201" s="113" t="s">
        <v>1433</v>
      </c>
      <c r="F201" s="57" t="s">
        <v>4851</v>
      </c>
      <c r="G201" s="114"/>
    </row>
    <row r="202" spans="1:9" ht="45" x14ac:dyDescent="0.3">
      <c r="A202" s="101" t="s">
        <v>4409</v>
      </c>
      <c r="B202" s="57" t="s">
        <v>568</v>
      </c>
      <c r="C202" s="37" t="s">
        <v>569</v>
      </c>
      <c r="D202" s="105">
        <v>1</v>
      </c>
      <c r="E202" s="113" t="s">
        <v>228</v>
      </c>
      <c r="F202" s="57" t="s">
        <v>4852</v>
      </c>
      <c r="G202" s="114"/>
    </row>
    <row r="203" spans="1:9" x14ac:dyDescent="0.3">
      <c r="A203" s="100"/>
      <c r="B203" s="979" t="s">
        <v>570</v>
      </c>
      <c r="C203" s="917"/>
      <c r="D203" s="917"/>
      <c r="E203" s="917"/>
      <c r="F203" s="917"/>
      <c r="G203" s="917"/>
      <c r="H203" s="126">
        <f>H204+H209+H215+H224+H233+H237+H248+H257+H268+H277+H282+H287</f>
        <v>144</v>
      </c>
      <c r="I203" s="126">
        <f>I204+I209+I215+I224+I233+I237+I248+I257+I268+I277+I282+I287</f>
        <v>288</v>
      </c>
    </row>
    <row r="204" spans="1:9" x14ac:dyDescent="0.3">
      <c r="A204" s="101" t="s">
        <v>70</v>
      </c>
      <c r="B204" s="978" t="s">
        <v>71</v>
      </c>
      <c r="C204" s="917"/>
      <c r="D204" s="917"/>
      <c r="E204" s="917"/>
      <c r="F204" s="917"/>
      <c r="G204" s="917"/>
      <c r="H204" s="126">
        <f>SUM(D205:D208)</f>
        <v>4</v>
      </c>
      <c r="I204" s="126">
        <f>COUNT(D205:D208)*2</f>
        <v>8</v>
      </c>
    </row>
    <row r="205" spans="1:9" ht="30" x14ac:dyDescent="0.3">
      <c r="A205" s="101" t="s">
        <v>1367</v>
      </c>
      <c r="B205" s="57" t="s">
        <v>574</v>
      </c>
      <c r="C205" s="37" t="s">
        <v>4853</v>
      </c>
      <c r="D205" s="105">
        <v>1</v>
      </c>
      <c r="E205" s="57" t="s">
        <v>576</v>
      </c>
      <c r="F205" s="57" t="s">
        <v>4854</v>
      </c>
      <c r="G205" s="114"/>
    </row>
    <row r="206" spans="1:9" ht="184" x14ac:dyDescent="0.3">
      <c r="A206" s="101" t="s">
        <v>1381</v>
      </c>
      <c r="B206" s="57" t="s">
        <v>2274</v>
      </c>
      <c r="C206" s="37" t="s">
        <v>2275</v>
      </c>
      <c r="D206" s="105">
        <v>1</v>
      </c>
      <c r="E206" s="113" t="s">
        <v>400</v>
      </c>
      <c r="F206" s="57" t="s">
        <v>6299</v>
      </c>
      <c r="G206" s="114"/>
    </row>
    <row r="207" spans="1:9" ht="60" x14ac:dyDescent="0.3">
      <c r="A207" s="101"/>
      <c r="B207" s="57"/>
      <c r="C207" s="37" t="s">
        <v>2066</v>
      </c>
      <c r="D207" s="105">
        <v>1</v>
      </c>
      <c r="E207" s="113" t="s">
        <v>1790</v>
      </c>
      <c r="F207" s="57" t="s">
        <v>4855</v>
      </c>
      <c r="G207" s="114"/>
    </row>
    <row r="208" spans="1:9" ht="45" x14ac:dyDescent="0.3">
      <c r="A208" s="101" t="s">
        <v>1792</v>
      </c>
      <c r="B208" s="57" t="s">
        <v>2276</v>
      </c>
      <c r="C208" s="109" t="s">
        <v>2277</v>
      </c>
      <c r="D208" s="105">
        <v>1</v>
      </c>
      <c r="E208" s="113" t="s">
        <v>256</v>
      </c>
      <c r="F208" s="109"/>
      <c r="G208" s="114"/>
    </row>
    <row r="209" spans="1:9" x14ac:dyDescent="0.3">
      <c r="A209" s="101" t="s">
        <v>72</v>
      </c>
      <c r="B209" s="978" t="s">
        <v>73</v>
      </c>
      <c r="C209" s="917"/>
      <c r="D209" s="917"/>
      <c r="E209" s="917"/>
      <c r="F209" s="917"/>
      <c r="G209" s="917"/>
      <c r="H209" s="126">
        <f>SUM(D210:D214)</f>
        <v>5</v>
      </c>
      <c r="I209" s="126">
        <f>COUNT(D210:D214)*2</f>
        <v>10</v>
      </c>
    </row>
    <row r="210" spans="1:9" ht="60" x14ac:dyDescent="0.3">
      <c r="A210" s="101" t="s">
        <v>1794</v>
      </c>
      <c r="B210" s="57" t="s">
        <v>594</v>
      </c>
      <c r="C210" s="37" t="s">
        <v>4856</v>
      </c>
      <c r="D210" s="105">
        <v>1</v>
      </c>
      <c r="E210" s="109" t="s">
        <v>258</v>
      </c>
      <c r="F210" s="37" t="s">
        <v>4857</v>
      </c>
      <c r="G210" s="114"/>
    </row>
    <row r="211" spans="1:9" ht="30" x14ac:dyDescent="0.3">
      <c r="A211" s="101"/>
      <c r="B211" s="57"/>
      <c r="C211" s="37" t="s">
        <v>4858</v>
      </c>
      <c r="D211" s="105">
        <v>1</v>
      </c>
      <c r="E211" s="109" t="s">
        <v>4859</v>
      </c>
      <c r="F211" s="57" t="s">
        <v>4860</v>
      </c>
      <c r="G211" s="114"/>
    </row>
    <row r="212" spans="1:9" ht="105" x14ac:dyDescent="0.3">
      <c r="A212" s="101"/>
      <c r="B212" s="57"/>
      <c r="C212" s="37" t="s">
        <v>4861</v>
      </c>
      <c r="D212" s="105">
        <v>1</v>
      </c>
      <c r="E212" s="109" t="s">
        <v>4799</v>
      </c>
      <c r="F212" s="37" t="s">
        <v>4862</v>
      </c>
      <c r="G212" s="114"/>
    </row>
    <row r="213" spans="1:9" ht="30" x14ac:dyDescent="0.3">
      <c r="A213" s="101"/>
      <c r="B213" s="57"/>
      <c r="C213" s="115" t="s">
        <v>4863</v>
      </c>
      <c r="D213" s="105">
        <v>1</v>
      </c>
      <c r="E213" s="113" t="s">
        <v>576</v>
      </c>
      <c r="F213" s="37" t="s">
        <v>4864</v>
      </c>
      <c r="G213" s="114"/>
    </row>
    <row r="214" spans="1:9" ht="30" x14ac:dyDescent="0.3">
      <c r="A214" s="101" t="s">
        <v>1800</v>
      </c>
      <c r="B214" s="57" t="s">
        <v>600</v>
      </c>
      <c r="C214" s="37" t="s">
        <v>4865</v>
      </c>
      <c r="D214" s="105">
        <v>1</v>
      </c>
      <c r="E214" s="111" t="s">
        <v>644</v>
      </c>
      <c r="F214" s="57" t="s">
        <v>4866</v>
      </c>
      <c r="G214" s="114"/>
    </row>
    <row r="215" spans="1:9" x14ac:dyDescent="0.3">
      <c r="A215" s="101" t="s">
        <v>74</v>
      </c>
      <c r="B215" s="978" t="s">
        <v>75</v>
      </c>
      <c r="C215" s="917"/>
      <c r="D215" s="917"/>
      <c r="E215" s="917"/>
      <c r="F215" s="917"/>
      <c r="G215" s="917"/>
      <c r="H215" s="126">
        <f>SUM(D216:D223)</f>
        <v>8</v>
      </c>
      <c r="I215" s="126">
        <f>COUNT(D216:D223)*2</f>
        <v>16</v>
      </c>
    </row>
    <row r="216" spans="1:9" ht="45" x14ac:dyDescent="0.3">
      <c r="A216" s="101" t="s">
        <v>1384</v>
      </c>
      <c r="B216" s="57" t="s">
        <v>1801</v>
      </c>
      <c r="C216" s="37" t="s">
        <v>2278</v>
      </c>
      <c r="D216" s="105">
        <v>1</v>
      </c>
      <c r="E216" s="37" t="s">
        <v>258</v>
      </c>
      <c r="F216" s="57" t="s">
        <v>2279</v>
      </c>
      <c r="G216" s="114"/>
    </row>
    <row r="217" spans="1:9" ht="30" x14ac:dyDescent="0.3">
      <c r="A217" s="101"/>
      <c r="B217" s="57"/>
      <c r="C217" s="37" t="s">
        <v>4867</v>
      </c>
      <c r="D217" s="105">
        <v>1</v>
      </c>
      <c r="E217" s="37" t="s">
        <v>4868</v>
      </c>
      <c r="F217" s="57" t="s">
        <v>4869</v>
      </c>
      <c r="G217" s="114"/>
    </row>
    <row r="218" spans="1:9" ht="105" x14ac:dyDescent="0.3">
      <c r="A218" s="101" t="s">
        <v>1386</v>
      </c>
      <c r="B218" s="57" t="s">
        <v>1802</v>
      </c>
      <c r="C218" s="37" t="s">
        <v>2280</v>
      </c>
      <c r="D218" s="105">
        <v>1</v>
      </c>
      <c r="E218" s="37" t="s">
        <v>258</v>
      </c>
      <c r="F218" s="57" t="s">
        <v>4870</v>
      </c>
      <c r="G218" s="114"/>
    </row>
    <row r="219" spans="1:9" ht="30" x14ac:dyDescent="0.3">
      <c r="A219" s="118"/>
      <c r="B219" s="57"/>
      <c r="C219" s="37" t="s">
        <v>4871</v>
      </c>
      <c r="D219" s="105">
        <v>1</v>
      </c>
      <c r="E219" s="37" t="s">
        <v>258</v>
      </c>
      <c r="F219" s="57" t="s">
        <v>4872</v>
      </c>
      <c r="G219" s="114"/>
    </row>
    <row r="220" spans="1:9" ht="75" x14ac:dyDescent="0.3">
      <c r="A220" s="118"/>
      <c r="B220" s="57"/>
      <c r="C220" s="37" t="s">
        <v>615</v>
      </c>
      <c r="D220" s="105">
        <v>1</v>
      </c>
      <c r="E220" s="37" t="s">
        <v>1856</v>
      </c>
      <c r="F220" s="57" t="s">
        <v>4873</v>
      </c>
      <c r="G220" s="114"/>
    </row>
    <row r="221" spans="1:9" ht="105" x14ac:dyDescent="0.3">
      <c r="A221" s="100"/>
      <c r="B221" s="57"/>
      <c r="C221" s="37" t="s">
        <v>4874</v>
      </c>
      <c r="D221" s="105">
        <v>1</v>
      </c>
      <c r="E221" s="93" t="s">
        <v>400</v>
      </c>
      <c r="F221" s="57" t="s">
        <v>4875</v>
      </c>
      <c r="G221" s="114"/>
    </row>
    <row r="222" spans="1:9" ht="60" x14ac:dyDescent="0.3">
      <c r="A222" s="100"/>
      <c r="B222" s="57"/>
      <c r="C222" s="115" t="s">
        <v>1390</v>
      </c>
      <c r="D222" s="105">
        <v>1</v>
      </c>
      <c r="E222" s="93" t="s">
        <v>400</v>
      </c>
      <c r="F222" s="57" t="s">
        <v>4876</v>
      </c>
      <c r="G222" s="114"/>
    </row>
    <row r="223" spans="1:9" ht="195" x14ac:dyDescent="0.3">
      <c r="A223" s="100"/>
      <c r="B223" s="57"/>
      <c r="C223" s="37" t="s">
        <v>4877</v>
      </c>
      <c r="D223" s="105">
        <v>1</v>
      </c>
      <c r="E223" s="37" t="s">
        <v>4878</v>
      </c>
      <c r="F223" s="57" t="s">
        <v>4879</v>
      </c>
      <c r="G223" s="114"/>
    </row>
    <row r="224" spans="1:9" x14ac:dyDescent="0.3">
      <c r="A224" s="101" t="s">
        <v>76</v>
      </c>
      <c r="B224" s="978" t="s">
        <v>77</v>
      </c>
      <c r="C224" s="917"/>
      <c r="D224" s="917"/>
      <c r="E224" s="917"/>
      <c r="F224" s="917"/>
      <c r="G224" s="917"/>
      <c r="H224" s="126">
        <f>SUM(D225:D232)</f>
        <v>8</v>
      </c>
      <c r="I224" s="126">
        <f>COUNT(D225:D232)*2</f>
        <v>16</v>
      </c>
    </row>
    <row r="225" spans="1:9" ht="30" x14ac:dyDescent="0.3">
      <c r="A225" s="101" t="s">
        <v>1804</v>
      </c>
      <c r="B225" s="57" t="s">
        <v>622</v>
      </c>
      <c r="C225" s="37" t="s">
        <v>4880</v>
      </c>
      <c r="D225" s="105">
        <v>1</v>
      </c>
      <c r="E225" s="113" t="s">
        <v>256</v>
      </c>
      <c r="F225" s="115" t="s">
        <v>4881</v>
      </c>
      <c r="G225" s="114"/>
    </row>
    <row r="226" spans="1:9" ht="45" x14ac:dyDescent="0.3">
      <c r="A226" s="101" t="s">
        <v>1805</v>
      </c>
      <c r="B226" s="57" t="s">
        <v>626</v>
      </c>
      <c r="C226" s="115" t="s">
        <v>627</v>
      </c>
      <c r="D226" s="105">
        <v>1</v>
      </c>
      <c r="E226" s="113" t="s">
        <v>576</v>
      </c>
      <c r="F226" s="57" t="s">
        <v>4882</v>
      </c>
      <c r="G226" s="114"/>
    </row>
    <row r="227" spans="1:9" ht="30" x14ac:dyDescent="0.3">
      <c r="A227" s="101"/>
      <c r="B227" s="57"/>
      <c r="C227" s="115" t="s">
        <v>629</v>
      </c>
      <c r="D227" s="105">
        <v>1</v>
      </c>
      <c r="E227" s="113" t="s">
        <v>400</v>
      </c>
      <c r="F227" s="57" t="s">
        <v>4883</v>
      </c>
      <c r="G227" s="114"/>
    </row>
    <row r="228" spans="1:9" ht="45" x14ac:dyDescent="0.3">
      <c r="A228" s="101"/>
      <c r="B228" s="57"/>
      <c r="C228" s="412" t="s">
        <v>4884</v>
      </c>
      <c r="D228" s="105">
        <v>1</v>
      </c>
      <c r="E228" s="113" t="s">
        <v>308</v>
      </c>
      <c r="F228" s="102" t="s">
        <v>4885</v>
      </c>
      <c r="G228" s="114"/>
    </row>
    <row r="229" spans="1:9" ht="45" x14ac:dyDescent="0.3">
      <c r="A229" s="101" t="s">
        <v>1807</v>
      </c>
      <c r="B229" s="57" t="s">
        <v>2281</v>
      </c>
      <c r="C229" s="57" t="s">
        <v>633</v>
      </c>
      <c r="D229" s="105">
        <v>1</v>
      </c>
      <c r="E229" s="57" t="s">
        <v>400</v>
      </c>
      <c r="F229" s="57" t="s">
        <v>634</v>
      </c>
      <c r="G229" s="114"/>
    </row>
    <row r="230" spans="1:9" ht="60" x14ac:dyDescent="0.3">
      <c r="A230" s="101"/>
      <c r="B230" s="57"/>
      <c r="C230" s="57" t="s">
        <v>4438</v>
      </c>
      <c r="D230" s="105">
        <v>1</v>
      </c>
      <c r="E230" s="57" t="s">
        <v>400</v>
      </c>
      <c r="F230" s="57" t="s">
        <v>4886</v>
      </c>
      <c r="G230" s="114"/>
    </row>
    <row r="231" spans="1:9" ht="30" x14ac:dyDescent="0.3">
      <c r="A231" s="101" t="s">
        <v>2079</v>
      </c>
      <c r="B231" s="57" t="s">
        <v>636</v>
      </c>
      <c r="C231" s="57" t="s">
        <v>637</v>
      </c>
      <c r="D231" s="105">
        <v>1</v>
      </c>
      <c r="E231" s="113" t="s">
        <v>258</v>
      </c>
      <c r="F231" s="57" t="s">
        <v>638</v>
      </c>
      <c r="G231" s="114"/>
    </row>
    <row r="232" spans="1:9" ht="30" x14ac:dyDescent="0.3">
      <c r="A232" s="101" t="s">
        <v>1810</v>
      </c>
      <c r="B232" s="57" t="s">
        <v>640</v>
      </c>
      <c r="C232" s="57" t="s">
        <v>4887</v>
      </c>
      <c r="D232" s="105">
        <v>1</v>
      </c>
      <c r="E232" s="113" t="s">
        <v>258</v>
      </c>
      <c r="F232" s="57" t="s">
        <v>4888</v>
      </c>
      <c r="G232" s="114"/>
    </row>
    <row r="233" spans="1:9" x14ac:dyDescent="0.3">
      <c r="A233" s="101" t="s">
        <v>80</v>
      </c>
      <c r="B233" s="978" t="s">
        <v>5647</v>
      </c>
      <c r="C233" s="917"/>
      <c r="D233" s="917"/>
      <c r="E233" s="917"/>
      <c r="F233" s="917"/>
      <c r="G233" s="917"/>
      <c r="H233" s="126">
        <f>SUM(D234:D236)</f>
        <v>3</v>
      </c>
      <c r="I233" s="126">
        <f>COUNT(D234:D236)*2</f>
        <v>6</v>
      </c>
    </row>
    <row r="234" spans="1:9" ht="30" x14ac:dyDescent="0.3">
      <c r="A234" s="101" t="s">
        <v>1393</v>
      </c>
      <c r="B234" s="57" t="s">
        <v>2282</v>
      </c>
      <c r="C234" s="115" t="s">
        <v>2481</v>
      </c>
      <c r="D234" s="105">
        <v>1</v>
      </c>
      <c r="E234" s="113" t="s">
        <v>576</v>
      </c>
      <c r="F234" s="57" t="s">
        <v>4889</v>
      </c>
      <c r="G234" s="114"/>
    </row>
    <row r="235" spans="1:9" ht="45" x14ac:dyDescent="0.3">
      <c r="A235" s="101" t="s">
        <v>1396</v>
      </c>
      <c r="B235" s="57" t="s">
        <v>662</v>
      </c>
      <c r="C235" s="57" t="s">
        <v>2283</v>
      </c>
      <c r="D235" s="105">
        <v>1</v>
      </c>
      <c r="E235" s="113" t="s">
        <v>576</v>
      </c>
      <c r="F235" s="115" t="s">
        <v>4890</v>
      </c>
      <c r="G235" s="114"/>
    </row>
    <row r="236" spans="1:9" ht="30" x14ac:dyDescent="0.3">
      <c r="A236" s="118"/>
      <c r="B236" s="57"/>
      <c r="C236" s="57" t="s">
        <v>664</v>
      </c>
      <c r="D236" s="105">
        <v>1</v>
      </c>
      <c r="E236" s="113" t="s">
        <v>400</v>
      </c>
      <c r="F236" s="57" t="s">
        <v>4891</v>
      </c>
      <c r="G236" s="114"/>
    </row>
    <row r="237" spans="1:9" x14ac:dyDescent="0.3">
      <c r="A237" s="101" t="s">
        <v>81</v>
      </c>
      <c r="B237" s="978" t="s">
        <v>82</v>
      </c>
      <c r="C237" s="917"/>
      <c r="D237" s="917"/>
      <c r="E237" s="917"/>
      <c r="F237" s="917"/>
      <c r="G237" s="917"/>
      <c r="H237" s="126">
        <f>SUM(D238:D247)</f>
        <v>10</v>
      </c>
      <c r="I237" s="126">
        <f>COUNT(D238:D247)*2</f>
        <v>20</v>
      </c>
    </row>
    <row r="238" spans="1:9" ht="30" x14ac:dyDescent="0.3">
      <c r="A238" s="101" t="s">
        <v>1817</v>
      </c>
      <c r="B238" s="102" t="s">
        <v>2285</v>
      </c>
      <c r="C238" s="57" t="s">
        <v>2084</v>
      </c>
      <c r="D238" s="105">
        <v>1</v>
      </c>
      <c r="E238" s="113" t="s">
        <v>198</v>
      </c>
      <c r="F238" s="57" t="s">
        <v>4892</v>
      </c>
      <c r="G238" s="114"/>
    </row>
    <row r="239" spans="1:9" ht="60" x14ac:dyDescent="0.3">
      <c r="A239" s="101"/>
      <c r="B239" s="102"/>
      <c r="C239" s="57" t="s">
        <v>672</v>
      </c>
      <c r="D239" s="105">
        <v>1</v>
      </c>
      <c r="E239" s="113" t="s">
        <v>400</v>
      </c>
      <c r="F239" s="57" t="s">
        <v>4893</v>
      </c>
      <c r="G239" s="114"/>
    </row>
    <row r="240" spans="1:9" ht="45" x14ac:dyDescent="0.3">
      <c r="A240" s="101" t="s">
        <v>1400</v>
      </c>
      <c r="B240" s="57" t="s">
        <v>677</v>
      </c>
      <c r="C240" s="57" t="s">
        <v>4894</v>
      </c>
      <c r="D240" s="105">
        <v>1</v>
      </c>
      <c r="E240" s="113" t="s">
        <v>400</v>
      </c>
      <c r="F240" s="57" t="s">
        <v>675</v>
      </c>
      <c r="G240" s="114"/>
    </row>
    <row r="241" spans="1:9" ht="30" x14ac:dyDescent="0.3">
      <c r="A241" s="118"/>
      <c r="B241" s="57"/>
      <c r="C241" s="57" t="s">
        <v>678</v>
      </c>
      <c r="D241" s="105">
        <v>1</v>
      </c>
      <c r="E241" s="113" t="s">
        <v>576</v>
      </c>
      <c r="F241" s="57" t="s">
        <v>4449</v>
      </c>
      <c r="G241" s="114"/>
    </row>
    <row r="242" spans="1:9" ht="30" x14ac:dyDescent="0.3">
      <c r="A242" s="118"/>
      <c r="B242" s="57"/>
      <c r="C242" s="57" t="s">
        <v>679</v>
      </c>
      <c r="D242" s="105">
        <v>1</v>
      </c>
      <c r="E242" s="113" t="s">
        <v>258</v>
      </c>
      <c r="F242" s="57" t="s">
        <v>4449</v>
      </c>
      <c r="G242" s="114"/>
    </row>
    <row r="243" spans="1:9" ht="45" x14ac:dyDescent="0.3">
      <c r="A243" s="101" t="s">
        <v>1402</v>
      </c>
      <c r="B243" s="57" t="s">
        <v>681</v>
      </c>
      <c r="C243" s="57" t="s">
        <v>682</v>
      </c>
      <c r="D243" s="105">
        <v>1</v>
      </c>
      <c r="E243" s="113" t="s">
        <v>256</v>
      </c>
      <c r="F243" s="57" t="s">
        <v>4895</v>
      </c>
      <c r="G243" s="114"/>
    </row>
    <row r="244" spans="1:9" ht="30" x14ac:dyDescent="0.3">
      <c r="A244" s="118"/>
      <c r="B244" s="113"/>
      <c r="C244" s="57" t="s">
        <v>688</v>
      </c>
      <c r="D244" s="105">
        <v>1</v>
      </c>
      <c r="E244" s="57" t="s">
        <v>258</v>
      </c>
      <c r="F244" s="57" t="s">
        <v>4896</v>
      </c>
      <c r="G244" s="114"/>
    </row>
    <row r="245" spans="1:9" ht="30" x14ac:dyDescent="0.3">
      <c r="A245" s="101" t="s">
        <v>1819</v>
      </c>
      <c r="B245" s="57" t="s">
        <v>2286</v>
      </c>
      <c r="C245" s="57" t="s">
        <v>4897</v>
      </c>
      <c r="D245" s="105">
        <v>1</v>
      </c>
      <c r="E245" s="113" t="s">
        <v>400</v>
      </c>
      <c r="F245" s="57" t="s">
        <v>2287</v>
      </c>
      <c r="G245" s="114"/>
    </row>
    <row r="246" spans="1:9" x14ac:dyDescent="0.3">
      <c r="A246" s="118"/>
      <c r="B246" s="57"/>
      <c r="C246" s="57" t="s">
        <v>4898</v>
      </c>
      <c r="D246" s="105">
        <v>1</v>
      </c>
      <c r="E246" s="113" t="s">
        <v>400</v>
      </c>
      <c r="F246" s="57" t="s">
        <v>4899</v>
      </c>
      <c r="G246" s="114"/>
    </row>
    <row r="247" spans="1:9" ht="45" x14ac:dyDescent="0.3">
      <c r="A247" s="118"/>
      <c r="B247" s="57"/>
      <c r="C247" s="37" t="s">
        <v>4900</v>
      </c>
      <c r="D247" s="105">
        <v>1</v>
      </c>
      <c r="E247" s="113" t="s">
        <v>198</v>
      </c>
      <c r="F247" s="57" t="s">
        <v>4454</v>
      </c>
      <c r="G247" s="114"/>
    </row>
    <row r="248" spans="1:9" x14ac:dyDescent="0.3">
      <c r="A248" s="101" t="s">
        <v>83</v>
      </c>
      <c r="B248" s="978" t="s">
        <v>84</v>
      </c>
      <c r="C248" s="917"/>
      <c r="D248" s="917"/>
      <c r="E248" s="917"/>
      <c r="F248" s="917"/>
      <c r="G248" s="917"/>
      <c r="H248" s="126">
        <f>SUM(D249:D256)</f>
        <v>8</v>
      </c>
      <c r="I248" s="126">
        <f>COUNT(D249:D256)*2</f>
        <v>16</v>
      </c>
    </row>
    <row r="249" spans="1:9" ht="30" x14ac:dyDescent="0.3">
      <c r="A249" s="101" t="s">
        <v>1403</v>
      </c>
      <c r="B249" s="57" t="s">
        <v>699</v>
      </c>
      <c r="C249" s="37" t="s">
        <v>2288</v>
      </c>
      <c r="D249" s="105">
        <v>1</v>
      </c>
      <c r="E249" s="113" t="s">
        <v>576</v>
      </c>
      <c r="F249" s="57" t="s">
        <v>4901</v>
      </c>
      <c r="G249" s="114"/>
    </row>
    <row r="250" spans="1:9" ht="60" x14ac:dyDescent="0.3">
      <c r="A250" s="101" t="s">
        <v>1405</v>
      </c>
      <c r="B250" s="57" t="s">
        <v>2289</v>
      </c>
      <c r="C250" s="57" t="s">
        <v>2290</v>
      </c>
      <c r="D250" s="105">
        <v>1</v>
      </c>
      <c r="E250" s="113" t="s">
        <v>576</v>
      </c>
      <c r="F250" s="57" t="s">
        <v>4902</v>
      </c>
      <c r="G250" s="114"/>
    </row>
    <row r="251" spans="1:9" ht="30" x14ac:dyDescent="0.3">
      <c r="A251" s="101" t="s">
        <v>2089</v>
      </c>
      <c r="B251" s="57" t="s">
        <v>2291</v>
      </c>
      <c r="C251" s="57" t="s">
        <v>708</v>
      </c>
      <c r="D251" s="105">
        <v>1</v>
      </c>
      <c r="E251" s="113" t="s">
        <v>576</v>
      </c>
      <c r="F251" s="57" t="s">
        <v>4903</v>
      </c>
      <c r="G251" s="114"/>
    </row>
    <row r="252" spans="1:9" ht="30" x14ac:dyDescent="0.3">
      <c r="A252" s="101" t="s">
        <v>1407</v>
      </c>
      <c r="B252" s="102" t="s">
        <v>711</v>
      </c>
      <c r="C252" s="412" t="s">
        <v>2292</v>
      </c>
      <c r="D252" s="105">
        <v>1</v>
      </c>
      <c r="E252" s="113" t="s">
        <v>576</v>
      </c>
      <c r="F252" s="115" t="s">
        <v>4904</v>
      </c>
      <c r="G252" s="114"/>
    </row>
    <row r="253" spans="1:9" ht="90" x14ac:dyDescent="0.3">
      <c r="A253" s="101" t="s">
        <v>1409</v>
      </c>
      <c r="B253" s="57" t="s">
        <v>2293</v>
      </c>
      <c r="C253" s="115" t="s">
        <v>2294</v>
      </c>
      <c r="D253" s="105">
        <v>1</v>
      </c>
      <c r="E253" s="113" t="s">
        <v>245</v>
      </c>
      <c r="F253" s="115" t="s">
        <v>4905</v>
      </c>
      <c r="G253" s="114"/>
    </row>
    <row r="254" spans="1:9" ht="60" x14ac:dyDescent="0.3">
      <c r="A254" s="101" t="s">
        <v>1411</v>
      </c>
      <c r="B254" s="57" t="s">
        <v>719</v>
      </c>
      <c r="C254" s="115" t="s">
        <v>1825</v>
      </c>
      <c r="D254" s="105">
        <v>1</v>
      </c>
      <c r="E254" s="113" t="s">
        <v>576</v>
      </c>
      <c r="F254" s="115" t="s">
        <v>4906</v>
      </c>
      <c r="G254" s="114"/>
    </row>
    <row r="255" spans="1:9" x14ac:dyDescent="0.3">
      <c r="A255" s="101"/>
      <c r="B255" s="57"/>
      <c r="C255" s="102" t="s">
        <v>722</v>
      </c>
      <c r="D255" s="105">
        <v>1</v>
      </c>
      <c r="E255" s="113" t="s">
        <v>576</v>
      </c>
      <c r="F255" s="57" t="s">
        <v>4907</v>
      </c>
      <c r="G255" s="114"/>
    </row>
    <row r="256" spans="1:9" ht="75" x14ac:dyDescent="0.3">
      <c r="A256" s="101" t="s">
        <v>1414</v>
      </c>
      <c r="B256" s="57" t="s">
        <v>724</v>
      </c>
      <c r="C256" s="102" t="s">
        <v>2095</v>
      </c>
      <c r="D256" s="105">
        <v>1</v>
      </c>
      <c r="E256" s="113" t="s">
        <v>478</v>
      </c>
      <c r="F256" s="57" t="s">
        <v>4908</v>
      </c>
      <c r="G256" s="114"/>
    </row>
    <row r="257" spans="1:9" x14ac:dyDescent="0.3">
      <c r="A257" s="101" t="s">
        <v>85</v>
      </c>
      <c r="B257" s="978" t="s">
        <v>86</v>
      </c>
      <c r="C257" s="917"/>
      <c r="D257" s="917"/>
      <c r="E257" s="917"/>
      <c r="F257" s="917"/>
      <c r="G257" s="917"/>
      <c r="H257" s="126">
        <f>SUM(D258:D267)</f>
        <v>10</v>
      </c>
      <c r="I257" s="126">
        <f>COUNT(D258:D267)*2</f>
        <v>20</v>
      </c>
    </row>
    <row r="258" spans="1:9" ht="150" x14ac:dyDescent="0.3">
      <c r="A258" s="101" t="s">
        <v>2096</v>
      </c>
      <c r="B258" s="57" t="s">
        <v>2295</v>
      </c>
      <c r="C258" s="37" t="s">
        <v>4909</v>
      </c>
      <c r="D258" s="105">
        <v>1</v>
      </c>
      <c r="E258" s="113" t="s">
        <v>400</v>
      </c>
      <c r="F258" s="37" t="s">
        <v>4910</v>
      </c>
      <c r="G258" s="114"/>
    </row>
    <row r="259" spans="1:9" ht="30" x14ac:dyDescent="0.3">
      <c r="A259" s="101"/>
      <c r="B259" s="57"/>
      <c r="C259" s="57" t="s">
        <v>2296</v>
      </c>
      <c r="D259" s="105">
        <v>1</v>
      </c>
      <c r="E259" s="113" t="s">
        <v>400</v>
      </c>
      <c r="F259" s="57" t="s">
        <v>4911</v>
      </c>
      <c r="G259" s="114"/>
    </row>
    <row r="260" spans="1:9" ht="60" x14ac:dyDescent="0.3">
      <c r="A260" s="101"/>
      <c r="B260" s="57"/>
      <c r="C260" s="37" t="s">
        <v>731</v>
      </c>
      <c r="D260" s="105">
        <v>1</v>
      </c>
      <c r="E260" s="113" t="s">
        <v>400</v>
      </c>
      <c r="F260" s="57" t="s">
        <v>4912</v>
      </c>
      <c r="G260" s="114"/>
    </row>
    <row r="261" spans="1:9" x14ac:dyDescent="0.3">
      <c r="A261" s="101"/>
      <c r="B261" s="57"/>
      <c r="C261" s="37" t="s">
        <v>2297</v>
      </c>
      <c r="D261" s="105">
        <v>1</v>
      </c>
      <c r="E261" s="113" t="s">
        <v>308</v>
      </c>
      <c r="F261" s="57" t="s">
        <v>4913</v>
      </c>
      <c r="G261" s="114"/>
    </row>
    <row r="262" spans="1:9" ht="30" x14ac:dyDescent="0.3">
      <c r="A262" s="101" t="s">
        <v>2100</v>
      </c>
      <c r="B262" s="57" t="s">
        <v>2101</v>
      </c>
      <c r="C262" s="115" t="s">
        <v>4914</v>
      </c>
      <c r="D262" s="105">
        <v>1</v>
      </c>
      <c r="E262" s="57" t="s">
        <v>736</v>
      </c>
      <c r="F262" s="57" t="s">
        <v>737</v>
      </c>
      <c r="G262" s="114"/>
    </row>
    <row r="263" spans="1:9" ht="90" x14ac:dyDescent="0.3">
      <c r="A263" s="101"/>
      <c r="B263" s="57"/>
      <c r="C263" s="57" t="s">
        <v>4915</v>
      </c>
      <c r="D263" s="105">
        <v>1</v>
      </c>
      <c r="E263" s="57" t="s">
        <v>400</v>
      </c>
      <c r="F263" s="57" t="s">
        <v>4916</v>
      </c>
      <c r="G263" s="114"/>
    </row>
    <row r="264" spans="1:9" ht="45" x14ac:dyDescent="0.3">
      <c r="A264" s="101"/>
      <c r="B264" s="57"/>
      <c r="C264" s="115" t="s">
        <v>4917</v>
      </c>
      <c r="D264" s="105">
        <v>1</v>
      </c>
      <c r="E264" s="113" t="s">
        <v>258</v>
      </c>
      <c r="F264" s="57" t="s">
        <v>4918</v>
      </c>
      <c r="G264" s="114"/>
    </row>
    <row r="265" spans="1:9" ht="45" x14ac:dyDescent="0.3">
      <c r="A265" s="101" t="s">
        <v>2104</v>
      </c>
      <c r="B265" s="57" t="s">
        <v>741</v>
      </c>
      <c r="C265" s="412" t="s">
        <v>4919</v>
      </c>
      <c r="D265" s="105">
        <v>1</v>
      </c>
      <c r="E265" s="416" t="s">
        <v>308</v>
      </c>
      <c r="F265" s="102" t="s">
        <v>4920</v>
      </c>
      <c r="G265" s="114"/>
    </row>
    <row r="266" spans="1:9" ht="120" x14ac:dyDescent="0.3">
      <c r="A266" s="101"/>
      <c r="B266" s="57"/>
      <c r="C266" s="412" t="s">
        <v>4921</v>
      </c>
      <c r="D266" s="105">
        <v>1</v>
      </c>
      <c r="E266" s="416" t="s">
        <v>298</v>
      </c>
      <c r="F266" s="102" t="s">
        <v>4922</v>
      </c>
      <c r="G266" s="114"/>
    </row>
    <row r="267" spans="1:9" ht="45" x14ac:dyDescent="0.3">
      <c r="A267" s="101" t="s">
        <v>2107</v>
      </c>
      <c r="B267" s="57" t="s">
        <v>744</v>
      </c>
      <c r="C267" s="115" t="s">
        <v>4923</v>
      </c>
      <c r="D267" s="105">
        <v>1</v>
      </c>
      <c r="E267" s="113" t="s">
        <v>258</v>
      </c>
      <c r="F267" s="115"/>
      <c r="G267" s="114"/>
    </row>
    <row r="268" spans="1:9" x14ac:dyDescent="0.3">
      <c r="A268" s="101" t="s">
        <v>89</v>
      </c>
      <c r="B268" s="978" t="s">
        <v>88</v>
      </c>
      <c r="C268" s="917"/>
      <c r="D268" s="917"/>
      <c r="E268" s="917"/>
      <c r="F268" s="917"/>
      <c r="G268" s="917"/>
      <c r="H268" s="126">
        <f>SUM(D269:D276)</f>
        <v>8</v>
      </c>
      <c r="I268" s="126">
        <f>COUNT(D269:D276)*2</f>
        <v>16</v>
      </c>
    </row>
    <row r="269" spans="1:9" ht="45" x14ac:dyDescent="0.3">
      <c r="A269" s="101" t="s">
        <v>1418</v>
      </c>
      <c r="B269" s="57" t="s">
        <v>2299</v>
      </c>
      <c r="C269" s="37" t="s">
        <v>2300</v>
      </c>
      <c r="D269" s="105">
        <v>1</v>
      </c>
      <c r="E269" s="113" t="s">
        <v>400</v>
      </c>
      <c r="F269" s="57" t="s">
        <v>4924</v>
      </c>
      <c r="G269" s="114"/>
    </row>
    <row r="270" spans="1:9" ht="90" x14ac:dyDescent="0.3">
      <c r="A270" s="101"/>
      <c r="B270" s="57"/>
      <c r="C270" s="37" t="s">
        <v>4925</v>
      </c>
      <c r="D270" s="105">
        <v>1</v>
      </c>
      <c r="E270" s="113" t="s">
        <v>294</v>
      </c>
      <c r="F270" s="57" t="s">
        <v>4926</v>
      </c>
      <c r="G270" s="114"/>
    </row>
    <row r="271" spans="1:9" ht="300" x14ac:dyDescent="0.3">
      <c r="A271" s="101"/>
      <c r="B271" s="57"/>
      <c r="C271" s="412" t="s">
        <v>4927</v>
      </c>
      <c r="D271" s="105">
        <v>1</v>
      </c>
      <c r="E271" s="417" t="s">
        <v>294</v>
      </c>
      <c r="F271" s="109" t="s">
        <v>4928</v>
      </c>
      <c r="G271" s="114"/>
    </row>
    <row r="272" spans="1:9" ht="30" x14ac:dyDescent="0.3">
      <c r="A272" s="101" t="s">
        <v>1420</v>
      </c>
      <c r="B272" s="57" t="s">
        <v>758</v>
      </c>
      <c r="C272" s="57" t="s">
        <v>764</v>
      </c>
      <c r="D272" s="105">
        <v>1</v>
      </c>
      <c r="E272" s="113" t="s">
        <v>4878</v>
      </c>
      <c r="F272" s="113"/>
      <c r="G272" s="114"/>
    </row>
    <row r="273" spans="1:9" ht="60" x14ac:dyDescent="0.3">
      <c r="A273" s="101" t="s">
        <v>4462</v>
      </c>
      <c r="B273" s="102" t="s">
        <v>765</v>
      </c>
      <c r="C273" s="115" t="s">
        <v>4929</v>
      </c>
      <c r="D273" s="105">
        <v>1</v>
      </c>
      <c r="E273" s="113" t="s">
        <v>400</v>
      </c>
      <c r="F273" s="115" t="s">
        <v>4930</v>
      </c>
      <c r="G273" s="114"/>
    </row>
    <row r="274" spans="1:9" ht="165" x14ac:dyDescent="0.3">
      <c r="A274" s="118"/>
      <c r="B274" s="102"/>
      <c r="C274" s="115" t="s">
        <v>4931</v>
      </c>
      <c r="D274" s="105">
        <v>1</v>
      </c>
      <c r="E274" s="113" t="s">
        <v>4842</v>
      </c>
      <c r="F274" s="57" t="s">
        <v>4932</v>
      </c>
      <c r="G274" s="114"/>
    </row>
    <row r="275" spans="1:9" ht="30" x14ac:dyDescent="0.3">
      <c r="A275" s="118"/>
      <c r="B275" s="102"/>
      <c r="C275" s="115" t="s">
        <v>4933</v>
      </c>
      <c r="D275" s="105">
        <v>1</v>
      </c>
      <c r="E275" s="113" t="s">
        <v>4842</v>
      </c>
      <c r="F275" s="57" t="s">
        <v>4934</v>
      </c>
      <c r="G275" s="114"/>
    </row>
    <row r="276" spans="1:9" ht="45" x14ac:dyDescent="0.3">
      <c r="A276" s="118"/>
      <c r="B276" s="102"/>
      <c r="C276" s="37" t="s">
        <v>2301</v>
      </c>
      <c r="D276" s="105">
        <v>1</v>
      </c>
      <c r="E276" s="113" t="s">
        <v>400</v>
      </c>
      <c r="F276" s="57" t="s">
        <v>4935</v>
      </c>
      <c r="G276" s="114"/>
    </row>
    <row r="277" spans="1:9" x14ac:dyDescent="0.3">
      <c r="A277" s="101" t="s">
        <v>93</v>
      </c>
      <c r="B277" s="978" t="s">
        <v>1828</v>
      </c>
      <c r="C277" s="917"/>
      <c r="D277" s="917"/>
      <c r="E277" s="917"/>
      <c r="F277" s="917"/>
      <c r="G277" s="917"/>
      <c r="H277" s="126">
        <f>SUM(D278:D281)</f>
        <v>4</v>
      </c>
      <c r="I277" s="126">
        <f>COUNT(D278:D281)*2</f>
        <v>8</v>
      </c>
    </row>
    <row r="278" spans="1:9" ht="30" x14ac:dyDescent="0.3">
      <c r="A278" s="101" t="s">
        <v>4469</v>
      </c>
      <c r="B278" s="57" t="s">
        <v>1829</v>
      </c>
      <c r="C278" s="115" t="s">
        <v>4936</v>
      </c>
      <c r="D278" s="105">
        <v>1</v>
      </c>
      <c r="E278" s="57" t="s">
        <v>576</v>
      </c>
      <c r="F278" s="57"/>
      <c r="G278" s="114"/>
    </row>
    <row r="279" spans="1:9" ht="45" x14ac:dyDescent="0.3">
      <c r="A279" s="101"/>
      <c r="B279" s="57"/>
      <c r="C279" s="115" t="s">
        <v>4474</v>
      </c>
      <c r="D279" s="105">
        <v>1</v>
      </c>
      <c r="E279" s="113" t="s">
        <v>4868</v>
      </c>
      <c r="F279" s="57" t="s">
        <v>4937</v>
      </c>
      <c r="G279" s="114"/>
    </row>
    <row r="280" spans="1:9" ht="30" x14ac:dyDescent="0.3">
      <c r="A280" s="101"/>
      <c r="B280" s="57"/>
      <c r="C280" s="115" t="s">
        <v>4938</v>
      </c>
      <c r="D280" s="105">
        <v>1</v>
      </c>
      <c r="E280" s="57" t="s">
        <v>576</v>
      </c>
      <c r="F280" s="102" t="s">
        <v>4939</v>
      </c>
      <c r="G280" s="114"/>
    </row>
    <row r="281" spans="1:9" ht="60" x14ac:dyDescent="0.3">
      <c r="A281" s="101" t="s">
        <v>5656</v>
      </c>
      <c r="B281" s="57" t="s">
        <v>1834</v>
      </c>
      <c r="C281" s="115" t="s">
        <v>4940</v>
      </c>
      <c r="D281" s="105">
        <v>1</v>
      </c>
      <c r="E281" s="113" t="s">
        <v>4868</v>
      </c>
      <c r="F281" s="102" t="s">
        <v>4941</v>
      </c>
      <c r="G281" s="114"/>
    </row>
    <row r="282" spans="1:9" x14ac:dyDescent="0.3">
      <c r="A282" s="101" t="s">
        <v>99</v>
      </c>
      <c r="B282" s="978" t="s">
        <v>6131</v>
      </c>
      <c r="C282" s="917"/>
      <c r="D282" s="917"/>
      <c r="E282" s="917"/>
      <c r="F282" s="917"/>
      <c r="G282" s="917"/>
      <c r="H282" s="126">
        <f>SUM(D283:D286)</f>
        <v>4</v>
      </c>
      <c r="I282" s="126">
        <f>COUNT(D283:D286)*2</f>
        <v>8</v>
      </c>
    </row>
    <row r="283" spans="1:9" ht="45" x14ac:dyDescent="0.3">
      <c r="A283" s="101" t="s">
        <v>1423</v>
      </c>
      <c r="B283" s="57" t="s">
        <v>797</v>
      </c>
      <c r="C283" s="57" t="s">
        <v>4942</v>
      </c>
      <c r="D283" s="105">
        <v>1</v>
      </c>
      <c r="E283" s="113" t="s">
        <v>4796</v>
      </c>
      <c r="F283" s="113"/>
      <c r="G283" s="114"/>
    </row>
    <row r="284" spans="1:9" ht="30" x14ac:dyDescent="0.3">
      <c r="A284" s="118"/>
      <c r="B284" s="113"/>
      <c r="C284" s="115" t="s">
        <v>4943</v>
      </c>
      <c r="D284" s="105">
        <v>1</v>
      </c>
      <c r="E284" s="113" t="s">
        <v>4944</v>
      </c>
      <c r="F284" s="57" t="s">
        <v>4945</v>
      </c>
      <c r="G284" s="114"/>
    </row>
    <row r="285" spans="1:9" ht="75" x14ac:dyDescent="0.3">
      <c r="A285" s="101" t="s">
        <v>1429</v>
      </c>
      <c r="B285" s="57" t="s">
        <v>800</v>
      </c>
      <c r="C285" s="115" t="s">
        <v>4946</v>
      </c>
      <c r="D285" s="105">
        <v>1</v>
      </c>
      <c r="E285" s="113" t="s">
        <v>576</v>
      </c>
      <c r="F285" s="115" t="s">
        <v>4947</v>
      </c>
      <c r="G285" s="114"/>
    </row>
    <row r="286" spans="1:9" ht="90" x14ac:dyDescent="0.3">
      <c r="A286" s="101" t="s">
        <v>1443</v>
      </c>
      <c r="B286" s="57" t="s">
        <v>808</v>
      </c>
      <c r="C286" s="102" t="s">
        <v>4948</v>
      </c>
      <c r="D286" s="105">
        <v>1</v>
      </c>
      <c r="E286" s="416" t="s">
        <v>4949</v>
      </c>
      <c r="F286" s="102" t="s">
        <v>4950</v>
      </c>
      <c r="G286" s="114"/>
    </row>
    <row r="287" spans="1:9" x14ac:dyDescent="0.3">
      <c r="A287" s="101" t="s">
        <v>107</v>
      </c>
      <c r="B287" s="978" t="s">
        <v>106</v>
      </c>
      <c r="C287" s="917"/>
      <c r="D287" s="917"/>
      <c r="E287" s="917"/>
      <c r="F287" s="917"/>
      <c r="G287" s="917"/>
      <c r="H287" s="126">
        <f>SUM(D288:D359)</f>
        <v>72</v>
      </c>
      <c r="I287" s="126">
        <f>COUNT(D288:D359)*2</f>
        <v>144</v>
      </c>
    </row>
    <row r="288" spans="1:9" ht="30" x14ac:dyDescent="0.3">
      <c r="A288" s="106" t="s">
        <v>1489</v>
      </c>
      <c r="B288" s="57" t="s">
        <v>1466</v>
      </c>
      <c r="C288" s="57" t="s">
        <v>4951</v>
      </c>
      <c r="D288" s="105">
        <v>1</v>
      </c>
      <c r="E288" s="91" t="s">
        <v>400</v>
      </c>
      <c r="F288" s="115" t="s">
        <v>4952</v>
      </c>
      <c r="G288" s="90"/>
    </row>
    <row r="289" spans="1:7" ht="45" x14ac:dyDescent="0.3">
      <c r="A289" s="101" t="s">
        <v>1495</v>
      </c>
      <c r="B289" s="57" t="s">
        <v>4953</v>
      </c>
      <c r="C289" s="37" t="s">
        <v>4954</v>
      </c>
      <c r="D289" s="105">
        <v>1</v>
      </c>
      <c r="E289" s="91" t="s">
        <v>400</v>
      </c>
      <c r="F289" s="57" t="s">
        <v>4955</v>
      </c>
      <c r="G289" s="90"/>
    </row>
    <row r="290" spans="1:7" ht="107" x14ac:dyDescent="0.3">
      <c r="A290" s="101"/>
      <c r="B290" s="57"/>
      <c r="C290" s="115" t="s">
        <v>4956</v>
      </c>
      <c r="D290" s="105">
        <v>1</v>
      </c>
      <c r="E290" s="91" t="s">
        <v>400</v>
      </c>
      <c r="F290" s="37" t="s">
        <v>6300</v>
      </c>
      <c r="G290" s="90"/>
    </row>
    <row r="291" spans="1:7" ht="137" x14ac:dyDescent="0.3">
      <c r="A291" s="101"/>
      <c r="B291" s="57"/>
      <c r="C291" s="115" t="s">
        <v>4957</v>
      </c>
      <c r="D291" s="105">
        <v>1</v>
      </c>
      <c r="E291" s="91" t="s">
        <v>400</v>
      </c>
      <c r="F291" s="37" t="s">
        <v>6301</v>
      </c>
      <c r="G291" s="90"/>
    </row>
    <row r="292" spans="1:7" ht="60" x14ac:dyDescent="0.3">
      <c r="A292" s="101"/>
      <c r="B292" s="57"/>
      <c r="C292" s="115" t="s">
        <v>4958</v>
      </c>
      <c r="D292" s="105">
        <v>1</v>
      </c>
      <c r="E292" s="91" t="s">
        <v>400</v>
      </c>
      <c r="F292" s="37" t="s">
        <v>4959</v>
      </c>
      <c r="G292" s="90"/>
    </row>
    <row r="293" spans="1:7" ht="315" x14ac:dyDescent="0.3">
      <c r="A293" s="101"/>
      <c r="B293" s="57"/>
      <c r="C293" s="115" t="s">
        <v>4960</v>
      </c>
      <c r="D293" s="105">
        <v>1</v>
      </c>
      <c r="E293" s="91" t="s">
        <v>400</v>
      </c>
      <c r="F293" s="37" t="s">
        <v>4961</v>
      </c>
      <c r="G293" s="90"/>
    </row>
    <row r="294" spans="1:7" ht="90" x14ac:dyDescent="0.3">
      <c r="A294" s="101"/>
      <c r="B294" s="57"/>
      <c r="C294" s="115" t="s">
        <v>4962</v>
      </c>
      <c r="D294" s="105">
        <v>1</v>
      </c>
      <c r="E294" s="91" t="s">
        <v>400</v>
      </c>
      <c r="F294" s="37" t="s">
        <v>4963</v>
      </c>
      <c r="G294" s="90"/>
    </row>
    <row r="295" spans="1:7" ht="375" x14ac:dyDescent="0.3">
      <c r="A295" s="101"/>
      <c r="B295" s="418"/>
      <c r="C295" s="37" t="s">
        <v>4964</v>
      </c>
      <c r="D295" s="105">
        <v>1</v>
      </c>
      <c r="E295" s="111" t="s">
        <v>4878</v>
      </c>
      <c r="F295" s="37" t="s">
        <v>6302</v>
      </c>
      <c r="G295" s="90"/>
    </row>
    <row r="296" spans="1:7" ht="240" x14ac:dyDescent="0.3">
      <c r="A296" s="101"/>
      <c r="B296" s="418"/>
      <c r="C296" s="115" t="s">
        <v>4965</v>
      </c>
      <c r="D296" s="105">
        <v>1</v>
      </c>
      <c r="E296" s="91" t="s">
        <v>4878</v>
      </c>
      <c r="F296" s="115" t="s">
        <v>4966</v>
      </c>
      <c r="G296" s="90"/>
    </row>
    <row r="297" spans="1:7" ht="30" x14ac:dyDescent="0.3">
      <c r="A297" s="101"/>
      <c r="B297" s="418"/>
      <c r="C297" s="115" t="s">
        <v>4967</v>
      </c>
      <c r="D297" s="105">
        <v>1</v>
      </c>
      <c r="E297" s="91" t="s">
        <v>4878</v>
      </c>
      <c r="F297" s="115" t="s">
        <v>4968</v>
      </c>
      <c r="G297" s="90"/>
    </row>
    <row r="298" spans="1:7" ht="195" x14ac:dyDescent="0.3">
      <c r="A298" s="101"/>
      <c r="B298" s="418"/>
      <c r="C298" s="115" t="s">
        <v>4969</v>
      </c>
      <c r="D298" s="105">
        <v>1</v>
      </c>
      <c r="E298" s="91" t="s">
        <v>4878</v>
      </c>
      <c r="F298" s="115" t="s">
        <v>4970</v>
      </c>
      <c r="G298" s="90"/>
    </row>
    <row r="299" spans="1:7" ht="315" x14ac:dyDescent="0.3">
      <c r="A299" s="101"/>
      <c r="B299" s="418"/>
      <c r="C299" s="115" t="s">
        <v>4971</v>
      </c>
      <c r="D299" s="105">
        <v>1</v>
      </c>
      <c r="E299" s="91" t="s">
        <v>4878</v>
      </c>
      <c r="F299" s="115" t="s">
        <v>6303</v>
      </c>
      <c r="G299" s="90"/>
    </row>
    <row r="300" spans="1:7" ht="75" x14ac:dyDescent="0.3">
      <c r="A300" s="101" t="s">
        <v>1855</v>
      </c>
      <c r="B300" s="57" t="s">
        <v>4972</v>
      </c>
      <c r="C300" s="57" t="s">
        <v>4973</v>
      </c>
      <c r="D300" s="105">
        <v>1</v>
      </c>
      <c r="E300" s="113" t="s">
        <v>400</v>
      </c>
      <c r="F300" s="57" t="s">
        <v>4974</v>
      </c>
      <c r="G300" s="114"/>
    </row>
    <row r="301" spans="1:7" ht="150" x14ac:dyDescent="0.3">
      <c r="A301" s="101"/>
      <c r="B301" s="57"/>
      <c r="C301" s="57" t="s">
        <v>4975</v>
      </c>
      <c r="D301" s="105">
        <v>1</v>
      </c>
      <c r="E301" s="113" t="s">
        <v>400</v>
      </c>
      <c r="F301" s="57" t="s">
        <v>6304</v>
      </c>
      <c r="G301" s="114"/>
    </row>
    <row r="302" spans="1:7" ht="30" x14ac:dyDescent="0.3">
      <c r="A302" s="101"/>
      <c r="B302" s="57"/>
      <c r="C302" s="57" t="s">
        <v>4976</v>
      </c>
      <c r="D302" s="105">
        <v>1</v>
      </c>
      <c r="E302" s="113" t="s">
        <v>254</v>
      </c>
      <c r="F302" s="57" t="s">
        <v>4977</v>
      </c>
      <c r="G302" s="114"/>
    </row>
    <row r="303" spans="1:7" ht="45" x14ac:dyDescent="0.3">
      <c r="A303" s="101"/>
      <c r="B303" s="57"/>
      <c r="C303" s="57" t="s">
        <v>4978</v>
      </c>
      <c r="D303" s="105">
        <v>1</v>
      </c>
      <c r="E303" s="113" t="s">
        <v>4878</v>
      </c>
      <c r="F303" s="57" t="s">
        <v>4979</v>
      </c>
      <c r="G303" s="114"/>
    </row>
    <row r="304" spans="1:7" ht="30" x14ac:dyDescent="0.3">
      <c r="A304" s="101"/>
      <c r="B304" s="57"/>
      <c r="C304" s="57" t="s">
        <v>4980</v>
      </c>
      <c r="D304" s="105">
        <v>1</v>
      </c>
      <c r="E304" s="113" t="s">
        <v>400</v>
      </c>
      <c r="F304" s="57" t="s">
        <v>4981</v>
      </c>
      <c r="G304" s="114"/>
    </row>
    <row r="305" spans="1:8" ht="285" x14ac:dyDescent="0.3">
      <c r="A305" s="101"/>
      <c r="B305" s="57"/>
      <c r="C305" s="57" t="s">
        <v>4982</v>
      </c>
      <c r="D305" s="105">
        <v>1</v>
      </c>
      <c r="E305" s="113" t="s">
        <v>400</v>
      </c>
      <c r="F305" s="57" t="s">
        <v>6305</v>
      </c>
      <c r="G305" s="114"/>
    </row>
    <row r="306" spans="1:8" ht="60" x14ac:dyDescent="0.3">
      <c r="A306" s="101"/>
      <c r="B306" s="57"/>
      <c r="C306" s="57" t="s">
        <v>4983</v>
      </c>
      <c r="D306" s="105">
        <v>1</v>
      </c>
      <c r="E306" s="113" t="s">
        <v>400</v>
      </c>
      <c r="F306" s="57" t="s">
        <v>4984</v>
      </c>
      <c r="G306" s="114"/>
    </row>
    <row r="307" spans="1:8" ht="255" x14ac:dyDescent="0.3">
      <c r="A307" s="101"/>
      <c r="B307" s="57"/>
      <c r="C307" s="37" t="s">
        <v>4985</v>
      </c>
      <c r="D307" s="105">
        <v>1</v>
      </c>
      <c r="E307" s="111" t="s">
        <v>4878</v>
      </c>
      <c r="F307" s="37" t="s">
        <v>4986</v>
      </c>
      <c r="G307" s="114"/>
    </row>
    <row r="308" spans="1:8" ht="240" x14ac:dyDescent="0.3">
      <c r="A308" s="101"/>
      <c r="B308" s="57"/>
      <c r="C308" s="37" t="s">
        <v>4987</v>
      </c>
      <c r="D308" s="105">
        <v>1</v>
      </c>
      <c r="E308" s="111" t="s">
        <v>4878</v>
      </c>
      <c r="F308" s="37" t="s">
        <v>4988</v>
      </c>
      <c r="G308" s="114"/>
    </row>
    <row r="309" spans="1:8" ht="210" x14ac:dyDescent="0.3">
      <c r="A309" s="101"/>
      <c r="B309" s="57"/>
      <c r="C309" s="37" t="s">
        <v>4989</v>
      </c>
      <c r="D309" s="105">
        <v>1</v>
      </c>
      <c r="E309" s="111" t="s">
        <v>4878</v>
      </c>
      <c r="F309" s="37" t="s">
        <v>4990</v>
      </c>
      <c r="G309" s="114"/>
    </row>
    <row r="310" spans="1:8" ht="45" x14ac:dyDescent="0.3">
      <c r="A310" s="101"/>
      <c r="B310" s="57"/>
      <c r="C310" s="57" t="s">
        <v>4991</v>
      </c>
      <c r="D310" s="105">
        <v>1</v>
      </c>
      <c r="E310" s="91" t="s">
        <v>400</v>
      </c>
      <c r="F310" s="57" t="s">
        <v>4992</v>
      </c>
      <c r="G310" s="114"/>
    </row>
    <row r="311" spans="1:8" ht="98" x14ac:dyDescent="0.3">
      <c r="A311" s="101"/>
      <c r="B311" s="57"/>
      <c r="C311" s="115" t="s">
        <v>4993</v>
      </c>
      <c r="D311" s="105">
        <v>1</v>
      </c>
      <c r="E311" s="91" t="s">
        <v>400</v>
      </c>
      <c r="F311" s="115" t="s">
        <v>6120</v>
      </c>
      <c r="G311" s="114"/>
    </row>
    <row r="312" spans="1:8" ht="60" x14ac:dyDescent="0.3">
      <c r="A312" s="101"/>
      <c r="B312" s="57"/>
      <c r="C312" s="115" t="s">
        <v>4994</v>
      </c>
      <c r="D312" s="105">
        <v>1</v>
      </c>
      <c r="E312" s="91" t="s">
        <v>4878</v>
      </c>
      <c r="F312" s="115" t="s">
        <v>4995</v>
      </c>
      <c r="G312" s="114"/>
    </row>
    <row r="313" spans="1:8" ht="184" x14ac:dyDescent="0.3">
      <c r="A313" s="101"/>
      <c r="B313" s="57"/>
      <c r="C313" s="57" t="s">
        <v>6306</v>
      </c>
      <c r="D313" s="105">
        <v>1</v>
      </c>
      <c r="E313" s="91" t="s">
        <v>400</v>
      </c>
      <c r="F313" s="115" t="s">
        <v>6307</v>
      </c>
      <c r="G313" s="114"/>
    </row>
    <row r="314" spans="1:8" ht="168" x14ac:dyDescent="0.3">
      <c r="A314" s="101"/>
      <c r="B314" s="57"/>
      <c r="C314" s="57" t="s">
        <v>6308</v>
      </c>
      <c r="D314" s="105">
        <v>1</v>
      </c>
      <c r="E314" s="91" t="s">
        <v>400</v>
      </c>
      <c r="F314" s="57" t="s">
        <v>6309</v>
      </c>
      <c r="G314" s="114"/>
    </row>
    <row r="315" spans="1:8" ht="195" x14ac:dyDescent="0.3">
      <c r="A315" s="101"/>
      <c r="B315" s="57"/>
      <c r="C315" s="37" t="s">
        <v>4996</v>
      </c>
      <c r="D315" s="105">
        <v>1</v>
      </c>
      <c r="E315" s="111" t="s">
        <v>294</v>
      </c>
      <c r="F315" s="37" t="s">
        <v>4997</v>
      </c>
      <c r="G315" s="114"/>
    </row>
    <row r="316" spans="1:8" ht="180" x14ac:dyDescent="0.3">
      <c r="A316" s="101"/>
      <c r="B316" s="57"/>
      <c r="C316" s="37" t="s">
        <v>4998</v>
      </c>
      <c r="D316" s="105">
        <v>1</v>
      </c>
      <c r="E316" s="111" t="s">
        <v>4878</v>
      </c>
      <c r="F316" s="37" t="s">
        <v>6310</v>
      </c>
      <c r="G316" s="114"/>
    </row>
    <row r="317" spans="1:8" ht="150" x14ac:dyDescent="0.3">
      <c r="A317" s="101" t="s">
        <v>1857</v>
      </c>
      <c r="B317" s="57" t="s">
        <v>4999</v>
      </c>
      <c r="C317" s="37" t="s">
        <v>5000</v>
      </c>
      <c r="D317" s="105">
        <v>1</v>
      </c>
      <c r="E317" s="111" t="s">
        <v>4878</v>
      </c>
      <c r="F317" s="37" t="s">
        <v>6311</v>
      </c>
      <c r="G317" s="114"/>
      <c r="H317" s="130"/>
    </row>
    <row r="318" spans="1:8" ht="45" x14ac:dyDescent="0.3">
      <c r="A318" s="101"/>
      <c r="B318" s="57"/>
      <c r="C318" s="37" t="s">
        <v>5001</v>
      </c>
      <c r="D318" s="105">
        <v>1</v>
      </c>
      <c r="E318" s="111" t="s">
        <v>4878</v>
      </c>
      <c r="F318" s="37" t="s">
        <v>5002</v>
      </c>
      <c r="G318" s="114"/>
    </row>
    <row r="319" spans="1:8" ht="60" x14ac:dyDescent="0.3">
      <c r="A319" s="101"/>
      <c r="B319" s="57"/>
      <c r="C319" s="57" t="s">
        <v>5003</v>
      </c>
      <c r="D319" s="105">
        <v>1</v>
      </c>
      <c r="E319" s="113" t="s">
        <v>400</v>
      </c>
      <c r="F319" s="102" t="s">
        <v>5004</v>
      </c>
      <c r="G319" s="114"/>
    </row>
    <row r="320" spans="1:8" ht="60" x14ac:dyDescent="0.3">
      <c r="A320" s="101"/>
      <c r="B320" s="57"/>
      <c r="C320" s="57" t="s">
        <v>5005</v>
      </c>
      <c r="D320" s="105">
        <v>1</v>
      </c>
      <c r="E320" s="113" t="s">
        <v>400</v>
      </c>
      <c r="F320" s="102" t="s">
        <v>5006</v>
      </c>
      <c r="G320" s="114"/>
    </row>
    <row r="321" spans="1:7" ht="90" x14ac:dyDescent="0.3">
      <c r="A321" s="101"/>
      <c r="B321" s="57"/>
      <c r="C321" s="57" t="s">
        <v>5007</v>
      </c>
      <c r="D321" s="105">
        <v>1</v>
      </c>
      <c r="E321" s="113" t="s">
        <v>400</v>
      </c>
      <c r="F321" s="102" t="s">
        <v>6312</v>
      </c>
      <c r="G321" s="114"/>
    </row>
    <row r="322" spans="1:7" ht="120" x14ac:dyDescent="0.3">
      <c r="A322" s="101"/>
      <c r="B322" s="57"/>
      <c r="C322" s="57" t="s">
        <v>5008</v>
      </c>
      <c r="D322" s="105">
        <v>1</v>
      </c>
      <c r="E322" s="113" t="s">
        <v>400</v>
      </c>
      <c r="F322" s="102" t="s">
        <v>5009</v>
      </c>
      <c r="G322" s="114"/>
    </row>
    <row r="323" spans="1:7" ht="30" x14ac:dyDescent="0.3">
      <c r="A323" s="101"/>
      <c r="B323" s="57"/>
      <c r="C323" s="57" t="s">
        <v>5010</v>
      </c>
      <c r="D323" s="105">
        <v>1</v>
      </c>
      <c r="E323" s="113" t="s">
        <v>400</v>
      </c>
      <c r="F323" s="102" t="s">
        <v>5011</v>
      </c>
      <c r="G323" s="114"/>
    </row>
    <row r="324" spans="1:7" ht="90" x14ac:dyDescent="0.3">
      <c r="A324" s="101"/>
      <c r="B324" s="57"/>
      <c r="C324" s="57" t="s">
        <v>5012</v>
      </c>
      <c r="D324" s="105">
        <v>1</v>
      </c>
      <c r="E324" s="113" t="s">
        <v>400</v>
      </c>
      <c r="F324" s="102" t="s">
        <v>5013</v>
      </c>
      <c r="G324" s="114"/>
    </row>
    <row r="325" spans="1:7" ht="90" x14ac:dyDescent="0.3">
      <c r="A325" s="101"/>
      <c r="B325" s="57"/>
      <c r="C325" s="57" t="s">
        <v>5014</v>
      </c>
      <c r="D325" s="105">
        <v>1</v>
      </c>
      <c r="E325" s="113" t="s">
        <v>400</v>
      </c>
      <c r="F325" s="102" t="s">
        <v>5015</v>
      </c>
      <c r="G325" s="114"/>
    </row>
    <row r="326" spans="1:7" ht="135" x14ac:dyDescent="0.3">
      <c r="A326" s="101"/>
      <c r="B326" s="57"/>
      <c r="C326" s="57" t="s">
        <v>5016</v>
      </c>
      <c r="D326" s="105">
        <v>1</v>
      </c>
      <c r="E326" s="113" t="s">
        <v>400</v>
      </c>
      <c r="F326" s="102" t="s">
        <v>5017</v>
      </c>
      <c r="G326" s="114"/>
    </row>
    <row r="327" spans="1:7" x14ac:dyDescent="0.3">
      <c r="A327" s="101"/>
      <c r="B327" s="57"/>
      <c r="C327" s="37" t="s">
        <v>5018</v>
      </c>
      <c r="D327" s="105">
        <v>1</v>
      </c>
      <c r="E327" s="111" t="s">
        <v>400</v>
      </c>
      <c r="F327" s="37" t="s">
        <v>5019</v>
      </c>
      <c r="G327" s="114"/>
    </row>
    <row r="328" spans="1:7" ht="75" x14ac:dyDescent="0.3">
      <c r="A328" s="101"/>
      <c r="B328" s="57"/>
      <c r="C328" s="37" t="s">
        <v>5020</v>
      </c>
      <c r="D328" s="105">
        <v>1</v>
      </c>
      <c r="E328" s="111" t="s">
        <v>400</v>
      </c>
      <c r="F328" s="37" t="s">
        <v>5021</v>
      </c>
      <c r="G328" s="114"/>
    </row>
    <row r="329" spans="1:7" ht="75" x14ac:dyDescent="0.3">
      <c r="A329" s="101"/>
      <c r="B329" s="57"/>
      <c r="C329" s="37" t="s">
        <v>5022</v>
      </c>
      <c r="D329" s="105">
        <v>1</v>
      </c>
      <c r="E329" s="111" t="s">
        <v>400</v>
      </c>
      <c r="F329" s="37" t="s">
        <v>5023</v>
      </c>
      <c r="G329" s="114"/>
    </row>
    <row r="330" spans="1:7" ht="120" x14ac:dyDescent="0.3">
      <c r="A330" s="101"/>
      <c r="B330" s="57"/>
      <c r="C330" s="57" t="s">
        <v>5024</v>
      </c>
      <c r="D330" s="105">
        <v>1</v>
      </c>
      <c r="E330" s="113" t="s">
        <v>294</v>
      </c>
      <c r="F330" s="102" t="s">
        <v>5025</v>
      </c>
      <c r="G330" s="114"/>
    </row>
    <row r="331" spans="1:7" ht="150" x14ac:dyDescent="0.3">
      <c r="A331" s="101"/>
      <c r="B331" s="57"/>
      <c r="C331" s="57" t="s">
        <v>5026</v>
      </c>
      <c r="D331" s="105">
        <v>1</v>
      </c>
      <c r="E331" s="113" t="s">
        <v>294</v>
      </c>
      <c r="F331" s="102" t="s">
        <v>5027</v>
      </c>
      <c r="G331" s="114"/>
    </row>
    <row r="332" spans="1:7" ht="30" x14ac:dyDescent="0.3">
      <c r="A332" s="101"/>
      <c r="B332" s="57"/>
      <c r="C332" s="57" t="s">
        <v>5028</v>
      </c>
      <c r="D332" s="105">
        <v>1</v>
      </c>
      <c r="E332" s="113" t="s">
        <v>294</v>
      </c>
      <c r="F332" s="102" t="s">
        <v>5029</v>
      </c>
      <c r="G332" s="114"/>
    </row>
    <row r="333" spans="1:7" ht="90" x14ac:dyDescent="0.3">
      <c r="A333" s="101"/>
      <c r="B333" s="57"/>
      <c r="C333" s="57" t="s">
        <v>5030</v>
      </c>
      <c r="D333" s="105">
        <v>1</v>
      </c>
      <c r="E333" s="113" t="s">
        <v>400</v>
      </c>
      <c r="F333" s="102" t="s">
        <v>6296</v>
      </c>
      <c r="G333" s="114"/>
    </row>
    <row r="334" spans="1:7" ht="138" x14ac:dyDescent="0.3">
      <c r="A334" s="101"/>
      <c r="B334" s="57"/>
      <c r="C334" s="57" t="s">
        <v>5031</v>
      </c>
      <c r="D334" s="105">
        <v>1</v>
      </c>
      <c r="E334" s="113" t="s">
        <v>400</v>
      </c>
      <c r="F334" s="102" t="s">
        <v>6313</v>
      </c>
      <c r="G334" s="114"/>
    </row>
    <row r="335" spans="1:7" ht="90" x14ac:dyDescent="0.3">
      <c r="A335" s="101"/>
      <c r="B335" s="57"/>
      <c r="C335" s="57" t="s">
        <v>5032</v>
      </c>
      <c r="D335" s="105">
        <v>1</v>
      </c>
      <c r="E335" s="113" t="s">
        <v>4878</v>
      </c>
      <c r="F335" s="102" t="s">
        <v>5033</v>
      </c>
      <c r="G335" s="114"/>
    </row>
    <row r="336" spans="1:7" ht="165" x14ac:dyDescent="0.3">
      <c r="A336" s="101"/>
      <c r="B336" s="57"/>
      <c r="C336" s="57" t="s">
        <v>5034</v>
      </c>
      <c r="D336" s="105">
        <v>1</v>
      </c>
      <c r="E336" s="113" t="s">
        <v>400</v>
      </c>
      <c r="F336" s="102" t="s">
        <v>5035</v>
      </c>
      <c r="G336" s="114"/>
    </row>
    <row r="337" spans="1:7" ht="30" x14ac:dyDescent="0.3">
      <c r="A337" s="101"/>
      <c r="B337" s="57"/>
      <c r="C337" s="57" t="s">
        <v>5036</v>
      </c>
      <c r="D337" s="105">
        <v>1</v>
      </c>
      <c r="E337" s="113" t="s">
        <v>400</v>
      </c>
      <c r="F337" s="102" t="s">
        <v>5037</v>
      </c>
      <c r="G337" s="114"/>
    </row>
    <row r="338" spans="1:7" ht="210" x14ac:dyDescent="0.3">
      <c r="A338" s="101"/>
      <c r="B338" s="57"/>
      <c r="C338" s="57" t="s">
        <v>5038</v>
      </c>
      <c r="D338" s="105">
        <v>1</v>
      </c>
      <c r="E338" s="113" t="s">
        <v>400</v>
      </c>
      <c r="F338" s="102" t="s">
        <v>5039</v>
      </c>
      <c r="G338" s="114"/>
    </row>
    <row r="339" spans="1:7" ht="60" x14ac:dyDescent="0.3">
      <c r="A339" s="101"/>
      <c r="B339" s="57"/>
      <c r="C339" s="37" t="s">
        <v>5040</v>
      </c>
      <c r="D339" s="105">
        <v>1</v>
      </c>
      <c r="E339" s="113" t="s">
        <v>400</v>
      </c>
      <c r="F339" s="109" t="s">
        <v>5041</v>
      </c>
      <c r="G339" s="114"/>
    </row>
    <row r="340" spans="1:7" ht="75" x14ac:dyDescent="0.3">
      <c r="A340" s="101"/>
      <c r="B340" s="57"/>
      <c r="C340" s="57" t="s">
        <v>5042</v>
      </c>
      <c r="D340" s="105">
        <v>1</v>
      </c>
      <c r="E340" s="113" t="s">
        <v>400</v>
      </c>
      <c r="F340" s="102" t="s">
        <v>5043</v>
      </c>
      <c r="G340" s="114"/>
    </row>
    <row r="341" spans="1:7" ht="45" x14ac:dyDescent="0.3">
      <c r="A341" s="101" t="s">
        <v>5636</v>
      </c>
      <c r="B341" s="102" t="s">
        <v>5044</v>
      </c>
      <c r="C341" s="57" t="s">
        <v>5045</v>
      </c>
      <c r="D341" s="105">
        <v>1</v>
      </c>
      <c r="E341" s="113" t="s">
        <v>4751</v>
      </c>
      <c r="F341" s="57" t="s">
        <v>5046</v>
      </c>
      <c r="G341" s="114"/>
    </row>
    <row r="342" spans="1:7" ht="105" x14ac:dyDescent="0.3">
      <c r="A342" s="101"/>
      <c r="B342" s="102"/>
      <c r="C342" s="57" t="s">
        <v>5047</v>
      </c>
      <c r="D342" s="105">
        <v>1</v>
      </c>
      <c r="E342" s="113" t="s">
        <v>294</v>
      </c>
      <c r="F342" s="57" t="s">
        <v>5048</v>
      </c>
      <c r="G342" s="114"/>
    </row>
    <row r="343" spans="1:7" ht="30" x14ac:dyDescent="0.3">
      <c r="A343" s="101"/>
      <c r="B343" s="102"/>
      <c r="C343" s="57" t="s">
        <v>5049</v>
      </c>
      <c r="D343" s="105">
        <v>1</v>
      </c>
      <c r="E343" s="113" t="s">
        <v>279</v>
      </c>
      <c r="F343" s="57" t="s">
        <v>5050</v>
      </c>
      <c r="G343" s="114"/>
    </row>
    <row r="344" spans="1:7" ht="45" x14ac:dyDescent="0.3">
      <c r="A344" s="101"/>
      <c r="B344" s="102"/>
      <c r="C344" s="57" t="s">
        <v>5051</v>
      </c>
      <c r="D344" s="105">
        <v>1</v>
      </c>
      <c r="E344" s="113" t="s">
        <v>308</v>
      </c>
      <c r="F344" s="57" t="s">
        <v>5052</v>
      </c>
      <c r="G344" s="114"/>
    </row>
    <row r="345" spans="1:7" ht="75" x14ac:dyDescent="0.3">
      <c r="A345" s="101"/>
      <c r="B345" s="102"/>
      <c r="C345" s="57" t="s">
        <v>5053</v>
      </c>
      <c r="D345" s="105">
        <v>1</v>
      </c>
      <c r="E345" s="113" t="s">
        <v>695</v>
      </c>
      <c r="F345" s="57" t="s">
        <v>5054</v>
      </c>
      <c r="G345" s="114"/>
    </row>
    <row r="346" spans="1:7" ht="30" x14ac:dyDescent="0.3">
      <c r="A346" s="101"/>
      <c r="B346" s="102"/>
      <c r="C346" s="57" t="s">
        <v>5055</v>
      </c>
      <c r="D346" s="105">
        <v>1</v>
      </c>
      <c r="E346" s="113" t="s">
        <v>400</v>
      </c>
      <c r="F346" s="57" t="s">
        <v>5056</v>
      </c>
      <c r="G346" s="114"/>
    </row>
    <row r="347" spans="1:7" ht="30" x14ac:dyDescent="0.3">
      <c r="A347" s="101"/>
      <c r="B347" s="102"/>
      <c r="C347" s="57" t="s">
        <v>5057</v>
      </c>
      <c r="D347" s="105">
        <v>1</v>
      </c>
      <c r="E347" s="113" t="s">
        <v>695</v>
      </c>
      <c r="F347" s="57" t="s">
        <v>5058</v>
      </c>
      <c r="G347" s="114"/>
    </row>
    <row r="348" spans="1:7" ht="60" x14ac:dyDescent="0.3">
      <c r="A348" s="101"/>
      <c r="B348" s="102"/>
      <c r="C348" s="57" t="s">
        <v>5059</v>
      </c>
      <c r="D348" s="105">
        <v>1</v>
      </c>
      <c r="E348" s="113" t="s">
        <v>695</v>
      </c>
      <c r="F348" s="57" t="s">
        <v>5060</v>
      </c>
      <c r="G348" s="114"/>
    </row>
    <row r="349" spans="1:7" ht="60" x14ac:dyDescent="0.3">
      <c r="A349" s="101"/>
      <c r="B349" s="102"/>
      <c r="C349" s="57" t="s">
        <v>5061</v>
      </c>
      <c r="D349" s="105">
        <v>1</v>
      </c>
      <c r="E349" s="113" t="s">
        <v>695</v>
      </c>
      <c r="F349" s="57" t="s">
        <v>5062</v>
      </c>
      <c r="G349" s="114"/>
    </row>
    <row r="350" spans="1:7" ht="60" x14ac:dyDescent="0.3">
      <c r="A350" s="101"/>
      <c r="B350" s="102"/>
      <c r="C350" s="57" t="s">
        <v>5063</v>
      </c>
      <c r="D350" s="105">
        <v>1</v>
      </c>
      <c r="E350" s="113" t="s">
        <v>576</v>
      </c>
      <c r="F350" s="57" t="s">
        <v>5064</v>
      </c>
      <c r="G350" s="114"/>
    </row>
    <row r="351" spans="1:7" ht="285" x14ac:dyDescent="0.3">
      <c r="A351" s="101"/>
      <c r="B351" s="102"/>
      <c r="C351" s="57" t="s">
        <v>5065</v>
      </c>
      <c r="D351" s="105">
        <v>1</v>
      </c>
      <c r="E351" s="113" t="s">
        <v>695</v>
      </c>
      <c r="F351" s="57" t="s">
        <v>5066</v>
      </c>
      <c r="G351" s="114"/>
    </row>
    <row r="352" spans="1:7" ht="105" x14ac:dyDescent="0.3">
      <c r="A352" s="101"/>
      <c r="B352" s="102"/>
      <c r="C352" s="57" t="s">
        <v>5067</v>
      </c>
      <c r="D352" s="105">
        <v>1</v>
      </c>
      <c r="E352" s="113" t="s">
        <v>695</v>
      </c>
      <c r="F352" s="57" t="s">
        <v>5068</v>
      </c>
      <c r="G352" s="114"/>
    </row>
    <row r="353" spans="1:26" ht="30" x14ac:dyDescent="0.3">
      <c r="A353" s="101"/>
      <c r="B353" s="102"/>
      <c r="C353" s="57" t="s">
        <v>5069</v>
      </c>
      <c r="D353" s="105">
        <v>1</v>
      </c>
      <c r="E353" s="113" t="s">
        <v>695</v>
      </c>
      <c r="F353" s="57" t="s">
        <v>5070</v>
      </c>
      <c r="G353" s="114"/>
    </row>
    <row r="354" spans="1:26" ht="45" x14ac:dyDescent="0.3">
      <c r="A354" s="101"/>
      <c r="B354" s="102"/>
      <c r="C354" s="57" t="s">
        <v>5071</v>
      </c>
      <c r="D354" s="105">
        <v>1</v>
      </c>
      <c r="E354" s="113" t="s">
        <v>695</v>
      </c>
      <c r="F354" s="57" t="s">
        <v>5072</v>
      </c>
      <c r="G354" s="114"/>
    </row>
    <row r="355" spans="1:26" ht="60" x14ac:dyDescent="0.3">
      <c r="A355" s="101"/>
      <c r="B355" s="102"/>
      <c r="C355" s="102" t="s">
        <v>5073</v>
      </c>
      <c r="D355" s="105">
        <v>1</v>
      </c>
      <c r="E355" s="416" t="s">
        <v>198</v>
      </c>
      <c r="F355" s="102" t="s">
        <v>5074</v>
      </c>
      <c r="G355" s="419"/>
      <c r="H355" s="125"/>
      <c r="I355" s="125"/>
      <c r="J355" s="125"/>
      <c r="K355" s="125"/>
      <c r="L355" s="125"/>
      <c r="M355" s="125"/>
      <c r="N355" s="125"/>
      <c r="O355" s="125"/>
      <c r="P355" s="125"/>
      <c r="Q355" s="125"/>
      <c r="R355" s="125"/>
      <c r="S355" s="125"/>
      <c r="T355" s="124"/>
      <c r="U355" s="124"/>
      <c r="V355" s="124"/>
      <c r="W355" s="124"/>
      <c r="X355" s="124"/>
      <c r="Y355" s="124"/>
      <c r="Z355" s="124"/>
    </row>
    <row r="356" spans="1:26" ht="45" x14ac:dyDescent="0.3">
      <c r="A356" s="101"/>
      <c r="B356" s="102"/>
      <c r="C356" s="57" t="s">
        <v>5075</v>
      </c>
      <c r="D356" s="105">
        <v>1</v>
      </c>
      <c r="E356" s="113" t="s">
        <v>198</v>
      </c>
      <c r="F356" s="57" t="s">
        <v>5076</v>
      </c>
      <c r="G356" s="114"/>
    </row>
    <row r="357" spans="1:26" ht="60" x14ac:dyDescent="0.3">
      <c r="A357" s="101"/>
      <c r="B357" s="102"/>
      <c r="C357" s="57" t="s">
        <v>5077</v>
      </c>
      <c r="D357" s="105">
        <v>1</v>
      </c>
      <c r="E357" s="113" t="s">
        <v>2138</v>
      </c>
      <c r="F357" s="57" t="s">
        <v>5078</v>
      </c>
      <c r="G357" s="114"/>
    </row>
    <row r="358" spans="1:26" ht="45" x14ac:dyDescent="0.3">
      <c r="A358" s="101"/>
      <c r="B358" s="102"/>
      <c r="C358" s="57" t="s">
        <v>5079</v>
      </c>
      <c r="D358" s="105">
        <v>1</v>
      </c>
      <c r="E358" s="113" t="s">
        <v>4868</v>
      </c>
      <c r="F358" s="57" t="s">
        <v>5080</v>
      </c>
      <c r="G358" s="114"/>
    </row>
    <row r="359" spans="1:26" ht="30" x14ac:dyDescent="0.3">
      <c r="A359" s="101" t="s">
        <v>5657</v>
      </c>
      <c r="B359" s="102" t="s">
        <v>4713</v>
      </c>
      <c r="C359" s="37" t="s">
        <v>5081</v>
      </c>
      <c r="D359" s="105">
        <v>1</v>
      </c>
      <c r="E359" s="113" t="s">
        <v>400</v>
      </c>
      <c r="F359" s="57" t="s">
        <v>5082</v>
      </c>
      <c r="G359" s="114"/>
    </row>
    <row r="360" spans="1:26" x14ac:dyDescent="0.3">
      <c r="A360" s="100"/>
      <c r="B360" s="979" t="s">
        <v>813</v>
      </c>
      <c r="C360" s="917"/>
      <c r="D360" s="917"/>
      <c r="E360" s="917"/>
      <c r="F360" s="917"/>
      <c r="G360" s="420"/>
      <c r="H360" s="126">
        <f t="shared" ref="H360:I360" si="2">H361+H368+H379+H386+H398+H408</f>
        <v>54</v>
      </c>
      <c r="I360" s="126">
        <f t="shared" si="2"/>
        <v>108</v>
      </c>
    </row>
    <row r="361" spans="1:26" x14ac:dyDescent="0.3">
      <c r="A361" s="116" t="s">
        <v>114</v>
      </c>
      <c r="B361" s="978" t="s">
        <v>1860</v>
      </c>
      <c r="C361" s="917"/>
      <c r="D361" s="917"/>
      <c r="E361" s="917"/>
      <c r="F361" s="917"/>
      <c r="G361" s="917"/>
      <c r="H361" s="126">
        <f>SUM(D362:D367)</f>
        <v>6</v>
      </c>
      <c r="I361" s="126">
        <f>COUNT(D362:D367)*2</f>
        <v>12</v>
      </c>
    </row>
    <row r="362" spans="1:26" ht="45" x14ac:dyDescent="0.3">
      <c r="A362" s="421" t="s">
        <v>1861</v>
      </c>
      <c r="B362" s="57" t="s">
        <v>1862</v>
      </c>
      <c r="C362" s="115" t="s">
        <v>1863</v>
      </c>
      <c r="D362" s="105">
        <v>1</v>
      </c>
      <c r="E362" s="91" t="s">
        <v>400</v>
      </c>
      <c r="F362" s="115" t="s">
        <v>1864</v>
      </c>
      <c r="G362" s="90"/>
    </row>
    <row r="363" spans="1:26" ht="45" x14ac:dyDescent="0.3">
      <c r="A363" s="421" t="s">
        <v>2165</v>
      </c>
      <c r="B363" s="57" t="s">
        <v>2166</v>
      </c>
      <c r="C363" s="115" t="s">
        <v>2554</v>
      </c>
      <c r="D363" s="105">
        <v>1</v>
      </c>
      <c r="E363" s="91" t="s">
        <v>400</v>
      </c>
      <c r="F363" s="115" t="s">
        <v>5083</v>
      </c>
      <c r="G363" s="90"/>
    </row>
    <row r="364" spans="1:26" ht="30" x14ac:dyDescent="0.3">
      <c r="A364" s="116" t="s">
        <v>1598</v>
      </c>
      <c r="B364" s="57" t="s">
        <v>1865</v>
      </c>
      <c r="C364" s="102" t="s">
        <v>5084</v>
      </c>
      <c r="D364" s="105">
        <v>1</v>
      </c>
      <c r="E364" s="115" t="s">
        <v>400</v>
      </c>
      <c r="F364" s="115" t="s">
        <v>5085</v>
      </c>
      <c r="G364" s="90"/>
    </row>
    <row r="365" spans="1:26" ht="45" x14ac:dyDescent="0.3">
      <c r="A365" s="116" t="s">
        <v>1601</v>
      </c>
      <c r="B365" s="57" t="s">
        <v>1866</v>
      </c>
      <c r="C365" s="115" t="s">
        <v>823</v>
      </c>
      <c r="D365" s="105">
        <v>1</v>
      </c>
      <c r="E365" s="91" t="s">
        <v>400</v>
      </c>
      <c r="F365" s="57" t="s">
        <v>5086</v>
      </c>
      <c r="G365" s="90"/>
    </row>
    <row r="366" spans="1:26" ht="30" x14ac:dyDescent="0.3">
      <c r="A366" s="116"/>
      <c r="B366" s="57"/>
      <c r="C366" s="115" t="s">
        <v>5087</v>
      </c>
      <c r="D366" s="105">
        <v>1</v>
      </c>
      <c r="E366" s="91" t="s">
        <v>228</v>
      </c>
      <c r="F366" s="57"/>
      <c r="G366" s="90"/>
    </row>
    <row r="367" spans="1:26" ht="30" x14ac:dyDescent="0.3">
      <c r="A367" s="116" t="s">
        <v>825</v>
      </c>
      <c r="B367" s="57" t="s">
        <v>2169</v>
      </c>
      <c r="C367" s="37" t="s">
        <v>827</v>
      </c>
      <c r="D367" s="105">
        <v>1</v>
      </c>
      <c r="E367" s="111" t="s">
        <v>400</v>
      </c>
      <c r="F367" s="111"/>
      <c r="G367" s="90"/>
    </row>
    <row r="368" spans="1:26" x14ac:dyDescent="0.3">
      <c r="A368" s="116" t="s">
        <v>116</v>
      </c>
      <c r="B368" s="978" t="s">
        <v>117</v>
      </c>
      <c r="C368" s="917"/>
      <c r="D368" s="917"/>
      <c r="E368" s="917"/>
      <c r="F368" s="917"/>
      <c r="G368" s="917"/>
      <c r="H368" s="126">
        <f>SUM(D369:D378)</f>
        <v>10</v>
      </c>
      <c r="I368" s="126">
        <f>COUNT(D369:D378)*2</f>
        <v>20</v>
      </c>
    </row>
    <row r="369" spans="1:9" ht="30" x14ac:dyDescent="0.3">
      <c r="A369" s="116" t="s">
        <v>1603</v>
      </c>
      <c r="B369" s="57" t="s">
        <v>831</v>
      </c>
      <c r="C369" s="57" t="s">
        <v>4568</v>
      </c>
      <c r="D369" s="105">
        <v>1</v>
      </c>
      <c r="E369" s="91" t="s">
        <v>228</v>
      </c>
      <c r="F369" s="115" t="s">
        <v>5088</v>
      </c>
      <c r="G369" s="90"/>
    </row>
    <row r="370" spans="1:9" ht="30" x14ac:dyDescent="0.3">
      <c r="A370" s="117"/>
      <c r="B370" s="57"/>
      <c r="C370" s="57" t="s">
        <v>835</v>
      </c>
      <c r="D370" s="105">
        <v>1</v>
      </c>
      <c r="E370" s="91" t="s">
        <v>256</v>
      </c>
      <c r="F370" s="115" t="s">
        <v>4570</v>
      </c>
      <c r="G370" s="90"/>
    </row>
    <row r="371" spans="1:9" ht="30" x14ac:dyDescent="0.3">
      <c r="A371" s="117"/>
      <c r="B371" s="57"/>
      <c r="C371" s="57" t="s">
        <v>839</v>
      </c>
      <c r="D371" s="105">
        <v>1</v>
      </c>
      <c r="E371" s="91" t="s">
        <v>228</v>
      </c>
      <c r="F371" s="115" t="s">
        <v>840</v>
      </c>
      <c r="G371" s="90"/>
    </row>
    <row r="372" spans="1:9" ht="30" x14ac:dyDescent="0.3">
      <c r="A372" s="117"/>
      <c r="B372" s="57"/>
      <c r="C372" s="37" t="s">
        <v>5089</v>
      </c>
      <c r="D372" s="105">
        <v>1</v>
      </c>
      <c r="E372" s="91" t="s">
        <v>228</v>
      </c>
      <c r="F372" s="115" t="s">
        <v>5090</v>
      </c>
      <c r="G372" s="90"/>
    </row>
    <row r="373" spans="1:9" ht="30" x14ac:dyDescent="0.3">
      <c r="A373" s="117"/>
      <c r="B373" s="57"/>
      <c r="C373" s="109" t="s">
        <v>5091</v>
      </c>
      <c r="D373" s="105">
        <v>1</v>
      </c>
      <c r="E373" s="91" t="s">
        <v>256</v>
      </c>
      <c r="F373" s="115" t="s">
        <v>5092</v>
      </c>
      <c r="G373" s="90"/>
    </row>
    <row r="374" spans="1:9" ht="30" x14ac:dyDescent="0.3">
      <c r="A374" s="116" t="s">
        <v>1607</v>
      </c>
      <c r="B374" s="57" t="s">
        <v>842</v>
      </c>
      <c r="C374" s="57" t="s">
        <v>843</v>
      </c>
      <c r="D374" s="105">
        <v>1</v>
      </c>
      <c r="E374" s="91" t="s">
        <v>198</v>
      </c>
      <c r="F374" s="412" t="s">
        <v>5093</v>
      </c>
      <c r="G374" s="90"/>
    </row>
    <row r="375" spans="1:9" ht="30" x14ac:dyDescent="0.3">
      <c r="A375" s="117"/>
      <c r="B375" s="111"/>
      <c r="C375" s="115" t="s">
        <v>5087</v>
      </c>
      <c r="D375" s="105">
        <v>1</v>
      </c>
      <c r="E375" s="91" t="s">
        <v>5094</v>
      </c>
      <c r="F375" s="412" t="s">
        <v>5095</v>
      </c>
      <c r="G375" s="90"/>
    </row>
    <row r="376" spans="1:9" ht="45" x14ac:dyDescent="0.3">
      <c r="A376" s="117"/>
      <c r="B376" s="111"/>
      <c r="C376" s="37" t="s">
        <v>5096</v>
      </c>
      <c r="D376" s="105">
        <v>1</v>
      </c>
      <c r="E376" s="91" t="s">
        <v>532</v>
      </c>
      <c r="F376" s="115" t="s">
        <v>5097</v>
      </c>
      <c r="G376" s="90"/>
    </row>
    <row r="377" spans="1:9" ht="30" x14ac:dyDescent="0.3">
      <c r="A377" s="116" t="s">
        <v>1609</v>
      </c>
      <c r="B377" s="57" t="s">
        <v>1870</v>
      </c>
      <c r="C377" s="57" t="s">
        <v>848</v>
      </c>
      <c r="D377" s="105">
        <v>1</v>
      </c>
      <c r="E377" s="111" t="s">
        <v>228</v>
      </c>
      <c r="F377" s="111"/>
      <c r="G377" s="90"/>
    </row>
    <row r="378" spans="1:9" ht="30" x14ac:dyDescent="0.3">
      <c r="A378" s="117"/>
      <c r="B378" s="57"/>
      <c r="C378" s="57" t="s">
        <v>849</v>
      </c>
      <c r="D378" s="105">
        <v>1</v>
      </c>
      <c r="E378" s="113" t="s">
        <v>256</v>
      </c>
      <c r="F378" s="37" t="s">
        <v>850</v>
      </c>
      <c r="G378" s="90"/>
    </row>
    <row r="379" spans="1:9" x14ac:dyDescent="0.3">
      <c r="A379" s="116" t="s">
        <v>118</v>
      </c>
      <c r="B379" s="978" t="s">
        <v>1873</v>
      </c>
      <c r="C379" s="917"/>
      <c r="D379" s="917"/>
      <c r="E379" s="917"/>
      <c r="F379" s="917"/>
      <c r="G379" s="917"/>
      <c r="H379" s="126">
        <f>SUM(D380:D385)</f>
        <v>6</v>
      </c>
      <c r="I379" s="126">
        <f>COUNT(D380:D385)*2</f>
        <v>12</v>
      </c>
    </row>
    <row r="380" spans="1:9" ht="30" x14ac:dyDescent="0.3">
      <c r="A380" s="116" t="s">
        <v>1610</v>
      </c>
      <c r="B380" s="57" t="s">
        <v>1874</v>
      </c>
      <c r="C380" s="115" t="s">
        <v>855</v>
      </c>
      <c r="D380" s="105">
        <v>1</v>
      </c>
      <c r="E380" s="91" t="s">
        <v>256</v>
      </c>
      <c r="F380" s="115" t="s">
        <v>5098</v>
      </c>
      <c r="G380" s="90"/>
    </row>
    <row r="381" spans="1:9" x14ac:dyDescent="0.3">
      <c r="A381" s="116"/>
      <c r="B381" s="57"/>
      <c r="C381" s="115" t="s">
        <v>5099</v>
      </c>
      <c r="D381" s="105">
        <v>1</v>
      </c>
      <c r="E381" s="91" t="s">
        <v>256</v>
      </c>
      <c r="F381" s="115"/>
      <c r="G381" s="90"/>
    </row>
    <row r="382" spans="1:9" x14ac:dyDescent="0.3">
      <c r="A382" s="116"/>
      <c r="B382" s="37"/>
      <c r="C382" s="115" t="s">
        <v>5100</v>
      </c>
      <c r="D382" s="105">
        <v>1</v>
      </c>
      <c r="E382" s="91" t="s">
        <v>256</v>
      </c>
      <c r="F382" s="417" t="s">
        <v>5101</v>
      </c>
      <c r="G382" s="90"/>
    </row>
    <row r="383" spans="1:9" ht="30" x14ac:dyDescent="0.3">
      <c r="A383" s="116" t="s">
        <v>1611</v>
      </c>
      <c r="B383" s="57" t="s">
        <v>1878</v>
      </c>
      <c r="C383" s="115" t="s">
        <v>860</v>
      </c>
      <c r="D383" s="105">
        <v>1</v>
      </c>
      <c r="E383" s="91" t="s">
        <v>256</v>
      </c>
      <c r="G383" s="90"/>
    </row>
    <row r="384" spans="1:9" ht="30" x14ac:dyDescent="0.3">
      <c r="A384" s="117"/>
      <c r="B384" s="57"/>
      <c r="C384" s="115" t="s">
        <v>5102</v>
      </c>
      <c r="D384" s="105">
        <v>1</v>
      </c>
      <c r="E384" s="91" t="s">
        <v>4822</v>
      </c>
      <c r="F384" s="91" t="s">
        <v>5103</v>
      </c>
      <c r="G384" s="90"/>
    </row>
    <row r="385" spans="1:9" ht="30" x14ac:dyDescent="0.3">
      <c r="A385" s="117"/>
      <c r="B385" s="57"/>
      <c r="C385" s="57" t="s">
        <v>5104</v>
      </c>
      <c r="D385" s="105">
        <v>1</v>
      </c>
      <c r="E385" s="91" t="s">
        <v>4822</v>
      </c>
      <c r="G385" s="90"/>
    </row>
    <row r="386" spans="1:9" x14ac:dyDescent="0.3">
      <c r="A386" s="116" t="s">
        <v>119</v>
      </c>
      <c r="B386" s="978" t="s">
        <v>120</v>
      </c>
      <c r="C386" s="917"/>
      <c r="D386" s="917"/>
      <c r="E386" s="917"/>
      <c r="F386" s="917"/>
      <c r="G386" s="917"/>
      <c r="H386" s="126">
        <f>SUM(D387:D397)</f>
        <v>11</v>
      </c>
      <c r="I386" s="126">
        <f>COUNT(D387:D397)*2</f>
        <v>22</v>
      </c>
    </row>
    <row r="387" spans="1:9" ht="60" x14ac:dyDescent="0.3">
      <c r="A387" s="116" t="s">
        <v>1612</v>
      </c>
      <c r="B387" s="57" t="s">
        <v>2303</v>
      </c>
      <c r="C387" s="57" t="s">
        <v>1613</v>
      </c>
      <c r="D387" s="105">
        <v>1</v>
      </c>
      <c r="E387" s="414" t="s">
        <v>198</v>
      </c>
      <c r="F387" s="414" t="s">
        <v>5105</v>
      </c>
      <c r="G387" s="90"/>
    </row>
    <row r="388" spans="1:9" ht="75" x14ac:dyDescent="0.3">
      <c r="A388" s="117"/>
      <c r="B388" s="37"/>
      <c r="C388" s="57" t="s">
        <v>4590</v>
      </c>
      <c r="D388" s="105">
        <v>1</v>
      </c>
      <c r="E388" s="414" t="s">
        <v>198</v>
      </c>
      <c r="F388" s="414" t="s">
        <v>5106</v>
      </c>
      <c r="G388" s="90"/>
    </row>
    <row r="389" spans="1:9" ht="30" x14ac:dyDescent="0.3">
      <c r="A389" s="117"/>
      <c r="B389" s="37"/>
      <c r="C389" s="115" t="s">
        <v>874</v>
      </c>
      <c r="D389" s="105">
        <v>1</v>
      </c>
      <c r="E389" s="91" t="s">
        <v>198</v>
      </c>
      <c r="F389" s="115" t="s">
        <v>875</v>
      </c>
      <c r="G389" s="90"/>
    </row>
    <row r="390" spans="1:9" ht="30" x14ac:dyDescent="0.3">
      <c r="A390" s="117"/>
      <c r="B390" s="37"/>
      <c r="C390" s="414" t="s">
        <v>2573</v>
      </c>
      <c r="D390" s="105">
        <v>1</v>
      </c>
      <c r="E390" s="414" t="s">
        <v>198</v>
      </c>
      <c r="F390" s="57" t="s">
        <v>1629</v>
      </c>
      <c r="G390" s="90"/>
    </row>
    <row r="391" spans="1:9" ht="45" x14ac:dyDescent="0.3">
      <c r="A391" s="116" t="s">
        <v>1618</v>
      </c>
      <c r="B391" s="57" t="s">
        <v>1879</v>
      </c>
      <c r="C391" s="57" t="s">
        <v>5107</v>
      </c>
      <c r="D391" s="105">
        <v>1</v>
      </c>
      <c r="E391" s="414" t="s">
        <v>198</v>
      </c>
      <c r="F391" s="57" t="s">
        <v>5108</v>
      </c>
      <c r="G391" s="90"/>
    </row>
    <row r="392" spans="1:9" ht="75" x14ac:dyDescent="0.3">
      <c r="A392" s="117"/>
      <c r="B392" s="37"/>
      <c r="C392" s="57" t="s">
        <v>5109</v>
      </c>
      <c r="D392" s="105">
        <v>1</v>
      </c>
      <c r="E392" s="414" t="s">
        <v>198</v>
      </c>
      <c r="F392" s="57" t="s">
        <v>5110</v>
      </c>
      <c r="G392" s="90"/>
    </row>
    <row r="393" spans="1:9" ht="30" x14ac:dyDescent="0.3">
      <c r="A393" s="117"/>
      <c r="B393" s="37"/>
      <c r="C393" s="57" t="s">
        <v>879</v>
      </c>
      <c r="D393" s="105">
        <v>1</v>
      </c>
      <c r="E393" s="91" t="s">
        <v>256</v>
      </c>
      <c r="F393" s="57" t="s">
        <v>5111</v>
      </c>
      <c r="G393" s="90"/>
    </row>
    <row r="394" spans="1:9" x14ac:dyDescent="0.3">
      <c r="A394" s="117"/>
      <c r="B394" s="37"/>
      <c r="C394" s="57" t="s">
        <v>1880</v>
      </c>
      <c r="D394" s="105">
        <v>1</v>
      </c>
      <c r="E394" s="91" t="s">
        <v>256</v>
      </c>
      <c r="F394" s="57" t="s">
        <v>1881</v>
      </c>
      <c r="G394" s="90"/>
    </row>
    <row r="395" spans="1:9" ht="45" x14ac:dyDescent="0.3">
      <c r="A395" s="117"/>
      <c r="B395" s="37"/>
      <c r="C395" s="57" t="s">
        <v>883</v>
      </c>
      <c r="D395" s="105">
        <v>1</v>
      </c>
      <c r="E395" s="91" t="s">
        <v>256</v>
      </c>
      <c r="F395" s="57" t="s">
        <v>5112</v>
      </c>
      <c r="G395" s="90"/>
    </row>
    <row r="396" spans="1:9" ht="60" x14ac:dyDescent="0.3">
      <c r="A396" s="117"/>
      <c r="B396" s="37"/>
      <c r="C396" s="414" t="s">
        <v>5113</v>
      </c>
      <c r="D396" s="105">
        <v>1</v>
      </c>
      <c r="E396" s="414" t="s">
        <v>256</v>
      </c>
      <c r="F396" s="57" t="s">
        <v>5114</v>
      </c>
      <c r="G396" s="90"/>
    </row>
    <row r="397" spans="1:9" x14ac:dyDescent="0.3">
      <c r="A397" s="117"/>
      <c r="B397" s="37"/>
      <c r="C397" s="115" t="s">
        <v>5115</v>
      </c>
      <c r="D397" s="105">
        <v>1</v>
      </c>
      <c r="E397" s="91" t="s">
        <v>256</v>
      </c>
      <c r="G397" s="90"/>
    </row>
    <row r="398" spans="1:9" x14ac:dyDescent="0.3">
      <c r="A398" s="422" t="s">
        <v>121</v>
      </c>
      <c r="B398" s="978" t="s">
        <v>2304</v>
      </c>
      <c r="C398" s="917"/>
      <c r="D398" s="917"/>
      <c r="E398" s="917"/>
      <c r="F398" s="917"/>
      <c r="G398" s="917"/>
      <c r="H398" s="126">
        <f>SUM(D399:D407)</f>
        <v>9</v>
      </c>
      <c r="I398" s="126">
        <f>COUNT(D399:D407)*2</f>
        <v>18</v>
      </c>
    </row>
    <row r="399" spans="1:9" ht="30" x14ac:dyDescent="0.3">
      <c r="A399" s="116" t="s">
        <v>1619</v>
      </c>
      <c r="B399" s="57" t="s">
        <v>889</v>
      </c>
      <c r="C399" s="37" t="s">
        <v>2305</v>
      </c>
      <c r="D399" s="105">
        <v>1</v>
      </c>
      <c r="E399" s="111" t="s">
        <v>228</v>
      </c>
      <c r="F399" s="111"/>
      <c r="G399" s="90"/>
    </row>
    <row r="400" spans="1:9" ht="45" x14ac:dyDescent="0.3">
      <c r="A400" s="116" t="s">
        <v>1623</v>
      </c>
      <c r="B400" s="57" t="s">
        <v>2306</v>
      </c>
      <c r="C400" s="57" t="s">
        <v>893</v>
      </c>
      <c r="D400" s="105">
        <v>1</v>
      </c>
      <c r="E400" s="111" t="s">
        <v>5116</v>
      </c>
      <c r="F400" s="37" t="s">
        <v>1624</v>
      </c>
      <c r="G400" s="90"/>
    </row>
    <row r="401" spans="1:9" ht="30" x14ac:dyDescent="0.3">
      <c r="A401" s="116"/>
      <c r="B401" s="57"/>
      <c r="C401" s="57" t="s">
        <v>895</v>
      </c>
      <c r="D401" s="105">
        <v>1</v>
      </c>
      <c r="E401" s="91" t="s">
        <v>5116</v>
      </c>
      <c r="F401" s="115" t="s">
        <v>5117</v>
      </c>
      <c r="G401" s="90"/>
    </row>
    <row r="402" spans="1:9" ht="45" x14ac:dyDescent="0.3">
      <c r="A402" s="116" t="s">
        <v>1625</v>
      </c>
      <c r="B402" s="57" t="s">
        <v>6543</v>
      </c>
      <c r="C402" s="57" t="s">
        <v>4598</v>
      </c>
      <c r="D402" s="105">
        <v>1</v>
      </c>
      <c r="E402" s="414" t="s">
        <v>400</v>
      </c>
      <c r="F402" s="414" t="s">
        <v>5118</v>
      </c>
      <c r="G402" s="90"/>
    </row>
    <row r="403" spans="1:9" ht="45" x14ac:dyDescent="0.3">
      <c r="A403" s="117"/>
      <c r="B403" s="37"/>
      <c r="C403" s="57" t="s">
        <v>902</v>
      </c>
      <c r="D403" s="105">
        <v>1</v>
      </c>
      <c r="E403" s="91" t="s">
        <v>256</v>
      </c>
      <c r="F403" s="115" t="s">
        <v>5119</v>
      </c>
      <c r="G403" s="90"/>
    </row>
    <row r="404" spans="1:9" ht="30" x14ac:dyDescent="0.3">
      <c r="A404" s="117"/>
      <c r="B404" s="37"/>
      <c r="C404" s="57" t="s">
        <v>904</v>
      </c>
      <c r="D404" s="105">
        <v>1</v>
      </c>
      <c r="E404" s="91" t="s">
        <v>256</v>
      </c>
      <c r="F404" s="115" t="s">
        <v>5120</v>
      </c>
      <c r="G404" s="90"/>
    </row>
    <row r="405" spans="1:9" x14ac:dyDescent="0.3">
      <c r="A405" s="117"/>
      <c r="B405" s="37"/>
      <c r="C405" s="57" t="s">
        <v>1890</v>
      </c>
      <c r="D405" s="105">
        <v>1</v>
      </c>
      <c r="E405" s="91" t="s">
        <v>228</v>
      </c>
      <c r="F405" s="115" t="s">
        <v>5121</v>
      </c>
      <c r="G405" s="90"/>
    </row>
    <row r="406" spans="1:9" ht="30" x14ac:dyDescent="0.3">
      <c r="A406" s="116" t="s">
        <v>1891</v>
      </c>
      <c r="B406" s="57" t="s">
        <v>2172</v>
      </c>
      <c r="C406" s="37" t="s">
        <v>1892</v>
      </c>
      <c r="D406" s="105">
        <v>1</v>
      </c>
      <c r="E406" s="91" t="s">
        <v>256</v>
      </c>
      <c r="F406" s="115" t="s">
        <v>5122</v>
      </c>
      <c r="G406" s="90"/>
    </row>
    <row r="407" spans="1:9" ht="90" x14ac:dyDescent="0.3">
      <c r="A407" s="116" t="s">
        <v>2307</v>
      </c>
      <c r="B407" s="57" t="s">
        <v>2308</v>
      </c>
      <c r="C407" s="37" t="s">
        <v>2309</v>
      </c>
      <c r="D407" s="105">
        <v>1</v>
      </c>
      <c r="E407" s="111" t="s">
        <v>228</v>
      </c>
      <c r="F407" s="37" t="s">
        <v>2310</v>
      </c>
      <c r="G407" s="90"/>
    </row>
    <row r="408" spans="1:9" x14ac:dyDescent="0.3">
      <c r="A408" s="116" t="s">
        <v>123</v>
      </c>
      <c r="B408" s="978" t="s">
        <v>911</v>
      </c>
      <c r="C408" s="917"/>
      <c r="D408" s="917"/>
      <c r="E408" s="917"/>
      <c r="F408" s="917"/>
      <c r="G408" s="917"/>
      <c r="H408" s="126">
        <f>SUM(D409:D420)</f>
        <v>12</v>
      </c>
      <c r="I408" s="126">
        <f>COUNT(D409:D420)*2</f>
        <v>24</v>
      </c>
    </row>
    <row r="409" spans="1:9" ht="60" x14ac:dyDescent="0.3">
      <c r="A409" s="116" t="s">
        <v>1630</v>
      </c>
      <c r="B409" s="70" t="s">
        <v>1894</v>
      </c>
      <c r="C409" s="115" t="s">
        <v>913</v>
      </c>
      <c r="D409" s="105">
        <v>1</v>
      </c>
      <c r="E409" s="91" t="s">
        <v>228</v>
      </c>
      <c r="G409" s="90"/>
    </row>
    <row r="410" spans="1:9" ht="30" x14ac:dyDescent="0.3">
      <c r="A410" s="117"/>
      <c r="B410" s="37"/>
      <c r="C410" s="115" t="s">
        <v>5123</v>
      </c>
      <c r="D410" s="105">
        <v>1</v>
      </c>
      <c r="E410" s="91" t="s">
        <v>228</v>
      </c>
      <c r="G410" s="90"/>
    </row>
    <row r="411" spans="1:9" ht="30" x14ac:dyDescent="0.3">
      <c r="A411" s="117"/>
      <c r="B411" s="37"/>
      <c r="C411" s="115" t="s">
        <v>4603</v>
      </c>
      <c r="D411" s="105">
        <v>1</v>
      </c>
      <c r="E411" s="91" t="s">
        <v>256</v>
      </c>
      <c r="G411" s="90"/>
    </row>
    <row r="412" spans="1:9" x14ac:dyDescent="0.3">
      <c r="A412" s="117"/>
      <c r="B412" s="37"/>
      <c r="C412" s="115" t="s">
        <v>4604</v>
      </c>
      <c r="D412" s="105">
        <v>1</v>
      </c>
      <c r="E412" s="91" t="s">
        <v>228</v>
      </c>
      <c r="G412" s="90"/>
    </row>
    <row r="413" spans="1:9" ht="30" x14ac:dyDescent="0.3">
      <c r="A413" s="117"/>
      <c r="B413" s="109"/>
      <c r="C413" s="115" t="s">
        <v>916</v>
      </c>
      <c r="D413" s="105">
        <v>1</v>
      </c>
      <c r="E413" s="91" t="s">
        <v>228</v>
      </c>
      <c r="F413" s="109" t="s">
        <v>5124</v>
      </c>
      <c r="G413" s="90"/>
    </row>
    <row r="414" spans="1:9" x14ac:dyDescent="0.3">
      <c r="A414" s="117"/>
      <c r="B414" s="109"/>
      <c r="C414" s="57" t="s">
        <v>917</v>
      </c>
      <c r="D414" s="105">
        <v>1</v>
      </c>
      <c r="E414" s="91" t="s">
        <v>228</v>
      </c>
      <c r="F414" s="109"/>
      <c r="G414" s="90"/>
    </row>
    <row r="415" spans="1:9" ht="45" x14ac:dyDescent="0.3">
      <c r="A415" s="116" t="s">
        <v>1631</v>
      </c>
      <c r="B415" s="37" t="s">
        <v>919</v>
      </c>
      <c r="C415" s="57" t="s">
        <v>5125</v>
      </c>
      <c r="D415" s="105">
        <v>1</v>
      </c>
      <c r="E415" s="91" t="s">
        <v>228</v>
      </c>
      <c r="F415" s="115" t="s">
        <v>5126</v>
      </c>
      <c r="G415" s="90"/>
    </row>
    <row r="416" spans="1:9" ht="60" x14ac:dyDescent="0.3">
      <c r="A416" s="117"/>
      <c r="B416" s="37"/>
      <c r="C416" s="57" t="s">
        <v>927</v>
      </c>
      <c r="D416" s="105">
        <v>1</v>
      </c>
      <c r="E416" s="91" t="s">
        <v>256</v>
      </c>
      <c r="F416" s="115" t="s">
        <v>5127</v>
      </c>
      <c r="G416" s="90"/>
    </row>
    <row r="417" spans="1:9" ht="30" x14ac:dyDescent="0.3">
      <c r="A417" s="117"/>
      <c r="B417" s="37"/>
      <c r="C417" s="57" t="s">
        <v>5128</v>
      </c>
      <c r="D417" s="105">
        <v>1</v>
      </c>
      <c r="E417" s="111" t="s">
        <v>228</v>
      </c>
      <c r="F417" s="37" t="s">
        <v>4606</v>
      </c>
      <c r="G417" s="90"/>
    </row>
    <row r="418" spans="1:9" ht="30" x14ac:dyDescent="0.3">
      <c r="A418" s="116" t="s">
        <v>1635</v>
      </c>
      <c r="B418" s="37" t="s">
        <v>932</v>
      </c>
      <c r="C418" s="113" t="s">
        <v>933</v>
      </c>
      <c r="D418" s="105">
        <v>1</v>
      </c>
      <c r="E418" s="91" t="s">
        <v>228</v>
      </c>
      <c r="F418" s="102" t="s">
        <v>4607</v>
      </c>
      <c r="G418" s="90"/>
    </row>
    <row r="419" spans="1:9" x14ac:dyDescent="0.3">
      <c r="A419" s="117"/>
      <c r="B419" s="37"/>
      <c r="C419" s="57" t="s">
        <v>934</v>
      </c>
      <c r="D419" s="105">
        <v>1</v>
      </c>
      <c r="E419" s="91" t="s">
        <v>198</v>
      </c>
      <c r="G419" s="90"/>
    </row>
    <row r="420" spans="1:9" ht="30" x14ac:dyDescent="0.3">
      <c r="A420" s="117"/>
      <c r="B420" s="37"/>
      <c r="C420" s="102" t="s">
        <v>935</v>
      </c>
      <c r="D420" s="105">
        <v>1</v>
      </c>
      <c r="E420" s="91" t="s">
        <v>501</v>
      </c>
      <c r="G420" s="90"/>
    </row>
    <row r="421" spans="1:9" x14ac:dyDescent="0.3">
      <c r="A421" s="100"/>
      <c r="B421" s="979" t="s">
        <v>1637</v>
      </c>
      <c r="C421" s="917"/>
      <c r="D421" s="917"/>
      <c r="E421" s="917"/>
      <c r="F421" s="917"/>
      <c r="G421" s="917"/>
      <c r="H421" s="125">
        <f>H422+H425+H429+H436+H450+H462+H466+H471+H454</f>
        <v>42</v>
      </c>
      <c r="I421" s="125">
        <f>I422+I425+I429+I436+I450+I462+I466+I471+I454</f>
        <v>84</v>
      </c>
    </row>
    <row r="422" spans="1:9" x14ac:dyDescent="0.3">
      <c r="A422" s="423" t="s">
        <v>126</v>
      </c>
      <c r="B422" s="978" t="s">
        <v>127</v>
      </c>
      <c r="C422" s="917"/>
      <c r="D422" s="917"/>
      <c r="E422" s="917"/>
      <c r="F422" s="917"/>
      <c r="G422" s="917"/>
      <c r="H422" s="125">
        <f>SUM(D423:D424)</f>
        <v>2</v>
      </c>
      <c r="I422" s="125">
        <f>COUNT(D423:D424)*2</f>
        <v>4</v>
      </c>
    </row>
    <row r="423" spans="1:9" ht="45" x14ac:dyDescent="0.3">
      <c r="A423" s="101" t="s">
        <v>1638</v>
      </c>
      <c r="B423" s="57" t="s">
        <v>1639</v>
      </c>
      <c r="C423" s="37" t="s">
        <v>5129</v>
      </c>
      <c r="D423" s="105">
        <v>1</v>
      </c>
      <c r="E423" s="113" t="s">
        <v>400</v>
      </c>
      <c r="F423" s="57" t="s">
        <v>5130</v>
      </c>
      <c r="G423" s="99"/>
      <c r="H423" s="125"/>
      <c r="I423" s="125"/>
    </row>
    <row r="424" spans="1:9" ht="30" x14ac:dyDescent="0.3">
      <c r="A424" s="101" t="s">
        <v>4610</v>
      </c>
      <c r="B424" s="57" t="s">
        <v>4105</v>
      </c>
      <c r="C424" s="57" t="s">
        <v>5131</v>
      </c>
      <c r="D424" s="105">
        <v>1</v>
      </c>
      <c r="E424" s="416" t="s">
        <v>576</v>
      </c>
      <c r="F424" s="57" t="s">
        <v>5132</v>
      </c>
      <c r="G424" s="114"/>
      <c r="H424" s="125"/>
      <c r="I424" s="125"/>
    </row>
    <row r="425" spans="1:9" x14ac:dyDescent="0.3">
      <c r="A425" s="423" t="s">
        <v>128</v>
      </c>
      <c r="B425" s="978" t="s">
        <v>129</v>
      </c>
      <c r="C425" s="917"/>
      <c r="D425" s="917"/>
      <c r="E425" s="917"/>
      <c r="F425" s="917"/>
      <c r="G425" s="917"/>
      <c r="H425" s="125">
        <f>SUM(D426:D428)</f>
        <v>3</v>
      </c>
      <c r="I425" s="125">
        <f>COUNT(D426:D428)*2</f>
        <v>6</v>
      </c>
    </row>
    <row r="426" spans="1:9" ht="30" x14ac:dyDescent="0.3">
      <c r="A426" s="101" t="s">
        <v>1643</v>
      </c>
      <c r="B426" s="57" t="s">
        <v>2177</v>
      </c>
      <c r="C426" s="412" t="s">
        <v>5133</v>
      </c>
      <c r="D426" s="105">
        <v>1</v>
      </c>
      <c r="E426" s="113" t="s">
        <v>576</v>
      </c>
      <c r="F426" s="113"/>
      <c r="G426" s="99"/>
      <c r="H426" s="125"/>
      <c r="I426" s="125"/>
    </row>
    <row r="427" spans="1:9" ht="30" x14ac:dyDescent="0.3">
      <c r="A427" s="101" t="s">
        <v>4612</v>
      </c>
      <c r="B427" s="57" t="s">
        <v>4613</v>
      </c>
      <c r="C427" s="57" t="s">
        <v>5134</v>
      </c>
      <c r="D427" s="105">
        <v>1</v>
      </c>
      <c r="E427" s="113" t="s">
        <v>576</v>
      </c>
      <c r="F427" s="113"/>
      <c r="G427" s="114"/>
      <c r="H427" s="125"/>
      <c r="I427" s="125"/>
    </row>
    <row r="428" spans="1:9" ht="45" x14ac:dyDescent="0.3">
      <c r="A428" s="101" t="s">
        <v>4615</v>
      </c>
      <c r="B428" s="57" t="s">
        <v>4616</v>
      </c>
      <c r="C428" s="57" t="s">
        <v>5135</v>
      </c>
      <c r="D428" s="105">
        <v>1</v>
      </c>
      <c r="E428" s="113" t="s">
        <v>576</v>
      </c>
      <c r="F428" s="113"/>
      <c r="G428" s="114"/>
      <c r="H428" s="125"/>
      <c r="I428" s="125"/>
    </row>
    <row r="429" spans="1:9" x14ac:dyDescent="0.3">
      <c r="A429" s="423" t="s">
        <v>130</v>
      </c>
      <c r="B429" s="978" t="s">
        <v>131</v>
      </c>
      <c r="C429" s="917"/>
      <c r="D429" s="917"/>
      <c r="E429" s="917"/>
      <c r="F429" s="917"/>
      <c r="G429" s="917"/>
      <c r="H429" s="125">
        <f>SUM(D430:D435)</f>
        <v>6</v>
      </c>
      <c r="I429" s="125">
        <f>COUNT(D430:D435)*2</f>
        <v>12</v>
      </c>
    </row>
    <row r="430" spans="1:9" ht="45" x14ac:dyDescent="0.3">
      <c r="A430" s="201" t="s">
        <v>1646</v>
      </c>
      <c r="B430" s="249" t="s">
        <v>940</v>
      </c>
      <c r="C430" s="249" t="s">
        <v>941</v>
      </c>
      <c r="D430" s="105">
        <v>1</v>
      </c>
      <c r="E430" s="208" t="s">
        <v>400</v>
      </c>
      <c r="F430" s="245" t="s">
        <v>6182</v>
      </c>
      <c r="G430" s="326"/>
      <c r="H430" s="125"/>
      <c r="I430" s="125"/>
    </row>
    <row r="431" spans="1:9" ht="45" x14ac:dyDescent="0.3">
      <c r="A431" s="201" t="s">
        <v>1649</v>
      </c>
      <c r="B431" s="245" t="s">
        <v>947</v>
      </c>
      <c r="C431" s="245" t="s">
        <v>6132</v>
      </c>
      <c r="D431" s="105">
        <v>1</v>
      </c>
      <c r="E431" s="208" t="s">
        <v>258</v>
      </c>
      <c r="F431" s="245" t="s">
        <v>6236</v>
      </c>
      <c r="G431" s="326"/>
      <c r="H431" s="125"/>
      <c r="I431" s="125"/>
    </row>
    <row r="432" spans="1:9" ht="30" x14ac:dyDescent="0.3">
      <c r="A432" s="250"/>
      <c r="B432" s="150"/>
      <c r="C432" s="148" t="s">
        <v>948</v>
      </c>
      <c r="D432" s="105">
        <v>1</v>
      </c>
      <c r="E432" s="149" t="s">
        <v>400</v>
      </c>
      <c r="F432" s="148" t="s">
        <v>949</v>
      </c>
      <c r="G432" s="326"/>
      <c r="H432" s="125"/>
      <c r="I432" s="125"/>
    </row>
    <row r="433" spans="1:9" ht="45" x14ac:dyDescent="0.3">
      <c r="A433" s="250"/>
      <c r="B433" s="150"/>
      <c r="C433" s="148" t="s">
        <v>6184</v>
      </c>
      <c r="D433" s="105">
        <v>1</v>
      </c>
      <c r="E433" s="149"/>
      <c r="F433" s="148" t="s">
        <v>6185</v>
      </c>
      <c r="G433" s="328"/>
      <c r="H433" s="125"/>
      <c r="I433" s="125"/>
    </row>
    <row r="434" spans="1:9" ht="30" x14ac:dyDescent="0.3">
      <c r="A434" s="250" t="s">
        <v>6135</v>
      </c>
      <c r="B434" s="150" t="s">
        <v>6186</v>
      </c>
      <c r="C434" s="148" t="s">
        <v>6187</v>
      </c>
      <c r="D434" s="105">
        <v>1</v>
      </c>
      <c r="E434" s="149"/>
      <c r="F434" s="148" t="s">
        <v>6139</v>
      </c>
      <c r="G434" s="328"/>
      <c r="H434" s="125"/>
      <c r="I434" s="125"/>
    </row>
    <row r="435" spans="1:9" ht="45" x14ac:dyDescent="0.3">
      <c r="A435" s="250" t="s">
        <v>6136</v>
      </c>
      <c r="B435" s="150" t="s">
        <v>6140</v>
      </c>
      <c r="C435" s="148" t="s">
        <v>6188</v>
      </c>
      <c r="D435" s="105">
        <v>1</v>
      </c>
      <c r="E435" s="149"/>
      <c r="F435" s="148" t="s">
        <v>6189</v>
      </c>
      <c r="G435" s="328"/>
      <c r="H435" s="125"/>
      <c r="I435" s="125"/>
    </row>
    <row r="436" spans="1:9" x14ac:dyDescent="0.3">
      <c r="A436" s="101" t="s">
        <v>132</v>
      </c>
      <c r="B436" s="978" t="s">
        <v>133</v>
      </c>
      <c r="C436" s="917"/>
      <c r="D436" s="917"/>
      <c r="E436" s="917"/>
      <c r="F436" s="917"/>
      <c r="G436" s="917"/>
      <c r="H436" s="125">
        <f>SUM(D437:D449)</f>
        <v>13</v>
      </c>
      <c r="I436" s="125">
        <f>COUNT(D437:D449)*2</f>
        <v>26</v>
      </c>
    </row>
    <row r="437" spans="1:9" ht="30" x14ac:dyDescent="0.3">
      <c r="A437" s="101" t="s">
        <v>1650</v>
      </c>
      <c r="B437" s="57" t="s">
        <v>953</v>
      </c>
      <c r="C437" s="57" t="s">
        <v>954</v>
      </c>
      <c r="D437" s="105">
        <v>1</v>
      </c>
      <c r="E437" s="113" t="s">
        <v>576</v>
      </c>
      <c r="F437" s="57" t="s">
        <v>5136</v>
      </c>
      <c r="G437" s="114"/>
      <c r="H437" s="125"/>
      <c r="I437" s="125"/>
    </row>
    <row r="438" spans="1:9" ht="30" x14ac:dyDescent="0.3">
      <c r="A438" s="101"/>
      <c r="B438" s="37"/>
      <c r="C438" s="57" t="s">
        <v>955</v>
      </c>
      <c r="D438" s="105">
        <v>1</v>
      </c>
      <c r="E438" s="113" t="s">
        <v>254</v>
      </c>
      <c r="F438" s="57" t="s">
        <v>5137</v>
      </c>
      <c r="G438" s="114"/>
      <c r="H438" s="125"/>
      <c r="I438" s="125"/>
    </row>
    <row r="439" spans="1:9" ht="45" x14ac:dyDescent="0.3">
      <c r="A439" s="101" t="s">
        <v>1651</v>
      </c>
      <c r="B439" s="57" t="s">
        <v>957</v>
      </c>
      <c r="C439" s="102" t="s">
        <v>5138</v>
      </c>
      <c r="D439" s="105">
        <v>1</v>
      </c>
      <c r="E439" s="113" t="s">
        <v>576</v>
      </c>
      <c r="F439" s="57" t="s">
        <v>5139</v>
      </c>
      <c r="G439" s="114"/>
      <c r="H439" s="125"/>
      <c r="I439" s="125"/>
    </row>
    <row r="440" spans="1:9" ht="30" x14ac:dyDescent="0.3">
      <c r="A440" s="118"/>
      <c r="B440" s="57"/>
      <c r="C440" s="102" t="s">
        <v>5140</v>
      </c>
      <c r="D440" s="105">
        <v>1</v>
      </c>
      <c r="E440" s="113" t="s">
        <v>576</v>
      </c>
      <c r="F440" s="57" t="s">
        <v>5141</v>
      </c>
      <c r="G440" s="114"/>
      <c r="H440" s="125"/>
      <c r="I440" s="125"/>
    </row>
    <row r="441" spans="1:9" ht="30" x14ac:dyDescent="0.3">
      <c r="A441" s="118"/>
      <c r="B441" s="57"/>
      <c r="C441" s="102" t="s">
        <v>5142</v>
      </c>
      <c r="D441" s="105">
        <v>1</v>
      </c>
      <c r="E441" s="113" t="s">
        <v>576</v>
      </c>
      <c r="F441" s="57" t="s">
        <v>5143</v>
      </c>
      <c r="G441" s="114"/>
      <c r="H441" s="125"/>
      <c r="I441" s="125"/>
    </row>
    <row r="442" spans="1:9" ht="60" x14ac:dyDescent="0.3">
      <c r="A442" s="118"/>
      <c r="B442" s="57"/>
      <c r="C442" s="102" t="s">
        <v>5144</v>
      </c>
      <c r="D442" s="105">
        <v>1</v>
      </c>
      <c r="E442" s="113" t="s">
        <v>576</v>
      </c>
      <c r="F442" s="57" t="s">
        <v>5145</v>
      </c>
      <c r="G442" s="114"/>
      <c r="H442" s="125"/>
      <c r="I442" s="125"/>
    </row>
    <row r="443" spans="1:9" ht="60" x14ac:dyDescent="0.3">
      <c r="A443" s="118"/>
      <c r="B443" s="57"/>
      <c r="C443" s="102" t="s">
        <v>5146</v>
      </c>
      <c r="D443" s="105">
        <v>1</v>
      </c>
      <c r="E443" s="113" t="s">
        <v>576</v>
      </c>
      <c r="F443" s="102" t="s">
        <v>5147</v>
      </c>
      <c r="G443" s="114"/>
      <c r="H443" s="125"/>
      <c r="I443" s="125"/>
    </row>
    <row r="444" spans="1:9" ht="45" x14ac:dyDescent="0.3">
      <c r="A444" s="118"/>
      <c r="B444" s="57"/>
      <c r="C444" s="102" t="s">
        <v>5148</v>
      </c>
      <c r="D444" s="105">
        <v>1</v>
      </c>
      <c r="E444" s="113" t="s">
        <v>576</v>
      </c>
      <c r="F444" s="57" t="s">
        <v>5149</v>
      </c>
      <c r="G444" s="114"/>
      <c r="H444" s="125"/>
      <c r="I444" s="125"/>
    </row>
    <row r="445" spans="1:9" ht="30" x14ac:dyDescent="0.3">
      <c r="A445" s="118"/>
      <c r="B445" s="57"/>
      <c r="C445" s="102" t="s">
        <v>5150</v>
      </c>
      <c r="D445" s="105">
        <v>1</v>
      </c>
      <c r="E445" s="113" t="s">
        <v>576</v>
      </c>
      <c r="F445" s="57" t="s">
        <v>5151</v>
      </c>
      <c r="G445" s="114"/>
      <c r="H445" s="125"/>
      <c r="I445" s="125"/>
    </row>
    <row r="446" spans="1:9" ht="75" x14ac:dyDescent="0.3">
      <c r="A446" s="118"/>
      <c r="B446" s="57"/>
      <c r="C446" s="102" t="s">
        <v>5152</v>
      </c>
      <c r="D446" s="105">
        <v>1</v>
      </c>
      <c r="E446" s="113" t="s">
        <v>576</v>
      </c>
      <c r="F446" s="57" t="s">
        <v>5153</v>
      </c>
      <c r="G446" s="114"/>
      <c r="H446" s="125"/>
      <c r="I446" s="125"/>
    </row>
    <row r="447" spans="1:9" ht="45" x14ac:dyDescent="0.3">
      <c r="A447" s="118"/>
      <c r="B447" s="57"/>
      <c r="C447" s="102" t="s">
        <v>5154</v>
      </c>
      <c r="D447" s="105">
        <v>1</v>
      </c>
      <c r="E447" s="113" t="s">
        <v>576</v>
      </c>
      <c r="F447" s="57" t="s">
        <v>5155</v>
      </c>
      <c r="G447" s="114"/>
      <c r="H447" s="125"/>
      <c r="I447" s="125"/>
    </row>
    <row r="448" spans="1:9" ht="30" x14ac:dyDescent="0.3">
      <c r="A448" s="101" t="s">
        <v>1663</v>
      </c>
      <c r="B448" s="57" t="s">
        <v>1902</v>
      </c>
      <c r="C448" s="37" t="s">
        <v>1664</v>
      </c>
      <c r="D448" s="105">
        <v>1</v>
      </c>
      <c r="E448" s="113" t="s">
        <v>294</v>
      </c>
      <c r="F448" s="113"/>
      <c r="G448" s="114"/>
      <c r="H448" s="125"/>
      <c r="I448" s="125"/>
    </row>
    <row r="449" spans="1:9" ht="135" x14ac:dyDescent="0.3">
      <c r="A449" s="101" t="s">
        <v>1665</v>
      </c>
      <c r="B449" s="57" t="s">
        <v>974</v>
      </c>
      <c r="C449" s="109" t="s">
        <v>5156</v>
      </c>
      <c r="D449" s="105">
        <v>1</v>
      </c>
      <c r="E449" s="113" t="s">
        <v>5157</v>
      </c>
      <c r="F449" s="37" t="s">
        <v>5158</v>
      </c>
      <c r="G449" s="114"/>
      <c r="H449" s="125"/>
      <c r="I449" s="125"/>
    </row>
    <row r="450" spans="1:9" x14ac:dyDescent="0.3">
      <c r="A450" s="101" t="s">
        <v>134</v>
      </c>
      <c r="B450" s="929" t="s">
        <v>5658</v>
      </c>
      <c r="C450" s="929"/>
      <c r="D450" s="929"/>
      <c r="E450" s="929"/>
      <c r="F450" s="929"/>
      <c r="G450" s="929"/>
      <c r="H450" s="125">
        <f>SUM(D451:D453)</f>
        <v>3</v>
      </c>
      <c r="I450" s="125">
        <f>COUNT(D451:D453)*2</f>
        <v>6</v>
      </c>
    </row>
    <row r="451" spans="1:9" x14ac:dyDescent="0.3">
      <c r="A451" s="101" t="s">
        <v>1667</v>
      </c>
      <c r="B451" s="57" t="s">
        <v>5659</v>
      </c>
      <c r="C451" s="36" t="s">
        <v>4648</v>
      </c>
      <c r="D451" s="105">
        <v>1</v>
      </c>
      <c r="E451" s="84" t="s">
        <v>400</v>
      </c>
      <c r="F451" s="37"/>
      <c r="G451" s="114"/>
      <c r="H451" s="125"/>
      <c r="I451" s="125"/>
    </row>
    <row r="452" spans="1:9" ht="30" x14ac:dyDescent="0.3">
      <c r="A452" s="101" t="s">
        <v>1670</v>
      </c>
      <c r="B452" s="57" t="s">
        <v>5639</v>
      </c>
      <c r="C452" s="36" t="s">
        <v>4651</v>
      </c>
      <c r="D452" s="105">
        <v>1</v>
      </c>
      <c r="E452" s="84" t="s">
        <v>400</v>
      </c>
      <c r="F452" s="37"/>
      <c r="G452" s="114"/>
      <c r="H452" s="125"/>
      <c r="I452" s="125"/>
    </row>
    <row r="453" spans="1:9" ht="30" x14ac:dyDescent="0.3">
      <c r="A453" s="101" t="s">
        <v>1673</v>
      </c>
      <c r="B453" s="57" t="s">
        <v>5602</v>
      </c>
      <c r="C453" s="33" t="s">
        <v>6054</v>
      </c>
      <c r="D453" s="105">
        <v>1</v>
      </c>
      <c r="E453" s="84" t="s">
        <v>400</v>
      </c>
      <c r="F453" s="37"/>
      <c r="G453" s="114"/>
      <c r="H453" s="125"/>
      <c r="I453" s="125"/>
    </row>
    <row r="454" spans="1:9" ht="18.5" x14ac:dyDescent="0.3">
      <c r="A454" s="694" t="s">
        <v>136</v>
      </c>
      <c r="B454" s="983" t="s">
        <v>135</v>
      </c>
      <c r="C454" s="984"/>
      <c r="D454" s="984"/>
      <c r="E454" s="984"/>
      <c r="F454" s="984"/>
      <c r="G454" s="985"/>
      <c r="H454" s="125">
        <f>SUM(D455:D461)</f>
        <v>7</v>
      </c>
      <c r="I454" s="125">
        <f>COUNT(D455:D461)*2</f>
        <v>14</v>
      </c>
    </row>
    <row r="455" spans="1:9" ht="31" x14ac:dyDescent="0.35">
      <c r="A455" s="636" t="s">
        <v>4656</v>
      </c>
      <c r="B455" s="674" t="s">
        <v>1668</v>
      </c>
      <c r="C455" s="688" t="s">
        <v>1669</v>
      </c>
      <c r="D455" s="689">
        <v>1</v>
      </c>
      <c r="E455" s="690" t="s">
        <v>258</v>
      </c>
      <c r="F455" s="675" t="s">
        <v>6484</v>
      </c>
      <c r="G455" s="691"/>
      <c r="H455" s="125"/>
      <c r="I455" s="125"/>
    </row>
    <row r="456" spans="1:9" ht="31" x14ac:dyDescent="0.35">
      <c r="A456" s="636" t="s">
        <v>1679</v>
      </c>
      <c r="B456" s="674" t="s">
        <v>1671</v>
      </c>
      <c r="C456" s="692" t="s">
        <v>6485</v>
      </c>
      <c r="D456" s="689">
        <v>1</v>
      </c>
      <c r="E456" s="690" t="s">
        <v>258</v>
      </c>
      <c r="F456" s="361" t="s">
        <v>6490</v>
      </c>
      <c r="G456" s="691"/>
      <c r="H456" s="125"/>
      <c r="I456" s="125"/>
    </row>
    <row r="457" spans="1:9" ht="30" x14ac:dyDescent="0.35">
      <c r="A457" s="694"/>
      <c r="B457" s="674"/>
      <c r="C457" s="692" t="s">
        <v>6486</v>
      </c>
      <c r="D457" s="689">
        <v>1</v>
      </c>
      <c r="E457" s="690" t="s">
        <v>258</v>
      </c>
      <c r="F457" s="361" t="s">
        <v>6478</v>
      </c>
      <c r="G457" s="691"/>
      <c r="H457" s="125"/>
      <c r="I457" s="125"/>
    </row>
    <row r="458" spans="1:9" ht="30" x14ac:dyDescent="0.35">
      <c r="A458" s="694"/>
      <c r="B458" s="674"/>
      <c r="C458" s="692" t="s">
        <v>6487</v>
      </c>
      <c r="D458" s="689">
        <v>1</v>
      </c>
      <c r="E458" s="690" t="s">
        <v>258</v>
      </c>
      <c r="F458" s="361" t="s">
        <v>6464</v>
      </c>
      <c r="G458" s="691"/>
      <c r="H458" s="125"/>
      <c r="I458" s="125"/>
    </row>
    <row r="459" spans="1:9" ht="31" x14ac:dyDescent="0.3">
      <c r="A459" s="636" t="s">
        <v>1680</v>
      </c>
      <c r="B459" s="677" t="s">
        <v>1674</v>
      </c>
      <c r="C459" s="678" t="s">
        <v>1675</v>
      </c>
      <c r="D459" s="689">
        <v>1</v>
      </c>
      <c r="E459" s="690" t="s">
        <v>258</v>
      </c>
      <c r="F459" s="675" t="s">
        <v>6459</v>
      </c>
      <c r="G459" s="691"/>
      <c r="H459" s="125"/>
      <c r="I459" s="125"/>
    </row>
    <row r="460" spans="1:9" ht="31" x14ac:dyDescent="0.35">
      <c r="A460" s="636" t="s">
        <v>977</v>
      </c>
      <c r="B460" s="674" t="s">
        <v>1676</v>
      </c>
      <c r="C460" s="693" t="s">
        <v>1677</v>
      </c>
      <c r="D460" s="689">
        <v>1</v>
      </c>
      <c r="E460" s="690" t="s">
        <v>258</v>
      </c>
      <c r="F460" s="675" t="s">
        <v>6460</v>
      </c>
      <c r="G460" s="691"/>
      <c r="H460" s="125"/>
      <c r="I460" s="125"/>
    </row>
    <row r="461" spans="1:9" ht="43.5" x14ac:dyDescent="0.35">
      <c r="A461" s="636" t="s">
        <v>4657</v>
      </c>
      <c r="B461" s="674" t="s">
        <v>6469</v>
      </c>
      <c r="C461" s="688" t="s">
        <v>6488</v>
      </c>
      <c r="D461" s="689">
        <v>1</v>
      </c>
      <c r="E461" s="690" t="s">
        <v>258</v>
      </c>
      <c r="F461" s="675" t="s">
        <v>6489</v>
      </c>
      <c r="G461" s="691"/>
      <c r="H461" s="125"/>
      <c r="I461" s="125"/>
    </row>
    <row r="462" spans="1:9" ht="15" customHeight="1" x14ac:dyDescent="0.3">
      <c r="A462" s="56" t="s">
        <v>1681</v>
      </c>
      <c r="B462" s="859" t="s">
        <v>4658</v>
      </c>
      <c r="C462" s="860"/>
      <c r="D462" s="860"/>
      <c r="E462" s="860"/>
      <c r="F462" s="860"/>
      <c r="G462" s="861"/>
      <c r="H462" s="125">
        <f>SUM(D463:D465)</f>
        <v>3</v>
      </c>
      <c r="I462" s="125">
        <f>COUNT(D463:D465)*2</f>
        <v>6</v>
      </c>
    </row>
    <row r="463" spans="1:9" ht="60" x14ac:dyDescent="0.3">
      <c r="A463" s="43" t="s">
        <v>6470</v>
      </c>
      <c r="B463" s="148" t="s">
        <v>5994</v>
      </c>
      <c r="C463" s="148" t="s">
        <v>4660</v>
      </c>
      <c r="D463" s="105">
        <v>1</v>
      </c>
      <c r="E463" s="149" t="s">
        <v>400</v>
      </c>
      <c r="F463" s="251" t="s">
        <v>5995</v>
      </c>
      <c r="G463" s="326"/>
      <c r="H463" s="125"/>
      <c r="I463" s="125"/>
    </row>
    <row r="464" spans="1:9" ht="45" x14ac:dyDescent="0.3">
      <c r="A464" s="43" t="s">
        <v>6471</v>
      </c>
      <c r="B464" s="148" t="s">
        <v>4662</v>
      </c>
      <c r="C464" s="148" t="s">
        <v>4663</v>
      </c>
      <c r="D464" s="105">
        <v>1</v>
      </c>
      <c r="E464" s="149" t="s">
        <v>400</v>
      </c>
      <c r="F464" s="251" t="s">
        <v>4664</v>
      </c>
      <c r="G464" s="326"/>
      <c r="H464" s="125"/>
      <c r="I464" s="125"/>
    </row>
    <row r="465" spans="1:9" ht="75" x14ac:dyDescent="0.3">
      <c r="A465" s="43" t="s">
        <v>6474</v>
      </c>
      <c r="B465" s="148" t="s">
        <v>5999</v>
      </c>
      <c r="C465" s="148" t="s">
        <v>6000</v>
      </c>
      <c r="D465" s="105">
        <v>1</v>
      </c>
      <c r="E465" s="149" t="s">
        <v>400</v>
      </c>
      <c r="F465" s="251" t="s">
        <v>6001</v>
      </c>
      <c r="G465" s="326"/>
      <c r="H465" s="125"/>
      <c r="I465" s="125"/>
    </row>
    <row r="466" spans="1:9" x14ac:dyDescent="0.3">
      <c r="A466" s="56" t="s">
        <v>4665</v>
      </c>
      <c r="B466" s="916" t="s">
        <v>1682</v>
      </c>
      <c r="C466" s="917"/>
      <c r="D466" s="917"/>
      <c r="E466" s="917"/>
      <c r="F466" s="917"/>
      <c r="G466" s="917"/>
      <c r="H466" s="125">
        <f>SUM(D467:D470)</f>
        <v>4</v>
      </c>
      <c r="I466" s="125">
        <f>COUNT(D467:D470)*2</f>
        <v>8</v>
      </c>
    </row>
    <row r="467" spans="1:9" ht="30" x14ac:dyDescent="0.3">
      <c r="A467" s="56" t="s">
        <v>4666</v>
      </c>
      <c r="B467" s="37" t="s">
        <v>1684</v>
      </c>
      <c r="C467" s="57" t="s">
        <v>4668</v>
      </c>
      <c r="D467" s="105">
        <v>1</v>
      </c>
      <c r="E467" s="113" t="s">
        <v>198</v>
      </c>
      <c r="F467" s="113" t="s">
        <v>4669</v>
      </c>
      <c r="G467" s="114"/>
      <c r="H467" s="125"/>
      <c r="I467" s="125"/>
    </row>
    <row r="468" spans="1:9" x14ac:dyDescent="0.3">
      <c r="A468" s="56"/>
      <c r="B468" s="37"/>
      <c r="C468" s="57" t="s">
        <v>5159</v>
      </c>
      <c r="D468" s="105">
        <v>1</v>
      </c>
      <c r="E468" s="113" t="s">
        <v>198</v>
      </c>
      <c r="F468" s="113" t="s">
        <v>5160</v>
      </c>
      <c r="G468" s="114"/>
      <c r="H468" s="125"/>
      <c r="I468" s="125"/>
    </row>
    <row r="469" spans="1:9" x14ac:dyDescent="0.3">
      <c r="A469" s="56"/>
      <c r="B469" s="37"/>
      <c r="C469" s="113" t="s">
        <v>1687</v>
      </c>
      <c r="D469" s="105">
        <v>1</v>
      </c>
      <c r="E469" s="113" t="s">
        <v>400</v>
      </c>
      <c r="F469" s="113"/>
      <c r="G469" s="114"/>
      <c r="H469" s="125"/>
      <c r="I469" s="125"/>
    </row>
    <row r="470" spans="1:9" ht="30" x14ac:dyDescent="0.3">
      <c r="A470" s="56" t="s">
        <v>4670</v>
      </c>
      <c r="B470" s="37" t="s">
        <v>1690</v>
      </c>
      <c r="C470" s="113" t="s">
        <v>5205</v>
      </c>
      <c r="D470" s="105">
        <v>1</v>
      </c>
      <c r="E470" s="113" t="s">
        <v>400</v>
      </c>
      <c r="F470" s="57" t="s">
        <v>5161</v>
      </c>
      <c r="G470" s="114"/>
      <c r="H470" s="125"/>
      <c r="I470" s="125"/>
    </row>
    <row r="471" spans="1:9" ht="24.5" customHeight="1" x14ac:dyDescent="0.35">
      <c r="A471" s="56" t="s">
        <v>5607</v>
      </c>
      <c r="B471" s="980" t="s">
        <v>4672</v>
      </c>
      <c r="C471" s="981"/>
      <c r="D471" s="981"/>
      <c r="E471" s="981"/>
      <c r="F471" s="981"/>
      <c r="G471" s="982"/>
      <c r="H471" s="125">
        <f>SUM(D472)</f>
        <v>1</v>
      </c>
      <c r="I471" s="125">
        <f>COUNT(D472)*2</f>
        <v>2</v>
      </c>
    </row>
    <row r="472" spans="1:9" ht="45" x14ac:dyDescent="0.3">
      <c r="A472" s="56" t="s">
        <v>5615</v>
      </c>
      <c r="B472" s="37" t="s">
        <v>5643</v>
      </c>
      <c r="C472" s="162" t="s">
        <v>4674</v>
      </c>
      <c r="D472" s="105">
        <v>1</v>
      </c>
      <c r="E472" s="196" t="s">
        <v>400</v>
      </c>
      <c r="F472" s="162" t="s">
        <v>4675</v>
      </c>
      <c r="G472" s="113"/>
      <c r="H472" s="125"/>
      <c r="I472" s="125"/>
    </row>
    <row r="473" spans="1:9" x14ac:dyDescent="0.3">
      <c r="A473" s="108"/>
      <c r="B473" s="979" t="s">
        <v>1903</v>
      </c>
      <c r="C473" s="917"/>
      <c r="D473" s="917"/>
      <c r="E473" s="917"/>
      <c r="F473" s="917"/>
      <c r="G473" s="411"/>
      <c r="H473" s="126">
        <f t="shared" ref="H473:I473" si="3">H474+H479+H485+H491</f>
        <v>16</v>
      </c>
      <c r="I473" s="126">
        <f t="shared" si="3"/>
        <v>32</v>
      </c>
    </row>
    <row r="474" spans="1:9" x14ac:dyDescent="0.3">
      <c r="A474" s="101" t="s">
        <v>139</v>
      </c>
      <c r="B474" s="978" t="s">
        <v>140</v>
      </c>
      <c r="C474" s="917"/>
      <c r="D474" s="917"/>
      <c r="E474" s="917"/>
      <c r="F474" s="917"/>
      <c r="G474" s="917"/>
      <c r="H474" s="126">
        <f>SUM(D475:D478)</f>
        <v>4</v>
      </c>
      <c r="I474" s="126">
        <f>COUNT(D475:D478)*2</f>
        <v>8</v>
      </c>
    </row>
    <row r="475" spans="1:9" ht="30" x14ac:dyDescent="0.3">
      <c r="A475" s="101" t="s">
        <v>1693</v>
      </c>
      <c r="B475" s="57" t="s">
        <v>982</v>
      </c>
      <c r="C475" s="37" t="s">
        <v>5162</v>
      </c>
      <c r="D475" s="105">
        <v>1</v>
      </c>
      <c r="E475" s="111" t="s">
        <v>576</v>
      </c>
      <c r="F475" s="37" t="s">
        <v>2313</v>
      </c>
      <c r="G475" s="90"/>
    </row>
    <row r="476" spans="1:9" x14ac:dyDescent="0.3">
      <c r="A476" s="101"/>
      <c r="B476" s="57"/>
      <c r="C476" s="57" t="s">
        <v>2311</v>
      </c>
      <c r="D476" s="105">
        <v>1</v>
      </c>
      <c r="E476" s="111" t="s">
        <v>576</v>
      </c>
      <c r="F476" s="37"/>
      <c r="G476" s="90"/>
    </row>
    <row r="477" spans="1:9" x14ac:dyDescent="0.3">
      <c r="A477" s="101"/>
      <c r="B477" s="57"/>
      <c r="C477" s="109" t="s">
        <v>2312</v>
      </c>
      <c r="D477" s="105">
        <v>1</v>
      </c>
      <c r="E477" s="111" t="s">
        <v>576</v>
      </c>
      <c r="F477" s="111"/>
      <c r="G477" s="90"/>
    </row>
    <row r="478" spans="1:9" x14ac:dyDescent="0.3">
      <c r="A478" s="101"/>
      <c r="B478" s="57"/>
      <c r="C478" s="412" t="s">
        <v>5163</v>
      </c>
      <c r="D478" s="105">
        <v>1</v>
      </c>
      <c r="E478" s="91" t="s">
        <v>576</v>
      </c>
      <c r="F478" s="417" t="s">
        <v>5164</v>
      </c>
      <c r="G478" s="90"/>
    </row>
    <row r="479" spans="1:9" x14ac:dyDescent="0.3">
      <c r="A479" s="101" t="s">
        <v>141</v>
      </c>
      <c r="B479" s="978" t="s">
        <v>993</v>
      </c>
      <c r="C479" s="917"/>
      <c r="D479" s="917"/>
      <c r="E479" s="917"/>
      <c r="F479" s="917"/>
      <c r="G479" s="917"/>
      <c r="H479" s="126">
        <f>SUM(D480:D484)</f>
        <v>5</v>
      </c>
      <c r="I479" s="126">
        <f>COUNT(D480:D484)*2</f>
        <v>10</v>
      </c>
    </row>
    <row r="480" spans="1:9" ht="30" x14ac:dyDescent="0.3">
      <c r="A480" s="101" t="s">
        <v>1705</v>
      </c>
      <c r="B480" s="57" t="s">
        <v>995</v>
      </c>
      <c r="C480" s="115" t="s">
        <v>5165</v>
      </c>
      <c r="D480" s="105">
        <v>1</v>
      </c>
      <c r="E480" s="91" t="s">
        <v>576</v>
      </c>
      <c r="F480" s="115" t="s">
        <v>5166</v>
      </c>
      <c r="G480" s="90"/>
    </row>
    <row r="481" spans="1:26" x14ac:dyDescent="0.3">
      <c r="A481" s="101"/>
      <c r="B481" s="57"/>
      <c r="C481" s="115" t="s">
        <v>5167</v>
      </c>
      <c r="D481" s="105">
        <v>1</v>
      </c>
      <c r="E481" s="91" t="s">
        <v>576</v>
      </c>
      <c r="G481" s="90"/>
    </row>
    <row r="482" spans="1:26" x14ac:dyDescent="0.3">
      <c r="A482" s="101"/>
      <c r="B482" s="57"/>
      <c r="C482" s="57" t="s">
        <v>2196</v>
      </c>
      <c r="D482" s="105">
        <v>1</v>
      </c>
      <c r="E482" s="91" t="s">
        <v>576</v>
      </c>
      <c r="G482" s="90"/>
    </row>
    <row r="483" spans="1:26" x14ac:dyDescent="0.3">
      <c r="A483" s="101"/>
      <c r="B483" s="57"/>
      <c r="C483" s="57" t="s">
        <v>2314</v>
      </c>
      <c r="D483" s="105">
        <v>1</v>
      </c>
      <c r="E483" s="91" t="s">
        <v>576</v>
      </c>
      <c r="F483" s="91" t="s">
        <v>2198</v>
      </c>
      <c r="G483" s="90"/>
    </row>
    <row r="484" spans="1:26" x14ac:dyDescent="0.3">
      <c r="A484" s="101"/>
      <c r="B484" s="57"/>
      <c r="C484" s="57" t="s">
        <v>5168</v>
      </c>
      <c r="D484" s="105">
        <v>1</v>
      </c>
      <c r="E484" s="91" t="s">
        <v>576</v>
      </c>
      <c r="G484" s="90"/>
    </row>
    <row r="485" spans="1:26" x14ac:dyDescent="0.3">
      <c r="A485" s="101" t="s">
        <v>143</v>
      </c>
      <c r="B485" s="978" t="s">
        <v>1004</v>
      </c>
      <c r="C485" s="917"/>
      <c r="D485" s="917"/>
      <c r="E485" s="917"/>
      <c r="F485" s="917"/>
      <c r="G485" s="917"/>
      <c r="H485" s="126">
        <f>SUM(D486:D490)</f>
        <v>5</v>
      </c>
      <c r="I485" s="126">
        <f>COUNT(D486:D490)*2</f>
        <v>10</v>
      </c>
    </row>
    <row r="486" spans="1:26" ht="45" x14ac:dyDescent="0.3">
      <c r="A486" s="101" t="s">
        <v>1707</v>
      </c>
      <c r="B486" s="57" t="s">
        <v>1006</v>
      </c>
      <c r="C486" s="115" t="s">
        <v>5169</v>
      </c>
      <c r="D486" s="105">
        <v>1</v>
      </c>
      <c r="E486" s="111" t="s">
        <v>576</v>
      </c>
      <c r="F486" s="111"/>
      <c r="G486" s="90"/>
    </row>
    <row r="487" spans="1:26" x14ac:dyDescent="0.3">
      <c r="A487" s="101"/>
      <c r="B487" s="57"/>
      <c r="C487" s="115" t="s">
        <v>5170</v>
      </c>
      <c r="D487" s="105">
        <v>1</v>
      </c>
      <c r="E487" s="91" t="s">
        <v>576</v>
      </c>
      <c r="F487" s="111"/>
      <c r="G487" s="90"/>
    </row>
    <row r="488" spans="1:26" x14ac:dyDescent="0.3">
      <c r="A488" s="101"/>
      <c r="B488" s="57"/>
      <c r="C488" s="115" t="s">
        <v>5171</v>
      </c>
      <c r="D488" s="105">
        <v>1</v>
      </c>
      <c r="E488" s="91" t="s">
        <v>576</v>
      </c>
      <c r="F488" s="111"/>
      <c r="G488" s="90"/>
    </row>
    <row r="489" spans="1:26" x14ac:dyDescent="0.3">
      <c r="A489" s="101"/>
      <c r="B489" s="57"/>
      <c r="C489" s="115" t="s">
        <v>2315</v>
      </c>
      <c r="D489" s="105">
        <v>1</v>
      </c>
      <c r="E489" s="91" t="s">
        <v>576</v>
      </c>
      <c r="F489" s="111"/>
      <c r="G489" s="90"/>
    </row>
    <row r="490" spans="1:26" ht="30" x14ac:dyDescent="0.3">
      <c r="A490" s="101"/>
      <c r="B490" s="57"/>
      <c r="C490" s="115" t="s">
        <v>5172</v>
      </c>
      <c r="D490" s="105">
        <v>1</v>
      </c>
      <c r="E490" s="91" t="s">
        <v>576</v>
      </c>
      <c r="F490" s="111"/>
      <c r="G490" s="90"/>
    </row>
    <row r="491" spans="1:26" x14ac:dyDescent="0.3">
      <c r="A491" s="101" t="s">
        <v>145</v>
      </c>
      <c r="B491" s="978" t="s">
        <v>1011</v>
      </c>
      <c r="C491" s="917"/>
      <c r="D491" s="917"/>
      <c r="E491" s="917"/>
      <c r="F491" s="917"/>
      <c r="G491" s="917"/>
      <c r="H491" s="126">
        <f>SUM(D492:D493)</f>
        <v>2</v>
      </c>
      <c r="I491" s="126">
        <f>COUNT(D492:D493)*2</f>
        <v>4</v>
      </c>
    </row>
    <row r="492" spans="1:26" ht="30" x14ac:dyDescent="0.3">
      <c r="A492" s="101" t="s">
        <v>1715</v>
      </c>
      <c r="B492" s="57" t="s">
        <v>1013</v>
      </c>
      <c r="C492" s="57" t="s">
        <v>2203</v>
      </c>
      <c r="D492" s="105">
        <v>1</v>
      </c>
      <c r="E492" s="111" t="s">
        <v>576</v>
      </c>
      <c r="F492" s="111"/>
      <c r="G492" s="90"/>
    </row>
    <row r="493" spans="1:26" x14ac:dyDescent="0.3">
      <c r="A493" s="101"/>
      <c r="B493" s="57"/>
      <c r="C493" s="102" t="s">
        <v>5173</v>
      </c>
      <c r="D493" s="105">
        <v>1</v>
      </c>
      <c r="E493" s="91" t="s">
        <v>576</v>
      </c>
      <c r="G493" s="424"/>
    </row>
    <row r="494" spans="1:26" x14ac:dyDescent="0.3">
      <c r="A494" s="57"/>
      <c r="B494" s="113"/>
      <c r="C494" s="113"/>
      <c r="D494" s="105"/>
      <c r="E494" s="113"/>
      <c r="F494" s="113"/>
      <c r="G494" s="114"/>
    </row>
    <row r="495" spans="1:26" x14ac:dyDescent="0.3">
      <c r="A495" s="103"/>
      <c r="B495" s="419"/>
      <c r="C495" s="419"/>
      <c r="D495" s="425"/>
      <c r="E495" s="419"/>
      <c r="F495" s="419"/>
      <c r="G495" s="419"/>
      <c r="H495" s="125"/>
      <c r="I495" s="125"/>
      <c r="J495" s="125"/>
      <c r="K495" s="125"/>
      <c r="L495" s="125"/>
      <c r="M495" s="125"/>
      <c r="N495" s="125"/>
      <c r="O495" s="125"/>
      <c r="P495" s="125"/>
      <c r="Q495" s="125"/>
      <c r="R495" s="125"/>
      <c r="S495" s="125"/>
      <c r="T495" s="124"/>
      <c r="U495" s="124"/>
      <c r="V495" s="124"/>
      <c r="W495" s="124"/>
      <c r="X495" s="124"/>
      <c r="Y495" s="124"/>
      <c r="Z495" s="124"/>
    </row>
    <row r="496" spans="1:26" s="126" customFormat="1" x14ac:dyDescent="0.3">
      <c r="A496" s="119"/>
      <c r="B496" s="135"/>
      <c r="C496" s="135"/>
      <c r="D496" s="136"/>
      <c r="E496" s="135"/>
      <c r="F496" s="135"/>
      <c r="G496" s="135"/>
      <c r="H496" s="125"/>
      <c r="I496" s="125"/>
      <c r="J496" s="125"/>
      <c r="K496" s="125"/>
      <c r="L496" s="125"/>
      <c r="M496" s="125"/>
      <c r="N496" s="125"/>
      <c r="O496" s="125"/>
      <c r="P496" s="125"/>
      <c r="Q496" s="125"/>
      <c r="R496" s="125"/>
      <c r="S496" s="125"/>
      <c r="T496" s="124"/>
      <c r="U496" s="124"/>
      <c r="V496" s="124"/>
      <c r="W496" s="124"/>
      <c r="X496" s="124"/>
      <c r="Y496" s="124"/>
      <c r="Z496" s="124"/>
    </row>
    <row r="497" spans="1:26" s="126" customFormat="1" x14ac:dyDescent="0.3">
      <c r="A497" s="119"/>
      <c r="B497" s="135"/>
      <c r="C497" s="135"/>
      <c r="D497" s="136"/>
      <c r="E497" s="135"/>
      <c r="F497" s="135"/>
      <c r="G497" s="135"/>
      <c r="H497" s="125"/>
      <c r="I497" s="125"/>
      <c r="J497" s="125"/>
      <c r="K497" s="125"/>
      <c r="L497" s="125"/>
      <c r="M497" s="125"/>
      <c r="N497" s="125"/>
      <c r="O497" s="125"/>
      <c r="P497" s="125"/>
      <c r="Q497" s="125"/>
      <c r="R497" s="125"/>
      <c r="S497" s="125"/>
      <c r="T497" s="124"/>
      <c r="U497" s="124"/>
      <c r="V497" s="124"/>
      <c r="W497" s="124"/>
      <c r="X497" s="124"/>
      <c r="Y497" s="124"/>
      <c r="Z497" s="124"/>
    </row>
    <row r="498" spans="1:26" s="126" customFormat="1" x14ac:dyDescent="0.3">
      <c r="A498" s="119"/>
      <c r="B498" s="135"/>
      <c r="C498" s="135"/>
      <c r="D498" s="136"/>
      <c r="E498" s="135"/>
      <c r="F498" s="135"/>
      <c r="G498" s="135"/>
      <c r="H498" s="125"/>
      <c r="I498" s="125"/>
      <c r="J498" s="125"/>
      <c r="K498" s="125"/>
      <c r="L498" s="125"/>
      <c r="M498" s="125"/>
      <c r="N498" s="125"/>
      <c r="O498" s="125"/>
      <c r="P498" s="125"/>
      <c r="Q498" s="125"/>
      <c r="R498" s="125"/>
      <c r="S498" s="125"/>
      <c r="T498" s="124"/>
      <c r="U498" s="124"/>
      <c r="V498" s="124"/>
      <c r="W498" s="124"/>
      <c r="X498" s="124"/>
      <c r="Y498" s="124"/>
      <c r="Z498" s="124"/>
    </row>
    <row r="499" spans="1:26" s="126" customFormat="1" x14ac:dyDescent="0.3">
      <c r="A499" s="122"/>
      <c r="B499" s="132"/>
      <c r="C499" s="132"/>
      <c r="D499" s="136"/>
      <c r="E499" s="132"/>
      <c r="F499" s="132"/>
      <c r="G499" s="125"/>
      <c r="H499" s="125"/>
      <c r="I499" s="125"/>
      <c r="J499" s="125"/>
      <c r="K499" s="125"/>
      <c r="L499" s="125"/>
      <c r="M499" s="125"/>
      <c r="N499" s="125"/>
      <c r="O499" s="125"/>
      <c r="P499" s="125"/>
      <c r="Q499" s="125"/>
      <c r="R499" s="125"/>
      <c r="S499" s="125"/>
      <c r="T499" s="124"/>
      <c r="U499" s="124"/>
      <c r="V499" s="124"/>
      <c r="W499" s="124"/>
      <c r="X499" s="124"/>
      <c r="Y499" s="124"/>
      <c r="Z499" s="124"/>
    </row>
    <row r="500" spans="1:26" s="126" customFormat="1" x14ac:dyDescent="0.3">
      <c r="A500" s="122"/>
      <c r="B500" s="132"/>
      <c r="C500" s="132"/>
      <c r="D500" s="136"/>
      <c r="E500" s="132"/>
      <c r="F500" s="132"/>
      <c r="G500" s="125"/>
      <c r="H500" s="125"/>
      <c r="I500" s="125"/>
      <c r="J500" s="125"/>
      <c r="K500" s="125"/>
      <c r="L500" s="125"/>
      <c r="M500" s="125"/>
      <c r="N500" s="125"/>
      <c r="O500" s="125"/>
      <c r="P500" s="125"/>
      <c r="Q500" s="125"/>
      <c r="R500" s="125"/>
      <c r="S500" s="125"/>
      <c r="T500" s="124"/>
      <c r="U500" s="124"/>
      <c r="V500" s="124"/>
      <c r="W500" s="124"/>
      <c r="X500" s="124"/>
      <c r="Y500" s="124"/>
      <c r="Z500" s="124"/>
    </row>
    <row r="501" spans="1:26" s="90" customFormat="1" x14ac:dyDescent="0.3">
      <c r="A501" s="754"/>
      <c r="B501" s="419" t="s">
        <v>1036</v>
      </c>
      <c r="C501" s="103" t="s">
        <v>1906</v>
      </c>
      <c r="D501" s="425" t="s">
        <v>2206</v>
      </c>
      <c r="E501" s="419" t="b">
        <f>G2</f>
        <v>1</v>
      </c>
      <c r="F501" s="124"/>
      <c r="G501" s="124"/>
      <c r="H501" s="125"/>
      <c r="I501" s="125"/>
      <c r="J501" s="125"/>
      <c r="K501" s="125"/>
      <c r="L501" s="125"/>
      <c r="M501" s="125"/>
      <c r="N501" s="125"/>
      <c r="O501" s="125"/>
      <c r="P501" s="125"/>
      <c r="Q501" s="125"/>
      <c r="R501" s="125"/>
      <c r="S501" s="125"/>
      <c r="T501" s="124"/>
      <c r="U501" s="124"/>
      <c r="V501" s="124"/>
      <c r="W501" s="124"/>
      <c r="X501" s="124"/>
      <c r="Y501" s="124"/>
      <c r="Z501" s="124"/>
    </row>
    <row r="502" spans="1:26" s="90" customFormat="1" x14ac:dyDescent="0.3">
      <c r="A502" s="754" t="s">
        <v>1021</v>
      </c>
      <c r="B502" s="103">
        <f>IF(E501=FALSE,0,H49)</f>
        <v>12</v>
      </c>
      <c r="C502" s="103">
        <f>IF(E501=FALSE,0,I49)</f>
        <v>24</v>
      </c>
      <c r="D502" s="755">
        <f>IF(E501=0,0,B502/C502)</f>
        <v>0.5</v>
      </c>
      <c r="E502" s="419"/>
      <c r="F502" s="124"/>
      <c r="G502" s="124"/>
      <c r="H502" s="125"/>
      <c r="I502" s="125"/>
      <c r="J502" s="125"/>
      <c r="K502" s="125"/>
      <c r="L502" s="125"/>
      <c r="M502" s="125"/>
      <c r="N502" s="125"/>
      <c r="O502" s="125"/>
      <c r="P502" s="125"/>
      <c r="Q502" s="125"/>
      <c r="R502" s="125"/>
      <c r="S502" s="125"/>
      <c r="T502" s="124"/>
      <c r="U502" s="124"/>
      <c r="V502" s="124"/>
      <c r="W502" s="124"/>
      <c r="X502" s="124"/>
      <c r="Y502" s="124"/>
      <c r="Z502" s="124"/>
    </row>
    <row r="503" spans="1:26" s="90" customFormat="1" x14ac:dyDescent="0.3">
      <c r="A503" s="754" t="s">
        <v>1023</v>
      </c>
      <c r="B503" s="103">
        <f>IF(E501=FALSE,0,H66)</f>
        <v>24</v>
      </c>
      <c r="C503" s="103">
        <f>IF(E501=FALSE,0,I66)</f>
        <v>48</v>
      </c>
      <c r="D503" s="755">
        <f>IF(E501=0,0,B503/C503)</f>
        <v>0.5</v>
      </c>
      <c r="E503" s="419"/>
      <c r="F503" s="124"/>
      <c r="G503" s="124"/>
      <c r="H503" s="125"/>
      <c r="I503" s="125"/>
      <c r="J503" s="125"/>
      <c r="K503" s="125"/>
      <c r="L503" s="125"/>
      <c r="M503" s="125"/>
      <c r="N503" s="125"/>
      <c r="O503" s="125"/>
      <c r="P503" s="125"/>
      <c r="Q503" s="125"/>
      <c r="R503" s="125"/>
      <c r="S503" s="125"/>
      <c r="T503" s="124"/>
      <c r="U503" s="124"/>
      <c r="V503" s="124"/>
      <c r="W503" s="124"/>
      <c r="X503" s="124"/>
      <c r="Y503" s="124"/>
      <c r="Z503" s="124"/>
    </row>
    <row r="504" spans="1:26" s="90" customFormat="1" x14ac:dyDescent="0.3">
      <c r="A504" s="754" t="s">
        <v>1025</v>
      </c>
      <c r="B504" s="103">
        <f>IF(E501=FALSE,0,H95)</f>
        <v>48</v>
      </c>
      <c r="C504" s="103">
        <f>IF(E501=FALSE,0,I95)</f>
        <v>96</v>
      </c>
      <c r="D504" s="755">
        <f>IF(E501=0,0,B504/C504)</f>
        <v>0.5</v>
      </c>
      <c r="E504" s="419"/>
      <c r="F504" s="124"/>
      <c r="G504" s="124"/>
      <c r="H504" s="125"/>
      <c r="I504" s="125"/>
      <c r="J504" s="125"/>
      <c r="K504" s="125"/>
      <c r="L504" s="125"/>
      <c r="M504" s="125"/>
      <c r="N504" s="125"/>
      <c r="O504" s="125"/>
      <c r="P504" s="125"/>
      <c r="Q504" s="125"/>
      <c r="R504" s="125"/>
      <c r="S504" s="125"/>
      <c r="T504" s="124"/>
      <c r="U504" s="124"/>
      <c r="V504" s="124"/>
      <c r="W504" s="124"/>
      <c r="X504" s="124"/>
      <c r="Y504" s="124"/>
      <c r="Z504" s="124"/>
    </row>
    <row r="505" spans="1:26" s="90" customFormat="1" x14ac:dyDescent="0.3">
      <c r="A505" s="754" t="s">
        <v>1027</v>
      </c>
      <c r="B505" s="103">
        <f>IF(E501=FALSE,0,H151)</f>
        <v>44</v>
      </c>
      <c r="C505" s="103">
        <f>IF(E501=FALSE,0,I151)</f>
        <v>88</v>
      </c>
      <c r="D505" s="755">
        <f>IF(E501=0,0,B505/C505)</f>
        <v>0.5</v>
      </c>
      <c r="E505" s="419"/>
      <c r="F505" s="124"/>
      <c r="G505" s="124"/>
      <c r="H505" s="125"/>
      <c r="I505" s="125"/>
      <c r="J505" s="125"/>
      <c r="K505" s="125"/>
      <c r="L505" s="125"/>
      <c r="M505" s="125"/>
      <c r="N505" s="125"/>
      <c r="O505" s="125"/>
      <c r="P505" s="125"/>
      <c r="Q505" s="125"/>
      <c r="R505" s="125"/>
      <c r="S505" s="125"/>
      <c r="T505" s="124"/>
      <c r="U505" s="124"/>
      <c r="V505" s="124"/>
      <c r="W505" s="124"/>
      <c r="X505" s="124"/>
      <c r="Y505" s="124"/>
      <c r="Z505" s="124"/>
    </row>
    <row r="506" spans="1:26" s="90" customFormat="1" x14ac:dyDescent="0.3">
      <c r="A506" s="754" t="s">
        <v>1029</v>
      </c>
      <c r="B506" s="103">
        <f>IF(E501=FALSE,0,H203)</f>
        <v>144</v>
      </c>
      <c r="C506" s="103">
        <f>IF(E501=FALSE,0,I203)</f>
        <v>288</v>
      </c>
      <c r="D506" s="755">
        <f>IF(E501=0,0,B506/C506)</f>
        <v>0.5</v>
      </c>
      <c r="E506" s="419"/>
      <c r="F506" s="124"/>
      <c r="G506" s="124"/>
      <c r="H506" s="125"/>
      <c r="I506" s="125"/>
      <c r="J506" s="125"/>
      <c r="K506" s="125"/>
      <c r="L506" s="125"/>
      <c r="M506" s="125"/>
      <c r="N506" s="125"/>
      <c r="O506" s="125"/>
      <c r="P506" s="125"/>
      <c r="Q506" s="125"/>
      <c r="R506" s="125"/>
      <c r="S506" s="125"/>
      <c r="T506" s="124"/>
      <c r="U506" s="124"/>
      <c r="V506" s="124"/>
      <c r="W506" s="124"/>
      <c r="X506" s="124"/>
      <c r="Y506" s="124"/>
      <c r="Z506" s="124"/>
    </row>
    <row r="507" spans="1:26" s="90" customFormat="1" x14ac:dyDescent="0.3">
      <c r="A507" s="754" t="s">
        <v>1031</v>
      </c>
      <c r="B507" s="103">
        <f>IF(E501=FALSE,0,H360)</f>
        <v>54</v>
      </c>
      <c r="C507" s="103">
        <f>IF(E501=FALSE,0,I360)</f>
        <v>108</v>
      </c>
      <c r="D507" s="755">
        <f>IF(E501=0,0,B507/C507)</f>
        <v>0.5</v>
      </c>
      <c r="E507" s="419"/>
      <c r="F507" s="124"/>
      <c r="G507" s="124"/>
      <c r="H507" s="125"/>
      <c r="I507" s="125"/>
      <c r="J507" s="125"/>
      <c r="K507" s="125"/>
      <c r="L507" s="125"/>
      <c r="M507" s="125"/>
      <c r="N507" s="125"/>
      <c r="O507" s="125"/>
      <c r="P507" s="125"/>
      <c r="Q507" s="125"/>
      <c r="R507" s="125"/>
      <c r="S507" s="125"/>
      <c r="T507" s="124"/>
      <c r="U507" s="124"/>
      <c r="V507" s="124"/>
      <c r="W507" s="124"/>
      <c r="X507" s="124"/>
      <c r="Y507" s="124"/>
      <c r="Z507" s="124"/>
    </row>
    <row r="508" spans="1:26" s="90" customFormat="1" x14ac:dyDescent="0.3">
      <c r="A508" s="754" t="s">
        <v>1032</v>
      </c>
      <c r="B508" s="103">
        <f>IF(E501=FALSE,0,H421)</f>
        <v>42</v>
      </c>
      <c r="C508" s="103">
        <f>IF(E501=FALSE,0,I421)</f>
        <v>84</v>
      </c>
      <c r="D508" s="755">
        <f>IF(E501=0,0,B508/C508)</f>
        <v>0.5</v>
      </c>
      <c r="E508" s="419"/>
      <c r="F508" s="124"/>
      <c r="G508" s="124"/>
      <c r="H508" s="125"/>
      <c r="I508" s="125"/>
      <c r="J508" s="125"/>
      <c r="K508" s="125"/>
      <c r="L508" s="125"/>
      <c r="M508" s="125"/>
      <c r="N508" s="125"/>
      <c r="O508" s="125"/>
      <c r="P508" s="125"/>
      <c r="Q508" s="125"/>
      <c r="R508" s="125"/>
      <c r="S508" s="125"/>
      <c r="T508" s="124"/>
      <c r="U508" s="124"/>
      <c r="V508" s="124"/>
      <c r="W508" s="124"/>
      <c r="X508" s="124"/>
      <c r="Y508" s="124"/>
      <c r="Z508" s="124"/>
    </row>
    <row r="509" spans="1:26" s="90" customFormat="1" x14ac:dyDescent="0.3">
      <c r="A509" s="754" t="s">
        <v>5174</v>
      </c>
      <c r="B509" s="103">
        <f>IF(E501=FALSE,0,H473)</f>
        <v>16</v>
      </c>
      <c r="C509" s="103">
        <f>IF(E501=FALSE,0,I473)</f>
        <v>32</v>
      </c>
      <c r="D509" s="755">
        <f>IF(E501=0,0,B509/C509)</f>
        <v>0.5</v>
      </c>
      <c r="E509" s="419"/>
      <c r="F509" s="124"/>
      <c r="G509" s="124"/>
      <c r="H509" s="125"/>
      <c r="I509" s="125"/>
      <c r="J509" s="125"/>
      <c r="K509" s="125"/>
      <c r="L509" s="125"/>
      <c r="M509" s="125"/>
      <c r="N509" s="125"/>
      <c r="O509" s="125"/>
      <c r="P509" s="125"/>
      <c r="Q509" s="125"/>
      <c r="R509" s="125"/>
      <c r="S509" s="125"/>
      <c r="T509" s="124"/>
      <c r="U509" s="124"/>
      <c r="V509" s="124"/>
      <c r="W509" s="124"/>
      <c r="X509" s="124"/>
      <c r="Y509" s="124"/>
      <c r="Z509" s="124"/>
    </row>
    <row r="510" spans="1:26" s="90" customFormat="1" x14ac:dyDescent="0.3">
      <c r="A510" s="754" t="s">
        <v>1038</v>
      </c>
      <c r="B510" s="103">
        <f>IF(E501=0,0,SUM(B502:B509))</f>
        <v>384</v>
      </c>
      <c r="C510" s="103">
        <f>IF(E501=0,0,SUM(C502:C509))</f>
        <v>768</v>
      </c>
      <c r="D510" s="755">
        <f>IF(E501=0,0,B510/C510)</f>
        <v>0.5</v>
      </c>
      <c r="E510" s="419"/>
      <c r="F510" s="124"/>
      <c r="G510" s="124"/>
      <c r="H510" s="125"/>
      <c r="I510" s="125"/>
      <c r="J510" s="125"/>
      <c r="K510" s="125"/>
      <c r="L510" s="125"/>
      <c r="M510" s="125"/>
      <c r="N510" s="125"/>
      <c r="O510" s="125"/>
      <c r="P510" s="125"/>
      <c r="Q510" s="125"/>
      <c r="R510" s="125"/>
      <c r="S510" s="125"/>
      <c r="T510" s="124"/>
      <c r="U510" s="124"/>
      <c r="V510" s="124"/>
      <c r="W510" s="124"/>
      <c r="X510" s="124"/>
      <c r="Y510" s="124"/>
      <c r="Z510" s="124"/>
    </row>
    <row r="511" spans="1:26" s="90" customFormat="1" x14ac:dyDescent="0.3">
      <c r="A511" s="124"/>
      <c r="B511" s="124"/>
      <c r="C511" s="124"/>
      <c r="D511" s="425"/>
      <c r="E511" s="124"/>
      <c r="F511" s="124"/>
      <c r="G511" s="124"/>
      <c r="H511" s="125"/>
      <c r="I511" s="125"/>
      <c r="J511" s="125"/>
      <c r="K511" s="125"/>
      <c r="L511" s="125"/>
      <c r="M511" s="125"/>
      <c r="N511" s="125"/>
      <c r="O511" s="125"/>
      <c r="P511" s="125"/>
      <c r="Q511" s="125"/>
      <c r="R511" s="125"/>
      <c r="S511" s="125"/>
      <c r="T511" s="124"/>
      <c r="U511" s="124"/>
      <c r="V511" s="124"/>
      <c r="W511" s="124"/>
      <c r="X511" s="124"/>
      <c r="Y511" s="124"/>
      <c r="Z511" s="124"/>
    </row>
    <row r="512" spans="1:26" s="90" customFormat="1" x14ac:dyDescent="0.3">
      <c r="A512" s="124"/>
      <c r="B512" s="124"/>
      <c r="C512" s="124"/>
      <c r="D512" s="425"/>
      <c r="E512" s="124"/>
      <c r="F512" s="124"/>
      <c r="G512" s="124"/>
      <c r="H512" s="125"/>
      <c r="I512" s="125"/>
      <c r="J512" s="125"/>
      <c r="K512" s="125"/>
      <c r="L512" s="125"/>
      <c r="M512" s="125"/>
      <c r="N512" s="125"/>
      <c r="O512" s="125"/>
      <c r="P512" s="125"/>
      <c r="Q512" s="125"/>
      <c r="R512" s="125"/>
      <c r="S512" s="125"/>
      <c r="T512" s="124"/>
      <c r="U512" s="124"/>
      <c r="V512" s="124"/>
      <c r="W512" s="124"/>
      <c r="X512" s="124"/>
      <c r="Y512" s="124"/>
      <c r="Z512" s="124"/>
    </row>
    <row r="513" spans="1:26" s="90" customFormat="1" x14ac:dyDescent="0.3">
      <c r="A513" s="124"/>
      <c r="B513" s="124"/>
      <c r="C513" s="124"/>
      <c r="D513" s="425"/>
      <c r="E513" s="124"/>
      <c r="F513" s="124"/>
      <c r="G513" s="124"/>
      <c r="H513" s="125"/>
      <c r="I513" s="125"/>
      <c r="J513" s="125"/>
      <c r="K513" s="125"/>
      <c r="L513" s="125"/>
      <c r="M513" s="125"/>
      <c r="N513" s="125"/>
      <c r="O513" s="125"/>
      <c r="P513" s="125"/>
      <c r="Q513" s="125"/>
      <c r="R513" s="125"/>
      <c r="S513" s="125"/>
      <c r="T513" s="124"/>
      <c r="U513" s="124"/>
      <c r="V513" s="124"/>
      <c r="W513" s="124"/>
      <c r="X513" s="124"/>
      <c r="Y513" s="124"/>
      <c r="Z513" s="124"/>
    </row>
    <row r="514" spans="1:26" s="126" customFormat="1" x14ac:dyDescent="0.3">
      <c r="A514" s="125"/>
      <c r="B514" s="125"/>
      <c r="C514" s="125"/>
      <c r="D514" s="136"/>
      <c r="E514" s="125"/>
      <c r="F514" s="125"/>
      <c r="G514" s="125"/>
      <c r="H514" s="125"/>
      <c r="I514" s="125"/>
      <c r="J514" s="125"/>
      <c r="K514" s="125"/>
      <c r="L514" s="125"/>
      <c r="M514" s="125"/>
      <c r="N514" s="125"/>
      <c r="O514" s="125"/>
      <c r="P514" s="125"/>
      <c r="Q514" s="125"/>
      <c r="R514" s="125"/>
      <c r="S514" s="125"/>
      <c r="T514" s="124"/>
      <c r="U514" s="124"/>
      <c r="V514" s="124"/>
      <c r="W514" s="124"/>
      <c r="X514" s="124"/>
      <c r="Y514" s="124"/>
      <c r="Z514" s="124"/>
    </row>
    <row r="515" spans="1:26" s="126" customFormat="1" x14ac:dyDescent="0.3">
      <c r="A515" s="125"/>
      <c r="B515" s="125"/>
      <c r="C515" s="125"/>
      <c r="D515" s="136"/>
      <c r="E515" s="125"/>
      <c r="F515" s="125"/>
      <c r="G515" s="125"/>
      <c r="H515" s="125"/>
      <c r="I515" s="125"/>
      <c r="J515" s="125"/>
      <c r="K515" s="125"/>
      <c r="L515" s="125"/>
      <c r="M515" s="125"/>
      <c r="N515" s="125"/>
      <c r="O515" s="125"/>
      <c r="P515" s="125"/>
      <c r="Q515" s="125"/>
      <c r="R515" s="125"/>
      <c r="S515" s="125"/>
      <c r="T515" s="124"/>
      <c r="U515" s="124"/>
      <c r="V515" s="124"/>
      <c r="W515" s="124"/>
      <c r="X515" s="124"/>
      <c r="Y515" s="124"/>
      <c r="Z515" s="124"/>
    </row>
    <row r="516" spans="1:26" s="126" customFormat="1" x14ac:dyDescent="0.3">
      <c r="A516" s="125"/>
      <c r="B516" s="125"/>
      <c r="C516" s="125"/>
      <c r="D516" s="136"/>
      <c r="E516" s="125"/>
      <c r="F516" s="125"/>
      <c r="G516" s="125"/>
      <c r="H516" s="125"/>
      <c r="I516" s="125"/>
      <c r="J516" s="125"/>
      <c r="K516" s="125"/>
      <c r="L516" s="125"/>
      <c r="M516" s="125"/>
      <c r="N516" s="125"/>
      <c r="O516" s="125"/>
      <c r="P516" s="125"/>
      <c r="Q516" s="125"/>
      <c r="R516" s="125"/>
      <c r="S516" s="125"/>
      <c r="T516" s="124"/>
      <c r="U516" s="124"/>
      <c r="V516" s="124"/>
      <c r="W516" s="124"/>
      <c r="X516" s="124"/>
      <c r="Y516" s="124"/>
      <c r="Z516" s="124"/>
    </row>
    <row r="517" spans="1:26" s="126" customFormat="1" x14ac:dyDescent="0.3">
      <c r="A517" s="125"/>
      <c r="B517" s="125"/>
      <c r="C517" s="125"/>
      <c r="D517" s="136"/>
      <c r="E517" s="125"/>
      <c r="F517" s="125"/>
      <c r="G517" s="125"/>
      <c r="H517" s="125"/>
      <c r="I517" s="125"/>
      <c r="J517" s="125"/>
      <c r="K517" s="125"/>
      <c r="L517" s="125"/>
      <c r="M517" s="125"/>
      <c r="N517" s="125"/>
      <c r="O517" s="125"/>
      <c r="P517" s="125"/>
      <c r="Q517" s="125"/>
      <c r="R517" s="125"/>
      <c r="S517" s="125"/>
      <c r="T517" s="124"/>
      <c r="U517" s="124"/>
      <c r="V517" s="124"/>
      <c r="W517" s="124"/>
      <c r="X517" s="124"/>
      <c r="Y517" s="124"/>
      <c r="Z517" s="124"/>
    </row>
    <row r="518" spans="1:26" s="126" customFormat="1" x14ac:dyDescent="0.3">
      <c r="A518" s="125"/>
      <c r="B518" s="125"/>
      <c r="C518" s="125"/>
      <c r="D518" s="136"/>
      <c r="E518" s="125"/>
      <c r="F518" s="125"/>
      <c r="G518" s="125"/>
      <c r="H518" s="125"/>
      <c r="I518" s="125"/>
      <c r="J518" s="125"/>
      <c r="K518" s="125"/>
      <c r="L518" s="125"/>
      <c r="M518" s="125"/>
      <c r="N518" s="125"/>
      <c r="O518" s="125"/>
      <c r="P518" s="125"/>
      <c r="Q518" s="125"/>
      <c r="R518" s="125"/>
      <c r="S518" s="125"/>
      <c r="T518" s="124"/>
      <c r="U518" s="124"/>
      <c r="V518" s="124"/>
      <c r="W518" s="124"/>
      <c r="X518" s="124"/>
      <c r="Y518" s="124"/>
      <c r="Z518" s="124"/>
    </row>
    <row r="519" spans="1:26" s="126" customFormat="1" x14ac:dyDescent="0.3">
      <c r="A519" s="125"/>
      <c r="B519" s="125"/>
      <c r="C519" s="125"/>
      <c r="D519" s="136"/>
      <c r="E519" s="125"/>
      <c r="F519" s="125"/>
      <c r="G519" s="125"/>
      <c r="H519" s="125"/>
      <c r="I519" s="125"/>
      <c r="J519" s="125"/>
      <c r="K519" s="125"/>
      <c r="L519" s="125"/>
      <c r="M519" s="125"/>
      <c r="N519" s="125"/>
      <c r="O519" s="125"/>
      <c r="P519" s="125"/>
      <c r="Q519" s="125"/>
      <c r="R519" s="125"/>
      <c r="S519" s="125"/>
      <c r="T519" s="124"/>
      <c r="U519" s="124"/>
      <c r="V519" s="124"/>
      <c r="W519" s="124"/>
      <c r="X519" s="124"/>
      <c r="Y519" s="124"/>
      <c r="Z519" s="124"/>
    </row>
    <row r="520" spans="1:26" s="126" customFormat="1" x14ac:dyDescent="0.3">
      <c r="A520" s="125"/>
      <c r="B520" s="125"/>
      <c r="C520" s="125"/>
      <c r="D520" s="136"/>
      <c r="E520" s="125"/>
      <c r="F520" s="125"/>
      <c r="G520" s="125"/>
      <c r="H520" s="125"/>
      <c r="I520" s="125"/>
      <c r="J520" s="125"/>
      <c r="K520" s="125"/>
      <c r="L520" s="125"/>
      <c r="M520" s="125"/>
      <c r="N520" s="125"/>
      <c r="O520" s="125"/>
      <c r="P520" s="125"/>
      <c r="Q520" s="125"/>
      <c r="R520" s="125"/>
      <c r="S520" s="125"/>
      <c r="T520" s="124"/>
      <c r="U520" s="124"/>
      <c r="V520" s="124"/>
      <c r="W520" s="124"/>
      <c r="X520" s="124"/>
      <c r="Y520" s="124"/>
      <c r="Z520" s="124"/>
    </row>
    <row r="521" spans="1:26" s="126" customFormat="1" x14ac:dyDescent="0.3">
      <c r="D521" s="127"/>
      <c r="T521" s="90"/>
      <c r="U521" s="90"/>
      <c r="V521" s="90"/>
      <c r="W521" s="90"/>
      <c r="X521" s="90"/>
      <c r="Y521" s="90"/>
      <c r="Z521" s="90"/>
    </row>
    <row r="522" spans="1:26" s="126" customFormat="1" x14ac:dyDescent="0.3">
      <c r="D522" s="127"/>
      <c r="T522" s="90"/>
      <c r="U522" s="90"/>
      <c r="V522" s="90"/>
      <c r="W522" s="90"/>
      <c r="X522" s="90"/>
      <c r="Y522" s="90"/>
      <c r="Z522" s="90"/>
    </row>
    <row r="523" spans="1:26" x14ac:dyDescent="0.3">
      <c r="D523" s="105"/>
      <c r="G523" s="90"/>
    </row>
    <row r="524" spans="1:26" x14ac:dyDescent="0.3">
      <c r="D524" s="105"/>
      <c r="G524" s="90"/>
    </row>
    <row r="525" spans="1:26" x14ac:dyDescent="0.3">
      <c r="D525" s="105"/>
      <c r="G525" s="90"/>
    </row>
    <row r="526" spans="1:26" x14ac:dyDescent="0.3">
      <c r="D526" s="105"/>
      <c r="G526" s="90"/>
    </row>
    <row r="527" spans="1:26" x14ac:dyDescent="0.3">
      <c r="D527" s="105"/>
      <c r="G527" s="90"/>
    </row>
    <row r="528" spans="1:26" x14ac:dyDescent="0.3">
      <c r="D528" s="105"/>
      <c r="G528" s="90"/>
    </row>
    <row r="529" spans="4:7" x14ac:dyDescent="0.3">
      <c r="D529" s="105"/>
      <c r="G529" s="90"/>
    </row>
    <row r="530" spans="4:7" x14ac:dyDescent="0.3">
      <c r="D530" s="105"/>
      <c r="G530" s="90"/>
    </row>
    <row r="531" spans="4:7" x14ac:dyDescent="0.3">
      <c r="D531" s="105"/>
      <c r="G531" s="90"/>
    </row>
    <row r="532" spans="4:7" x14ac:dyDescent="0.3">
      <c r="D532" s="105"/>
      <c r="G532" s="90"/>
    </row>
    <row r="533" spans="4:7" x14ac:dyDescent="0.3">
      <c r="D533" s="105"/>
      <c r="G533" s="90"/>
    </row>
    <row r="534" spans="4:7" x14ac:dyDescent="0.3">
      <c r="D534" s="105"/>
      <c r="G534" s="90"/>
    </row>
    <row r="535" spans="4:7" x14ac:dyDescent="0.3">
      <c r="D535" s="105"/>
      <c r="G535" s="90"/>
    </row>
    <row r="536" spans="4:7" x14ac:dyDescent="0.3">
      <c r="D536" s="105"/>
      <c r="G536" s="90"/>
    </row>
    <row r="537" spans="4:7" x14ac:dyDescent="0.3">
      <c r="D537" s="105"/>
      <c r="G537" s="90"/>
    </row>
    <row r="538" spans="4:7" x14ac:dyDescent="0.3">
      <c r="D538" s="105"/>
      <c r="G538" s="90"/>
    </row>
    <row r="539" spans="4:7" x14ac:dyDescent="0.3">
      <c r="D539" s="105"/>
      <c r="G539" s="90"/>
    </row>
    <row r="540" spans="4:7" x14ac:dyDescent="0.3">
      <c r="D540" s="105"/>
      <c r="G540" s="90"/>
    </row>
    <row r="541" spans="4:7" x14ac:dyDescent="0.3">
      <c r="D541" s="105"/>
      <c r="G541" s="90"/>
    </row>
    <row r="542" spans="4:7" x14ac:dyDescent="0.3">
      <c r="D542" s="105"/>
      <c r="G542" s="90"/>
    </row>
    <row r="543" spans="4:7" x14ac:dyDescent="0.3">
      <c r="D543" s="105"/>
      <c r="G543" s="90"/>
    </row>
    <row r="544" spans="4:7" x14ac:dyDescent="0.3">
      <c r="D544" s="105"/>
      <c r="G544" s="90"/>
    </row>
    <row r="545" spans="4:7" x14ac:dyDescent="0.3">
      <c r="D545" s="105"/>
      <c r="G545" s="90"/>
    </row>
    <row r="546" spans="4:7" x14ac:dyDescent="0.3">
      <c r="D546" s="105"/>
      <c r="G546" s="90"/>
    </row>
    <row r="547" spans="4:7" x14ac:dyDescent="0.3">
      <c r="D547" s="105"/>
      <c r="G547" s="90"/>
    </row>
    <row r="548" spans="4:7" x14ac:dyDescent="0.3">
      <c r="D548" s="105"/>
      <c r="G548" s="90"/>
    </row>
    <row r="549" spans="4:7" x14ac:dyDescent="0.3">
      <c r="D549" s="105"/>
      <c r="G549" s="90"/>
    </row>
    <row r="550" spans="4:7" x14ac:dyDescent="0.3">
      <c r="D550" s="105"/>
      <c r="G550" s="90"/>
    </row>
    <row r="551" spans="4:7" x14ac:dyDescent="0.3">
      <c r="D551" s="105"/>
      <c r="G551" s="90"/>
    </row>
    <row r="552" spans="4:7" x14ac:dyDescent="0.3">
      <c r="D552" s="105"/>
      <c r="G552" s="90"/>
    </row>
    <row r="553" spans="4:7" x14ac:dyDescent="0.3">
      <c r="D553" s="105"/>
      <c r="G553" s="90"/>
    </row>
    <row r="554" spans="4:7" x14ac:dyDescent="0.3">
      <c r="D554" s="105"/>
      <c r="G554" s="90"/>
    </row>
    <row r="555" spans="4:7" x14ac:dyDescent="0.3">
      <c r="D555" s="105"/>
      <c r="G555" s="90"/>
    </row>
    <row r="556" spans="4:7" x14ac:dyDescent="0.3">
      <c r="D556" s="105"/>
      <c r="G556" s="90"/>
    </row>
    <row r="557" spans="4:7" x14ac:dyDescent="0.3">
      <c r="D557" s="105"/>
      <c r="G557" s="90"/>
    </row>
    <row r="558" spans="4:7" x14ac:dyDescent="0.3">
      <c r="D558" s="105"/>
      <c r="G558" s="90"/>
    </row>
    <row r="559" spans="4:7" x14ac:dyDescent="0.3">
      <c r="D559" s="105"/>
      <c r="G559" s="90"/>
    </row>
    <row r="560" spans="4:7" x14ac:dyDescent="0.3">
      <c r="D560" s="105"/>
      <c r="G560" s="90"/>
    </row>
    <row r="561" spans="4:7" x14ac:dyDescent="0.3">
      <c r="D561" s="105"/>
      <c r="G561" s="90"/>
    </row>
    <row r="562" spans="4:7" x14ac:dyDescent="0.3">
      <c r="D562" s="105"/>
      <c r="G562" s="90"/>
    </row>
    <row r="563" spans="4:7" x14ac:dyDescent="0.3">
      <c r="D563" s="105"/>
      <c r="G563" s="90"/>
    </row>
    <row r="564" spans="4:7" x14ac:dyDescent="0.3">
      <c r="D564" s="105"/>
      <c r="G564" s="90"/>
    </row>
    <row r="565" spans="4:7" x14ac:dyDescent="0.3">
      <c r="D565" s="105"/>
      <c r="G565" s="90"/>
    </row>
    <row r="566" spans="4:7" x14ac:dyDescent="0.3">
      <c r="D566" s="105"/>
      <c r="G566" s="90"/>
    </row>
    <row r="567" spans="4:7" x14ac:dyDescent="0.3">
      <c r="D567" s="105"/>
      <c r="G567" s="90"/>
    </row>
    <row r="568" spans="4:7" x14ac:dyDescent="0.3">
      <c r="D568" s="105"/>
      <c r="G568" s="90"/>
    </row>
    <row r="569" spans="4:7" x14ac:dyDescent="0.3">
      <c r="D569" s="105"/>
      <c r="G569" s="90"/>
    </row>
    <row r="570" spans="4:7" x14ac:dyDescent="0.3">
      <c r="D570" s="105"/>
      <c r="G570" s="90"/>
    </row>
    <row r="571" spans="4:7" x14ac:dyDescent="0.3">
      <c r="D571" s="105"/>
      <c r="G571" s="90"/>
    </row>
    <row r="572" spans="4:7" x14ac:dyDescent="0.3">
      <c r="D572" s="105"/>
      <c r="G572" s="90"/>
    </row>
    <row r="573" spans="4:7" x14ac:dyDescent="0.3">
      <c r="D573" s="105"/>
      <c r="G573" s="90"/>
    </row>
    <row r="574" spans="4:7" x14ac:dyDescent="0.3">
      <c r="D574" s="105"/>
      <c r="G574" s="90"/>
    </row>
    <row r="575" spans="4:7" x14ac:dyDescent="0.3">
      <c r="D575" s="105"/>
      <c r="G575" s="90"/>
    </row>
    <row r="576" spans="4:7" x14ac:dyDescent="0.3">
      <c r="D576" s="105"/>
      <c r="G576" s="90"/>
    </row>
    <row r="577" spans="4:7" x14ac:dyDescent="0.3">
      <c r="D577" s="105"/>
      <c r="G577" s="90"/>
    </row>
    <row r="578" spans="4:7" x14ac:dyDescent="0.3">
      <c r="D578" s="105"/>
      <c r="G578" s="90"/>
    </row>
    <row r="579" spans="4:7" x14ac:dyDescent="0.3">
      <c r="D579" s="105"/>
      <c r="G579" s="90"/>
    </row>
    <row r="580" spans="4:7" x14ac:dyDescent="0.3">
      <c r="D580" s="105"/>
      <c r="G580" s="90"/>
    </row>
    <row r="581" spans="4:7" x14ac:dyDescent="0.3">
      <c r="D581" s="105"/>
      <c r="G581" s="90"/>
    </row>
    <row r="582" spans="4:7" x14ac:dyDescent="0.3">
      <c r="D582" s="105"/>
      <c r="G582" s="90"/>
    </row>
    <row r="583" spans="4:7" x14ac:dyDescent="0.3">
      <c r="D583" s="105"/>
      <c r="G583" s="90"/>
    </row>
    <row r="584" spans="4:7" x14ac:dyDescent="0.3">
      <c r="D584" s="105"/>
      <c r="G584" s="90"/>
    </row>
    <row r="585" spans="4:7" x14ac:dyDescent="0.3">
      <c r="D585" s="105"/>
      <c r="G585" s="90"/>
    </row>
    <row r="586" spans="4:7" x14ac:dyDescent="0.3">
      <c r="D586" s="105"/>
      <c r="G586" s="90"/>
    </row>
    <row r="587" spans="4:7" x14ac:dyDescent="0.3">
      <c r="D587" s="105"/>
      <c r="G587" s="90"/>
    </row>
    <row r="588" spans="4:7" x14ac:dyDescent="0.3">
      <c r="D588" s="105"/>
      <c r="G588" s="90"/>
    </row>
    <row r="589" spans="4:7" x14ac:dyDescent="0.3">
      <c r="D589" s="105"/>
      <c r="G589" s="90"/>
    </row>
    <row r="590" spans="4:7" x14ac:dyDescent="0.3">
      <c r="D590" s="105"/>
      <c r="G590" s="90"/>
    </row>
    <row r="591" spans="4:7" x14ac:dyDescent="0.3">
      <c r="D591" s="105"/>
      <c r="G591" s="90"/>
    </row>
    <row r="592" spans="4:7" x14ac:dyDescent="0.3">
      <c r="D592" s="105"/>
      <c r="G592" s="90"/>
    </row>
    <row r="593" spans="4:7" x14ac:dyDescent="0.3">
      <c r="D593" s="105"/>
      <c r="G593" s="90"/>
    </row>
    <row r="594" spans="4:7" x14ac:dyDescent="0.3">
      <c r="D594" s="105"/>
      <c r="G594" s="90"/>
    </row>
    <row r="595" spans="4:7" x14ac:dyDescent="0.3">
      <c r="D595" s="105"/>
      <c r="G595" s="90"/>
    </row>
    <row r="596" spans="4:7" x14ac:dyDescent="0.3">
      <c r="D596" s="105"/>
      <c r="G596" s="90"/>
    </row>
    <row r="597" spans="4:7" x14ac:dyDescent="0.3">
      <c r="D597" s="105"/>
      <c r="G597" s="90"/>
    </row>
    <row r="598" spans="4:7" x14ac:dyDescent="0.3">
      <c r="D598" s="105"/>
      <c r="G598" s="90"/>
    </row>
    <row r="599" spans="4:7" x14ac:dyDescent="0.3">
      <c r="D599" s="105"/>
      <c r="G599" s="90"/>
    </row>
    <row r="600" spans="4:7" x14ac:dyDescent="0.3">
      <c r="D600" s="105"/>
      <c r="G600" s="90"/>
    </row>
    <row r="601" spans="4:7" x14ac:dyDescent="0.3">
      <c r="D601" s="105"/>
      <c r="G601" s="90"/>
    </row>
    <row r="602" spans="4:7" x14ac:dyDescent="0.3">
      <c r="D602" s="105"/>
      <c r="G602" s="90"/>
    </row>
    <row r="603" spans="4:7" x14ac:dyDescent="0.3">
      <c r="D603" s="105"/>
      <c r="G603" s="90"/>
    </row>
    <row r="604" spans="4:7" x14ac:dyDescent="0.3">
      <c r="D604" s="105"/>
      <c r="G604" s="90"/>
    </row>
    <row r="605" spans="4:7" x14ac:dyDescent="0.3">
      <c r="D605" s="105"/>
      <c r="G605" s="90"/>
    </row>
    <row r="606" spans="4:7" x14ac:dyDescent="0.3">
      <c r="D606" s="105"/>
      <c r="G606" s="90"/>
    </row>
    <row r="607" spans="4:7" x14ac:dyDescent="0.3">
      <c r="D607" s="105"/>
      <c r="G607" s="90"/>
    </row>
    <row r="608" spans="4:7" x14ac:dyDescent="0.3">
      <c r="D608" s="105"/>
      <c r="G608" s="90"/>
    </row>
    <row r="609" spans="4:7" x14ac:dyDescent="0.3">
      <c r="D609" s="105"/>
      <c r="G609" s="90"/>
    </row>
    <row r="610" spans="4:7" x14ac:dyDescent="0.3">
      <c r="D610" s="105"/>
      <c r="G610" s="90"/>
    </row>
    <row r="611" spans="4:7" x14ac:dyDescent="0.3">
      <c r="D611" s="105"/>
      <c r="G611" s="90"/>
    </row>
    <row r="612" spans="4:7" x14ac:dyDescent="0.3">
      <c r="D612" s="105"/>
      <c r="G612" s="90"/>
    </row>
    <row r="613" spans="4:7" x14ac:dyDescent="0.3">
      <c r="D613" s="105"/>
      <c r="G613" s="90"/>
    </row>
    <row r="614" spans="4:7" x14ac:dyDescent="0.3">
      <c r="D614" s="105"/>
      <c r="G614" s="90"/>
    </row>
    <row r="615" spans="4:7" x14ac:dyDescent="0.3">
      <c r="D615" s="105"/>
      <c r="G615" s="90"/>
    </row>
    <row r="616" spans="4:7" x14ac:dyDescent="0.3">
      <c r="D616" s="105"/>
      <c r="G616" s="90"/>
    </row>
    <row r="617" spans="4:7" x14ac:dyDescent="0.3">
      <c r="D617" s="105"/>
      <c r="G617" s="90"/>
    </row>
    <row r="618" spans="4:7" x14ac:dyDescent="0.3">
      <c r="D618" s="105"/>
      <c r="G618" s="90"/>
    </row>
    <row r="619" spans="4:7" x14ac:dyDescent="0.3">
      <c r="D619" s="105"/>
      <c r="G619" s="90"/>
    </row>
    <row r="620" spans="4:7" x14ac:dyDescent="0.3">
      <c r="D620" s="105"/>
      <c r="G620" s="90"/>
    </row>
    <row r="621" spans="4:7" x14ac:dyDescent="0.3">
      <c r="D621" s="105"/>
      <c r="G621" s="90"/>
    </row>
    <row r="622" spans="4:7" x14ac:dyDescent="0.3">
      <c r="D622" s="105"/>
      <c r="G622" s="90"/>
    </row>
    <row r="623" spans="4:7" x14ac:dyDescent="0.3">
      <c r="D623" s="105"/>
      <c r="G623" s="90"/>
    </row>
    <row r="624" spans="4:7" x14ac:dyDescent="0.3">
      <c r="D624" s="105"/>
      <c r="G624" s="90"/>
    </row>
    <row r="625" spans="4:7" x14ac:dyDescent="0.3">
      <c r="D625" s="105"/>
      <c r="G625" s="90"/>
    </row>
    <row r="626" spans="4:7" x14ac:dyDescent="0.3">
      <c r="D626" s="105"/>
      <c r="G626" s="90"/>
    </row>
    <row r="627" spans="4:7" x14ac:dyDescent="0.3">
      <c r="D627" s="105"/>
      <c r="G627" s="90"/>
    </row>
    <row r="628" spans="4:7" x14ac:dyDescent="0.3">
      <c r="D628" s="105"/>
      <c r="G628" s="90"/>
    </row>
    <row r="629" spans="4:7" x14ac:dyDescent="0.3">
      <c r="D629" s="105"/>
      <c r="G629" s="90"/>
    </row>
    <row r="630" spans="4:7" x14ac:dyDescent="0.3">
      <c r="D630" s="105"/>
      <c r="G630" s="90"/>
    </row>
    <row r="631" spans="4:7" x14ac:dyDescent="0.3">
      <c r="D631" s="105"/>
      <c r="G631" s="90"/>
    </row>
    <row r="632" spans="4:7" x14ac:dyDescent="0.3">
      <c r="D632" s="105"/>
      <c r="G632" s="90"/>
    </row>
    <row r="633" spans="4:7" x14ac:dyDescent="0.3">
      <c r="D633" s="105"/>
      <c r="G633" s="90"/>
    </row>
    <row r="634" spans="4:7" x14ac:dyDescent="0.3">
      <c r="D634" s="105"/>
      <c r="G634" s="90"/>
    </row>
    <row r="635" spans="4:7" x14ac:dyDescent="0.3">
      <c r="D635" s="105"/>
      <c r="G635" s="90"/>
    </row>
    <row r="636" spans="4:7" x14ac:dyDescent="0.3">
      <c r="D636" s="105"/>
      <c r="G636" s="90"/>
    </row>
    <row r="637" spans="4:7" x14ac:dyDescent="0.3">
      <c r="D637" s="105"/>
      <c r="G637" s="90"/>
    </row>
    <row r="638" spans="4:7" x14ac:dyDescent="0.3">
      <c r="D638" s="105"/>
      <c r="G638" s="90"/>
    </row>
    <row r="639" spans="4:7" x14ac:dyDescent="0.3">
      <c r="D639" s="105"/>
      <c r="G639" s="90"/>
    </row>
    <row r="640" spans="4:7" x14ac:dyDescent="0.3">
      <c r="D640" s="105"/>
      <c r="G640" s="90"/>
    </row>
    <row r="641" spans="4:7" x14ac:dyDescent="0.3">
      <c r="D641" s="105"/>
      <c r="G641" s="90"/>
    </row>
    <row r="642" spans="4:7" x14ac:dyDescent="0.3">
      <c r="D642" s="105"/>
      <c r="G642" s="90"/>
    </row>
    <row r="643" spans="4:7" x14ac:dyDescent="0.3">
      <c r="D643" s="105"/>
      <c r="G643" s="90"/>
    </row>
    <row r="644" spans="4:7" x14ac:dyDescent="0.3">
      <c r="D644" s="105"/>
      <c r="G644" s="90"/>
    </row>
    <row r="645" spans="4:7" x14ac:dyDescent="0.3">
      <c r="D645" s="105"/>
      <c r="G645" s="90"/>
    </row>
    <row r="646" spans="4:7" x14ac:dyDescent="0.3">
      <c r="D646" s="105"/>
      <c r="G646" s="90"/>
    </row>
    <row r="647" spans="4:7" x14ac:dyDescent="0.3">
      <c r="D647" s="105"/>
      <c r="G647" s="90"/>
    </row>
    <row r="648" spans="4:7" x14ac:dyDescent="0.3">
      <c r="D648" s="105"/>
      <c r="G648" s="90"/>
    </row>
    <row r="649" spans="4:7" x14ac:dyDescent="0.3">
      <c r="D649" s="105"/>
      <c r="G649" s="90"/>
    </row>
    <row r="650" spans="4:7" x14ac:dyDescent="0.3">
      <c r="D650" s="105"/>
      <c r="G650" s="90"/>
    </row>
    <row r="651" spans="4:7" x14ac:dyDescent="0.3">
      <c r="D651" s="105"/>
      <c r="G651" s="90"/>
    </row>
    <row r="652" spans="4:7" x14ac:dyDescent="0.3">
      <c r="D652" s="105"/>
      <c r="G652" s="90"/>
    </row>
    <row r="653" spans="4:7" x14ac:dyDescent="0.3">
      <c r="D653" s="105"/>
      <c r="G653" s="90"/>
    </row>
    <row r="654" spans="4:7" x14ac:dyDescent="0.3">
      <c r="D654" s="105"/>
      <c r="G654" s="90"/>
    </row>
    <row r="655" spans="4:7" x14ac:dyDescent="0.3">
      <c r="D655" s="105"/>
      <c r="G655" s="90"/>
    </row>
    <row r="656" spans="4:7" x14ac:dyDescent="0.3">
      <c r="D656" s="105"/>
      <c r="G656" s="90"/>
    </row>
    <row r="657" spans="4:7" x14ac:dyDescent="0.3">
      <c r="D657" s="105"/>
      <c r="G657" s="90"/>
    </row>
    <row r="658" spans="4:7" x14ac:dyDescent="0.3">
      <c r="D658" s="105"/>
      <c r="G658" s="90"/>
    </row>
    <row r="659" spans="4:7" x14ac:dyDescent="0.3">
      <c r="D659" s="105"/>
      <c r="G659" s="90"/>
    </row>
    <row r="660" spans="4:7" x14ac:dyDescent="0.3">
      <c r="D660" s="105"/>
      <c r="G660" s="90"/>
    </row>
    <row r="661" spans="4:7" x14ac:dyDescent="0.3">
      <c r="D661" s="105"/>
      <c r="G661" s="90"/>
    </row>
    <row r="662" spans="4:7" x14ac:dyDescent="0.3">
      <c r="D662" s="105"/>
      <c r="G662" s="90"/>
    </row>
    <row r="663" spans="4:7" x14ac:dyDescent="0.3">
      <c r="D663" s="105"/>
      <c r="G663" s="90"/>
    </row>
    <row r="664" spans="4:7" x14ac:dyDescent="0.3">
      <c r="D664" s="105"/>
      <c r="G664" s="90"/>
    </row>
    <row r="665" spans="4:7" x14ac:dyDescent="0.3">
      <c r="D665" s="105"/>
      <c r="G665" s="90"/>
    </row>
    <row r="666" spans="4:7" x14ac:dyDescent="0.3">
      <c r="D666" s="105"/>
      <c r="G666" s="90"/>
    </row>
    <row r="667" spans="4:7" x14ac:dyDescent="0.3">
      <c r="D667" s="105"/>
      <c r="G667" s="90"/>
    </row>
    <row r="668" spans="4:7" x14ac:dyDescent="0.3">
      <c r="D668" s="105"/>
      <c r="G668" s="90"/>
    </row>
    <row r="669" spans="4:7" x14ac:dyDescent="0.3">
      <c r="D669" s="105"/>
      <c r="G669" s="90"/>
    </row>
    <row r="670" spans="4:7" x14ac:dyDescent="0.3">
      <c r="D670" s="105"/>
      <c r="G670" s="90"/>
    </row>
    <row r="671" spans="4:7" x14ac:dyDescent="0.3">
      <c r="D671" s="105"/>
      <c r="G671" s="90"/>
    </row>
    <row r="672" spans="4:7" x14ac:dyDescent="0.3">
      <c r="D672" s="105"/>
      <c r="G672" s="90"/>
    </row>
    <row r="673" spans="4:7" x14ac:dyDescent="0.3">
      <c r="D673" s="105"/>
      <c r="G673" s="90"/>
    </row>
    <row r="674" spans="4:7" x14ac:dyDescent="0.3">
      <c r="D674" s="105"/>
      <c r="G674" s="90"/>
    </row>
    <row r="675" spans="4:7" x14ac:dyDescent="0.3">
      <c r="D675" s="105"/>
      <c r="G675" s="90"/>
    </row>
    <row r="676" spans="4:7" x14ac:dyDescent="0.3">
      <c r="D676" s="105"/>
      <c r="G676" s="90"/>
    </row>
    <row r="677" spans="4:7" x14ac:dyDescent="0.3">
      <c r="D677" s="105"/>
      <c r="G677" s="90"/>
    </row>
    <row r="678" spans="4:7" x14ac:dyDescent="0.3">
      <c r="D678" s="105"/>
      <c r="G678" s="90"/>
    </row>
    <row r="679" spans="4:7" x14ac:dyDescent="0.3">
      <c r="D679" s="105"/>
      <c r="G679" s="90"/>
    </row>
    <row r="680" spans="4:7" x14ac:dyDescent="0.3">
      <c r="D680" s="105"/>
      <c r="G680" s="90"/>
    </row>
    <row r="681" spans="4:7" x14ac:dyDescent="0.3">
      <c r="D681" s="105"/>
      <c r="G681" s="90"/>
    </row>
    <row r="682" spans="4:7" x14ac:dyDescent="0.3">
      <c r="D682" s="105"/>
      <c r="G682" s="90"/>
    </row>
    <row r="683" spans="4:7" x14ac:dyDescent="0.3">
      <c r="D683" s="105"/>
      <c r="G683" s="90"/>
    </row>
    <row r="684" spans="4:7" x14ac:dyDescent="0.3">
      <c r="D684" s="105"/>
      <c r="G684" s="90"/>
    </row>
    <row r="685" spans="4:7" x14ac:dyDescent="0.3">
      <c r="D685" s="105"/>
      <c r="G685" s="90"/>
    </row>
    <row r="686" spans="4:7" x14ac:dyDescent="0.3">
      <c r="D686" s="105"/>
      <c r="G686" s="90"/>
    </row>
    <row r="687" spans="4:7" x14ac:dyDescent="0.3">
      <c r="D687" s="105"/>
      <c r="G687" s="90"/>
    </row>
    <row r="688" spans="4:7" x14ac:dyDescent="0.3">
      <c r="D688" s="105"/>
      <c r="G688" s="90"/>
    </row>
    <row r="689" spans="4:7" x14ac:dyDescent="0.3">
      <c r="D689" s="105"/>
      <c r="G689" s="90"/>
    </row>
    <row r="690" spans="4:7" x14ac:dyDescent="0.3">
      <c r="D690" s="105"/>
      <c r="G690" s="90"/>
    </row>
    <row r="691" spans="4:7" x14ac:dyDescent="0.3">
      <c r="D691" s="105"/>
      <c r="G691" s="90"/>
    </row>
    <row r="692" spans="4:7" x14ac:dyDescent="0.3">
      <c r="D692" s="105"/>
      <c r="G692" s="90"/>
    </row>
    <row r="693" spans="4:7" x14ac:dyDescent="0.3">
      <c r="D693" s="105"/>
      <c r="G693" s="90"/>
    </row>
    <row r="694" spans="4:7" x14ac:dyDescent="0.3">
      <c r="D694" s="105"/>
      <c r="G694" s="90"/>
    </row>
    <row r="695" spans="4:7" x14ac:dyDescent="0.3">
      <c r="D695" s="105"/>
      <c r="G695" s="90"/>
    </row>
    <row r="696" spans="4:7" x14ac:dyDescent="0.3">
      <c r="D696" s="105"/>
      <c r="G696" s="90"/>
    </row>
    <row r="697" spans="4:7" x14ac:dyDescent="0.3">
      <c r="D697" s="105"/>
      <c r="G697" s="90"/>
    </row>
    <row r="698" spans="4:7" x14ac:dyDescent="0.3">
      <c r="D698" s="105"/>
      <c r="G698" s="90"/>
    </row>
    <row r="699" spans="4:7" x14ac:dyDescent="0.3">
      <c r="D699" s="105"/>
      <c r="G699" s="90"/>
    </row>
    <row r="700" spans="4:7" x14ac:dyDescent="0.3">
      <c r="D700" s="105"/>
      <c r="G700" s="90"/>
    </row>
    <row r="701" spans="4:7" x14ac:dyDescent="0.3">
      <c r="D701" s="105"/>
      <c r="G701" s="90"/>
    </row>
    <row r="702" spans="4:7" x14ac:dyDescent="0.3">
      <c r="D702" s="105"/>
      <c r="G702" s="90"/>
    </row>
    <row r="703" spans="4:7" x14ac:dyDescent="0.3">
      <c r="D703" s="105"/>
      <c r="G703" s="90"/>
    </row>
    <row r="704" spans="4:7" x14ac:dyDescent="0.3">
      <c r="D704" s="105"/>
      <c r="G704" s="90"/>
    </row>
    <row r="705" spans="4:7" x14ac:dyDescent="0.3">
      <c r="D705" s="105"/>
      <c r="G705" s="90"/>
    </row>
    <row r="706" spans="4:7" x14ac:dyDescent="0.3">
      <c r="D706" s="105"/>
      <c r="G706" s="90"/>
    </row>
    <row r="707" spans="4:7" x14ac:dyDescent="0.3">
      <c r="D707" s="105"/>
      <c r="G707" s="90"/>
    </row>
    <row r="708" spans="4:7" x14ac:dyDescent="0.3">
      <c r="D708" s="105"/>
      <c r="G708" s="90"/>
    </row>
    <row r="709" spans="4:7" x14ac:dyDescent="0.3">
      <c r="D709" s="105"/>
      <c r="G709" s="90"/>
    </row>
    <row r="710" spans="4:7" x14ac:dyDescent="0.3">
      <c r="D710" s="105"/>
      <c r="G710" s="90"/>
    </row>
    <row r="711" spans="4:7" x14ac:dyDescent="0.3">
      <c r="D711" s="105"/>
      <c r="G711" s="90"/>
    </row>
    <row r="712" spans="4:7" x14ac:dyDescent="0.3">
      <c r="D712" s="105"/>
      <c r="G712" s="90"/>
    </row>
    <row r="713" spans="4:7" x14ac:dyDescent="0.3">
      <c r="D713" s="105"/>
      <c r="G713" s="90"/>
    </row>
    <row r="714" spans="4:7" x14ac:dyDescent="0.3">
      <c r="D714" s="105"/>
      <c r="G714" s="90"/>
    </row>
    <row r="715" spans="4:7" x14ac:dyDescent="0.3">
      <c r="D715" s="105"/>
      <c r="G715" s="90"/>
    </row>
    <row r="716" spans="4:7" x14ac:dyDescent="0.3">
      <c r="D716" s="105"/>
      <c r="G716" s="90"/>
    </row>
    <row r="717" spans="4:7" x14ac:dyDescent="0.3">
      <c r="D717" s="105"/>
      <c r="G717" s="90"/>
    </row>
    <row r="718" spans="4:7" x14ac:dyDescent="0.3">
      <c r="D718" s="105"/>
      <c r="G718" s="90"/>
    </row>
    <row r="719" spans="4:7" x14ac:dyDescent="0.3">
      <c r="D719" s="105"/>
      <c r="G719" s="90"/>
    </row>
    <row r="720" spans="4:7" x14ac:dyDescent="0.3">
      <c r="D720" s="105"/>
      <c r="G720" s="90"/>
    </row>
    <row r="721" spans="4:7" x14ac:dyDescent="0.3">
      <c r="D721" s="105"/>
      <c r="G721" s="90"/>
    </row>
    <row r="722" spans="4:7" x14ac:dyDescent="0.3">
      <c r="D722" s="105"/>
      <c r="G722" s="90"/>
    </row>
    <row r="723" spans="4:7" x14ac:dyDescent="0.3">
      <c r="D723" s="105"/>
      <c r="G723" s="90"/>
    </row>
    <row r="724" spans="4:7" x14ac:dyDescent="0.3">
      <c r="D724" s="105"/>
      <c r="G724" s="90"/>
    </row>
    <row r="725" spans="4:7" x14ac:dyDescent="0.3">
      <c r="D725" s="105"/>
      <c r="G725" s="90"/>
    </row>
    <row r="726" spans="4:7" x14ac:dyDescent="0.3">
      <c r="D726" s="105"/>
      <c r="G726" s="90"/>
    </row>
    <row r="727" spans="4:7" x14ac:dyDescent="0.3">
      <c r="D727" s="105"/>
      <c r="G727" s="90"/>
    </row>
    <row r="728" spans="4:7" x14ac:dyDescent="0.3">
      <c r="D728" s="105"/>
      <c r="G728" s="90"/>
    </row>
    <row r="729" spans="4:7" x14ac:dyDescent="0.3">
      <c r="D729" s="105"/>
      <c r="G729" s="90"/>
    </row>
    <row r="730" spans="4:7" x14ac:dyDescent="0.3">
      <c r="D730" s="105"/>
      <c r="G730" s="90"/>
    </row>
    <row r="731" spans="4:7" x14ac:dyDescent="0.3">
      <c r="D731" s="105"/>
      <c r="G731" s="90"/>
    </row>
    <row r="732" spans="4:7" x14ac:dyDescent="0.3">
      <c r="D732" s="105"/>
      <c r="G732" s="90"/>
    </row>
    <row r="733" spans="4:7" x14ac:dyDescent="0.3">
      <c r="D733" s="105"/>
      <c r="G733" s="90"/>
    </row>
    <row r="734" spans="4:7" x14ac:dyDescent="0.3">
      <c r="D734" s="105"/>
      <c r="G734" s="90"/>
    </row>
    <row r="735" spans="4:7" x14ac:dyDescent="0.3">
      <c r="D735" s="105"/>
      <c r="G735" s="90"/>
    </row>
    <row r="736" spans="4:7" x14ac:dyDescent="0.3">
      <c r="D736" s="105"/>
      <c r="G736" s="90"/>
    </row>
    <row r="737" spans="4:7" x14ac:dyDescent="0.3">
      <c r="D737" s="105"/>
      <c r="G737" s="90"/>
    </row>
    <row r="738" spans="4:7" x14ac:dyDescent="0.3">
      <c r="D738" s="105"/>
      <c r="G738" s="90"/>
    </row>
    <row r="739" spans="4:7" x14ac:dyDescent="0.3">
      <c r="D739" s="105"/>
      <c r="G739" s="90"/>
    </row>
    <row r="740" spans="4:7" x14ac:dyDescent="0.3">
      <c r="D740" s="105"/>
      <c r="G740" s="90"/>
    </row>
    <row r="741" spans="4:7" x14ac:dyDescent="0.3">
      <c r="D741" s="105"/>
      <c r="G741" s="90"/>
    </row>
    <row r="742" spans="4:7" x14ac:dyDescent="0.3">
      <c r="D742" s="105"/>
      <c r="G742" s="90"/>
    </row>
    <row r="743" spans="4:7" x14ac:dyDescent="0.3">
      <c r="D743" s="105"/>
      <c r="G743" s="90"/>
    </row>
    <row r="744" spans="4:7" x14ac:dyDescent="0.3">
      <c r="D744" s="105"/>
      <c r="G744" s="90"/>
    </row>
    <row r="745" spans="4:7" x14ac:dyDescent="0.3">
      <c r="D745" s="105"/>
      <c r="G745" s="90"/>
    </row>
    <row r="746" spans="4:7" x14ac:dyDescent="0.3">
      <c r="D746" s="105"/>
      <c r="G746" s="90"/>
    </row>
    <row r="747" spans="4:7" x14ac:dyDescent="0.3">
      <c r="D747" s="105"/>
      <c r="G747" s="90"/>
    </row>
    <row r="748" spans="4:7" x14ac:dyDescent="0.3">
      <c r="D748" s="105"/>
      <c r="G748" s="90"/>
    </row>
    <row r="749" spans="4:7" x14ac:dyDescent="0.3">
      <c r="D749" s="105"/>
      <c r="G749" s="90"/>
    </row>
    <row r="750" spans="4:7" x14ac:dyDescent="0.3">
      <c r="D750" s="105"/>
      <c r="G750" s="90"/>
    </row>
    <row r="751" spans="4:7" x14ac:dyDescent="0.3">
      <c r="D751" s="105"/>
      <c r="G751" s="90"/>
    </row>
    <row r="752" spans="4:7" x14ac:dyDescent="0.3">
      <c r="D752" s="105"/>
      <c r="G752" s="90"/>
    </row>
    <row r="753" spans="4:7" x14ac:dyDescent="0.3">
      <c r="D753" s="105"/>
      <c r="G753" s="90"/>
    </row>
    <row r="754" spans="4:7" x14ac:dyDescent="0.3">
      <c r="D754" s="105"/>
      <c r="G754" s="90"/>
    </row>
    <row r="755" spans="4:7" x14ac:dyDescent="0.3">
      <c r="D755" s="105"/>
      <c r="G755" s="90"/>
    </row>
    <row r="756" spans="4:7" x14ac:dyDescent="0.3">
      <c r="D756" s="105"/>
      <c r="G756" s="90"/>
    </row>
    <row r="757" spans="4:7" x14ac:dyDescent="0.3">
      <c r="D757" s="105"/>
      <c r="G757" s="90"/>
    </row>
    <row r="758" spans="4:7" x14ac:dyDescent="0.3">
      <c r="D758" s="105"/>
      <c r="G758" s="90"/>
    </row>
    <row r="759" spans="4:7" x14ac:dyDescent="0.3">
      <c r="D759" s="105"/>
      <c r="G759" s="90"/>
    </row>
    <row r="760" spans="4:7" x14ac:dyDescent="0.3">
      <c r="D760" s="105"/>
      <c r="G760" s="90"/>
    </row>
    <row r="761" spans="4:7" x14ac:dyDescent="0.3">
      <c r="D761" s="105"/>
      <c r="G761" s="90"/>
    </row>
    <row r="762" spans="4:7" x14ac:dyDescent="0.3">
      <c r="D762" s="105"/>
      <c r="G762" s="90"/>
    </row>
    <row r="763" spans="4:7" x14ac:dyDescent="0.3">
      <c r="D763" s="105"/>
      <c r="G763" s="90"/>
    </row>
    <row r="764" spans="4:7" x14ac:dyDescent="0.3">
      <c r="D764" s="105"/>
      <c r="G764" s="90"/>
    </row>
    <row r="765" spans="4:7" x14ac:dyDescent="0.3">
      <c r="D765" s="105"/>
      <c r="G765" s="90"/>
    </row>
    <row r="766" spans="4:7" x14ac:dyDescent="0.3">
      <c r="D766" s="105"/>
      <c r="G766" s="90"/>
    </row>
    <row r="767" spans="4:7" x14ac:dyDescent="0.3">
      <c r="D767" s="105"/>
      <c r="G767" s="90"/>
    </row>
    <row r="768" spans="4:7" x14ac:dyDescent="0.3">
      <c r="D768" s="105"/>
      <c r="G768" s="90"/>
    </row>
    <row r="769" spans="4:7" x14ac:dyDescent="0.3">
      <c r="D769" s="105"/>
      <c r="G769" s="90"/>
    </row>
    <row r="770" spans="4:7" x14ac:dyDescent="0.3">
      <c r="D770" s="105"/>
      <c r="G770" s="90"/>
    </row>
    <row r="771" spans="4:7" x14ac:dyDescent="0.3">
      <c r="D771" s="105"/>
      <c r="G771" s="90"/>
    </row>
    <row r="772" spans="4:7" x14ac:dyDescent="0.3">
      <c r="D772" s="105"/>
      <c r="G772" s="90"/>
    </row>
    <row r="773" spans="4:7" x14ac:dyDescent="0.3">
      <c r="D773" s="105"/>
      <c r="G773" s="90"/>
    </row>
    <row r="774" spans="4:7" x14ac:dyDescent="0.3">
      <c r="D774" s="105"/>
      <c r="G774" s="90"/>
    </row>
    <row r="775" spans="4:7" x14ac:dyDescent="0.3">
      <c r="D775" s="105"/>
      <c r="G775" s="90"/>
    </row>
    <row r="776" spans="4:7" x14ac:dyDescent="0.3">
      <c r="D776" s="105"/>
      <c r="G776" s="90"/>
    </row>
    <row r="777" spans="4:7" x14ac:dyDescent="0.3">
      <c r="D777" s="105"/>
      <c r="G777" s="90"/>
    </row>
    <row r="778" spans="4:7" x14ac:dyDescent="0.3">
      <c r="D778" s="105"/>
      <c r="G778" s="90"/>
    </row>
    <row r="779" spans="4:7" x14ac:dyDescent="0.3">
      <c r="D779" s="105"/>
      <c r="G779" s="90"/>
    </row>
    <row r="780" spans="4:7" x14ac:dyDescent="0.3">
      <c r="D780" s="105"/>
      <c r="G780" s="90"/>
    </row>
    <row r="781" spans="4:7" x14ac:dyDescent="0.3">
      <c r="D781" s="105"/>
      <c r="G781" s="90"/>
    </row>
    <row r="782" spans="4:7" x14ac:dyDescent="0.3">
      <c r="D782" s="105"/>
      <c r="G782" s="90"/>
    </row>
    <row r="783" spans="4:7" x14ac:dyDescent="0.3">
      <c r="D783" s="105"/>
      <c r="G783" s="90"/>
    </row>
    <row r="784" spans="4:7" x14ac:dyDescent="0.3">
      <c r="D784" s="105"/>
      <c r="G784" s="90"/>
    </row>
    <row r="785" spans="4:7" x14ac:dyDescent="0.3">
      <c r="D785" s="105"/>
      <c r="G785" s="90"/>
    </row>
    <row r="786" spans="4:7" x14ac:dyDescent="0.3">
      <c r="D786" s="105"/>
      <c r="G786" s="90"/>
    </row>
    <row r="787" spans="4:7" x14ac:dyDescent="0.3">
      <c r="D787" s="105"/>
      <c r="G787" s="90"/>
    </row>
    <row r="788" spans="4:7" x14ac:dyDescent="0.3">
      <c r="D788" s="105"/>
      <c r="G788" s="90"/>
    </row>
    <row r="789" spans="4:7" x14ac:dyDescent="0.3">
      <c r="D789" s="105"/>
      <c r="G789" s="90"/>
    </row>
    <row r="790" spans="4:7" x14ac:dyDescent="0.3">
      <c r="D790" s="105"/>
      <c r="G790" s="90"/>
    </row>
    <row r="791" spans="4:7" x14ac:dyDescent="0.3">
      <c r="D791" s="105"/>
      <c r="G791" s="90"/>
    </row>
    <row r="792" spans="4:7" x14ac:dyDescent="0.3">
      <c r="D792" s="105"/>
      <c r="G792" s="90"/>
    </row>
    <row r="793" spans="4:7" x14ac:dyDescent="0.3">
      <c r="D793" s="105"/>
      <c r="G793" s="90"/>
    </row>
    <row r="794" spans="4:7" x14ac:dyDescent="0.3">
      <c r="D794" s="105"/>
      <c r="G794" s="90"/>
    </row>
    <row r="795" spans="4:7" x14ac:dyDescent="0.3">
      <c r="D795" s="105"/>
      <c r="G795" s="90"/>
    </row>
    <row r="796" spans="4:7" x14ac:dyDescent="0.3">
      <c r="D796" s="105"/>
      <c r="G796" s="90"/>
    </row>
    <row r="797" spans="4:7" x14ac:dyDescent="0.3">
      <c r="D797" s="105"/>
      <c r="G797" s="90"/>
    </row>
    <row r="798" spans="4:7" x14ac:dyDescent="0.3">
      <c r="D798" s="105"/>
      <c r="G798" s="90"/>
    </row>
    <row r="799" spans="4:7" x14ac:dyDescent="0.3">
      <c r="D799" s="105"/>
      <c r="G799" s="90"/>
    </row>
    <row r="800" spans="4:7" x14ac:dyDescent="0.3">
      <c r="D800" s="105"/>
      <c r="G800" s="90"/>
    </row>
    <row r="801" spans="4:7" x14ac:dyDescent="0.3">
      <c r="D801" s="105"/>
      <c r="G801" s="90"/>
    </row>
    <row r="802" spans="4:7" x14ac:dyDescent="0.3">
      <c r="D802" s="105"/>
      <c r="G802" s="90"/>
    </row>
    <row r="803" spans="4:7" x14ac:dyDescent="0.3">
      <c r="D803" s="105"/>
      <c r="G803" s="90"/>
    </row>
    <row r="804" spans="4:7" x14ac:dyDescent="0.3">
      <c r="D804" s="105"/>
      <c r="G804" s="90"/>
    </row>
    <row r="805" spans="4:7" x14ac:dyDescent="0.3">
      <c r="D805" s="105"/>
      <c r="G805" s="90"/>
    </row>
    <row r="806" spans="4:7" x14ac:dyDescent="0.3">
      <c r="D806" s="105"/>
      <c r="G806" s="90"/>
    </row>
    <row r="807" spans="4:7" x14ac:dyDescent="0.3">
      <c r="D807" s="105"/>
      <c r="G807" s="90"/>
    </row>
    <row r="808" spans="4:7" x14ac:dyDescent="0.3">
      <c r="D808" s="105"/>
      <c r="G808" s="90"/>
    </row>
    <row r="809" spans="4:7" x14ac:dyDescent="0.3">
      <c r="D809" s="105"/>
      <c r="G809" s="90"/>
    </row>
    <row r="810" spans="4:7" x14ac:dyDescent="0.3">
      <c r="D810" s="105"/>
      <c r="G810" s="90"/>
    </row>
    <row r="811" spans="4:7" x14ac:dyDescent="0.3">
      <c r="D811" s="105"/>
      <c r="G811" s="90"/>
    </row>
    <row r="812" spans="4:7" x14ac:dyDescent="0.3">
      <c r="D812" s="105"/>
      <c r="G812" s="90"/>
    </row>
    <row r="813" spans="4:7" x14ac:dyDescent="0.3">
      <c r="D813" s="105"/>
      <c r="G813" s="90"/>
    </row>
    <row r="814" spans="4:7" x14ac:dyDescent="0.3">
      <c r="D814" s="105"/>
      <c r="G814" s="90"/>
    </row>
    <row r="815" spans="4:7" x14ac:dyDescent="0.3">
      <c r="D815" s="105"/>
      <c r="G815" s="90"/>
    </row>
    <row r="816" spans="4:7" x14ac:dyDescent="0.3">
      <c r="D816" s="105"/>
      <c r="G816" s="90"/>
    </row>
    <row r="817" spans="4:7" x14ac:dyDescent="0.3">
      <c r="D817" s="105"/>
      <c r="G817" s="90"/>
    </row>
    <row r="818" spans="4:7" x14ac:dyDescent="0.3">
      <c r="D818" s="105"/>
      <c r="G818" s="90"/>
    </row>
    <row r="819" spans="4:7" x14ac:dyDescent="0.3">
      <c r="D819" s="105"/>
      <c r="G819" s="90"/>
    </row>
    <row r="820" spans="4:7" x14ac:dyDescent="0.3">
      <c r="D820" s="105"/>
      <c r="G820" s="90"/>
    </row>
    <row r="821" spans="4:7" x14ac:dyDescent="0.3">
      <c r="D821" s="105"/>
      <c r="G821" s="90"/>
    </row>
    <row r="822" spans="4:7" x14ac:dyDescent="0.3">
      <c r="D822" s="105"/>
      <c r="G822" s="90"/>
    </row>
    <row r="823" spans="4:7" x14ac:dyDescent="0.3">
      <c r="D823" s="105"/>
      <c r="G823" s="90"/>
    </row>
    <row r="824" spans="4:7" x14ac:dyDescent="0.3">
      <c r="D824" s="105"/>
      <c r="G824" s="90"/>
    </row>
    <row r="825" spans="4:7" x14ac:dyDescent="0.3">
      <c r="D825" s="105"/>
      <c r="G825" s="90"/>
    </row>
    <row r="826" spans="4:7" x14ac:dyDescent="0.3">
      <c r="D826" s="105"/>
      <c r="G826" s="90"/>
    </row>
    <row r="827" spans="4:7" x14ac:dyDescent="0.3">
      <c r="D827" s="105"/>
      <c r="G827" s="90"/>
    </row>
    <row r="828" spans="4:7" x14ac:dyDescent="0.3">
      <c r="D828" s="105"/>
      <c r="G828" s="90"/>
    </row>
    <row r="829" spans="4:7" x14ac:dyDescent="0.3">
      <c r="D829" s="105"/>
      <c r="G829" s="90"/>
    </row>
    <row r="830" spans="4:7" x14ac:dyDescent="0.3">
      <c r="D830" s="105"/>
      <c r="G830" s="90"/>
    </row>
    <row r="831" spans="4:7" x14ac:dyDescent="0.3">
      <c r="D831" s="105"/>
      <c r="G831" s="90"/>
    </row>
    <row r="832" spans="4:7" x14ac:dyDescent="0.3">
      <c r="D832" s="105"/>
      <c r="G832" s="90"/>
    </row>
    <row r="833" spans="4:7" x14ac:dyDescent="0.3">
      <c r="D833" s="105"/>
      <c r="G833" s="90"/>
    </row>
    <row r="834" spans="4:7" x14ac:dyDescent="0.3">
      <c r="D834" s="105"/>
      <c r="G834" s="90"/>
    </row>
    <row r="835" spans="4:7" x14ac:dyDescent="0.3">
      <c r="D835" s="105"/>
      <c r="G835" s="90"/>
    </row>
    <row r="836" spans="4:7" x14ac:dyDescent="0.3">
      <c r="D836" s="105"/>
      <c r="G836" s="90"/>
    </row>
    <row r="837" spans="4:7" x14ac:dyDescent="0.3">
      <c r="D837" s="105"/>
      <c r="G837" s="90"/>
    </row>
    <row r="838" spans="4:7" x14ac:dyDescent="0.3">
      <c r="D838" s="105"/>
      <c r="G838" s="90"/>
    </row>
    <row r="839" spans="4:7" x14ac:dyDescent="0.3">
      <c r="D839" s="105"/>
      <c r="G839" s="90"/>
    </row>
    <row r="840" spans="4:7" x14ac:dyDescent="0.3">
      <c r="D840" s="105"/>
      <c r="G840" s="90"/>
    </row>
    <row r="841" spans="4:7" x14ac:dyDescent="0.3">
      <c r="D841" s="105"/>
      <c r="G841" s="90"/>
    </row>
    <row r="842" spans="4:7" x14ac:dyDescent="0.3">
      <c r="D842" s="105"/>
      <c r="G842" s="90"/>
    </row>
    <row r="843" spans="4:7" x14ac:dyDescent="0.3">
      <c r="D843" s="105"/>
      <c r="G843" s="90"/>
    </row>
    <row r="844" spans="4:7" x14ac:dyDescent="0.3">
      <c r="D844" s="105"/>
      <c r="G844" s="90"/>
    </row>
    <row r="845" spans="4:7" x14ac:dyDescent="0.3">
      <c r="D845" s="105"/>
      <c r="G845" s="90"/>
    </row>
    <row r="846" spans="4:7" x14ac:dyDescent="0.3">
      <c r="D846" s="105"/>
      <c r="G846" s="90"/>
    </row>
    <row r="847" spans="4:7" x14ac:dyDescent="0.3">
      <c r="D847" s="105"/>
      <c r="G847" s="90"/>
    </row>
    <row r="848" spans="4:7" x14ac:dyDescent="0.3">
      <c r="D848" s="105"/>
      <c r="G848" s="90"/>
    </row>
    <row r="849" spans="4:7" x14ac:dyDescent="0.3">
      <c r="D849" s="105"/>
      <c r="G849" s="90"/>
    </row>
    <row r="850" spans="4:7" x14ac:dyDescent="0.3">
      <c r="D850" s="105"/>
      <c r="G850" s="90"/>
    </row>
    <row r="851" spans="4:7" x14ac:dyDescent="0.3">
      <c r="D851" s="105"/>
      <c r="G851" s="90"/>
    </row>
    <row r="852" spans="4:7" x14ac:dyDescent="0.3">
      <c r="D852" s="105"/>
      <c r="G852" s="90"/>
    </row>
    <row r="853" spans="4:7" x14ac:dyDescent="0.3">
      <c r="D853" s="105"/>
      <c r="G853" s="90"/>
    </row>
    <row r="854" spans="4:7" x14ac:dyDescent="0.3">
      <c r="D854" s="105"/>
      <c r="G854" s="90"/>
    </row>
    <row r="855" spans="4:7" x14ac:dyDescent="0.3">
      <c r="D855" s="105"/>
      <c r="G855" s="90"/>
    </row>
    <row r="856" spans="4:7" x14ac:dyDescent="0.3">
      <c r="D856" s="105"/>
      <c r="G856" s="90"/>
    </row>
    <row r="857" spans="4:7" x14ac:dyDescent="0.3">
      <c r="D857" s="105"/>
      <c r="G857" s="90"/>
    </row>
    <row r="858" spans="4:7" x14ac:dyDescent="0.3">
      <c r="D858" s="105"/>
      <c r="G858" s="90"/>
    </row>
    <row r="859" spans="4:7" x14ac:dyDescent="0.3">
      <c r="D859" s="105"/>
      <c r="G859" s="90"/>
    </row>
    <row r="860" spans="4:7" x14ac:dyDescent="0.3">
      <c r="D860" s="105"/>
      <c r="G860" s="90"/>
    </row>
    <row r="861" spans="4:7" x14ac:dyDescent="0.3">
      <c r="D861" s="105"/>
      <c r="G861" s="90"/>
    </row>
    <row r="862" spans="4:7" x14ac:dyDescent="0.3">
      <c r="D862" s="105"/>
      <c r="G862" s="90"/>
    </row>
    <row r="863" spans="4:7" x14ac:dyDescent="0.3">
      <c r="D863" s="105"/>
      <c r="G863" s="90"/>
    </row>
    <row r="864" spans="4:7" x14ac:dyDescent="0.3">
      <c r="D864" s="105"/>
      <c r="G864" s="90"/>
    </row>
    <row r="865" spans="4:7" x14ac:dyDescent="0.3">
      <c r="D865" s="105"/>
      <c r="G865" s="90"/>
    </row>
    <row r="866" spans="4:7" x14ac:dyDescent="0.3">
      <c r="D866" s="105"/>
      <c r="G866" s="90"/>
    </row>
    <row r="867" spans="4:7" x14ac:dyDescent="0.3">
      <c r="D867" s="105"/>
      <c r="G867" s="90"/>
    </row>
    <row r="868" spans="4:7" x14ac:dyDescent="0.3">
      <c r="D868" s="105"/>
      <c r="G868" s="90"/>
    </row>
    <row r="869" spans="4:7" x14ac:dyDescent="0.3">
      <c r="D869" s="105"/>
      <c r="G869" s="90"/>
    </row>
    <row r="870" spans="4:7" x14ac:dyDescent="0.3">
      <c r="D870" s="105"/>
      <c r="G870" s="90"/>
    </row>
    <row r="871" spans="4:7" x14ac:dyDescent="0.3">
      <c r="D871" s="105"/>
      <c r="G871" s="90"/>
    </row>
    <row r="872" spans="4:7" x14ac:dyDescent="0.3">
      <c r="D872" s="105"/>
      <c r="G872" s="90"/>
    </row>
    <row r="873" spans="4:7" x14ac:dyDescent="0.3">
      <c r="D873" s="105"/>
      <c r="G873" s="90"/>
    </row>
    <row r="874" spans="4:7" x14ac:dyDescent="0.3">
      <c r="D874" s="105"/>
      <c r="G874" s="90"/>
    </row>
    <row r="875" spans="4:7" x14ac:dyDescent="0.3">
      <c r="D875" s="105"/>
      <c r="G875" s="90"/>
    </row>
    <row r="876" spans="4:7" x14ac:dyDescent="0.3">
      <c r="D876" s="105"/>
      <c r="G876" s="90"/>
    </row>
    <row r="877" spans="4:7" x14ac:dyDescent="0.3">
      <c r="D877" s="105"/>
      <c r="G877" s="90"/>
    </row>
    <row r="878" spans="4:7" x14ac:dyDescent="0.3">
      <c r="D878" s="105"/>
      <c r="G878" s="90"/>
    </row>
    <row r="879" spans="4:7" x14ac:dyDescent="0.3">
      <c r="D879" s="105"/>
      <c r="G879" s="90"/>
    </row>
    <row r="880" spans="4:7" x14ac:dyDescent="0.3">
      <c r="D880" s="105"/>
      <c r="G880" s="90"/>
    </row>
    <row r="881" spans="4:7" x14ac:dyDescent="0.3">
      <c r="D881" s="105"/>
      <c r="G881" s="90"/>
    </row>
    <row r="882" spans="4:7" x14ac:dyDescent="0.3">
      <c r="D882" s="105"/>
      <c r="G882" s="90"/>
    </row>
    <row r="883" spans="4:7" x14ac:dyDescent="0.3">
      <c r="D883" s="105"/>
      <c r="G883" s="90"/>
    </row>
    <row r="884" spans="4:7" x14ac:dyDescent="0.3">
      <c r="D884" s="105"/>
      <c r="G884" s="90"/>
    </row>
    <row r="885" spans="4:7" x14ac:dyDescent="0.3">
      <c r="D885" s="105"/>
      <c r="G885" s="90"/>
    </row>
    <row r="886" spans="4:7" x14ac:dyDescent="0.3">
      <c r="D886" s="105"/>
      <c r="G886" s="90"/>
    </row>
    <row r="887" spans="4:7" x14ac:dyDescent="0.3">
      <c r="D887" s="105"/>
      <c r="G887" s="90"/>
    </row>
    <row r="888" spans="4:7" x14ac:dyDescent="0.3">
      <c r="D888" s="105"/>
      <c r="G888" s="90"/>
    </row>
    <row r="889" spans="4:7" x14ac:dyDescent="0.3">
      <c r="D889" s="105"/>
      <c r="G889" s="90"/>
    </row>
    <row r="890" spans="4:7" x14ac:dyDescent="0.3">
      <c r="D890" s="105"/>
      <c r="G890" s="90"/>
    </row>
    <row r="891" spans="4:7" x14ac:dyDescent="0.3">
      <c r="D891" s="105"/>
      <c r="G891" s="90"/>
    </row>
    <row r="892" spans="4:7" x14ac:dyDescent="0.3">
      <c r="D892" s="105"/>
      <c r="G892" s="90"/>
    </row>
    <row r="893" spans="4:7" x14ac:dyDescent="0.3">
      <c r="D893" s="105"/>
      <c r="G893" s="90"/>
    </row>
    <row r="894" spans="4:7" x14ac:dyDescent="0.3">
      <c r="D894" s="105"/>
      <c r="G894" s="90"/>
    </row>
    <row r="895" spans="4:7" x14ac:dyDescent="0.3">
      <c r="D895" s="105"/>
      <c r="G895" s="90"/>
    </row>
    <row r="896" spans="4:7" x14ac:dyDescent="0.3">
      <c r="D896" s="105"/>
      <c r="G896" s="90"/>
    </row>
    <row r="897" spans="4:7" x14ac:dyDescent="0.3">
      <c r="D897" s="105"/>
      <c r="G897" s="90"/>
    </row>
    <row r="898" spans="4:7" x14ac:dyDescent="0.3">
      <c r="D898" s="105"/>
      <c r="G898" s="90"/>
    </row>
    <row r="899" spans="4:7" x14ac:dyDescent="0.3">
      <c r="D899" s="105"/>
      <c r="G899" s="90"/>
    </row>
    <row r="900" spans="4:7" x14ac:dyDescent="0.3">
      <c r="D900" s="105"/>
      <c r="G900" s="90"/>
    </row>
    <row r="901" spans="4:7" x14ac:dyDescent="0.3">
      <c r="D901" s="105"/>
      <c r="G901" s="90"/>
    </row>
    <row r="902" spans="4:7" x14ac:dyDescent="0.3">
      <c r="D902" s="105"/>
      <c r="G902" s="90"/>
    </row>
    <row r="903" spans="4:7" x14ac:dyDescent="0.3">
      <c r="D903" s="105"/>
      <c r="G903" s="90"/>
    </row>
    <row r="904" spans="4:7" x14ac:dyDescent="0.3">
      <c r="D904" s="105"/>
      <c r="G904" s="90"/>
    </row>
    <row r="905" spans="4:7" x14ac:dyDescent="0.3">
      <c r="D905" s="105"/>
      <c r="G905" s="90"/>
    </row>
    <row r="906" spans="4:7" x14ac:dyDescent="0.3">
      <c r="D906" s="105"/>
      <c r="G906" s="90"/>
    </row>
    <row r="907" spans="4:7" x14ac:dyDescent="0.3">
      <c r="D907" s="105"/>
      <c r="G907" s="90"/>
    </row>
    <row r="908" spans="4:7" x14ac:dyDescent="0.3">
      <c r="D908" s="105"/>
      <c r="G908" s="90"/>
    </row>
    <row r="909" spans="4:7" x14ac:dyDescent="0.3">
      <c r="D909" s="105"/>
      <c r="G909" s="90"/>
    </row>
    <row r="910" spans="4:7" x14ac:dyDescent="0.3">
      <c r="D910" s="105"/>
      <c r="G910" s="90"/>
    </row>
    <row r="911" spans="4:7" x14ac:dyDescent="0.3">
      <c r="D911" s="105"/>
      <c r="G911" s="90"/>
    </row>
    <row r="912" spans="4:7" x14ac:dyDescent="0.3">
      <c r="D912" s="105"/>
      <c r="G912" s="90"/>
    </row>
    <row r="913" spans="4:7" x14ac:dyDescent="0.3">
      <c r="D913" s="105"/>
      <c r="G913" s="90"/>
    </row>
    <row r="914" spans="4:7" x14ac:dyDescent="0.3">
      <c r="D914" s="105"/>
      <c r="G914" s="90"/>
    </row>
    <row r="915" spans="4:7" x14ac:dyDescent="0.3">
      <c r="D915" s="105"/>
      <c r="G915" s="90"/>
    </row>
    <row r="916" spans="4:7" x14ac:dyDescent="0.3">
      <c r="D916" s="105"/>
      <c r="G916" s="90"/>
    </row>
    <row r="917" spans="4:7" x14ac:dyDescent="0.3">
      <c r="D917" s="105"/>
      <c r="G917" s="90"/>
    </row>
    <row r="918" spans="4:7" x14ac:dyDescent="0.3">
      <c r="D918" s="105"/>
      <c r="G918" s="90"/>
    </row>
    <row r="919" spans="4:7" x14ac:dyDescent="0.3">
      <c r="D919" s="105"/>
      <c r="G919" s="90"/>
    </row>
    <row r="920" spans="4:7" x14ac:dyDescent="0.3">
      <c r="D920" s="105"/>
      <c r="G920" s="90"/>
    </row>
    <row r="921" spans="4:7" x14ac:dyDescent="0.3">
      <c r="D921" s="105"/>
      <c r="G921" s="90"/>
    </row>
    <row r="922" spans="4:7" x14ac:dyDescent="0.3">
      <c r="D922" s="105"/>
      <c r="G922" s="90"/>
    </row>
    <row r="923" spans="4:7" x14ac:dyDescent="0.3">
      <c r="D923" s="105"/>
      <c r="G923" s="90"/>
    </row>
    <row r="924" spans="4:7" x14ac:dyDescent="0.3">
      <c r="D924" s="105"/>
      <c r="G924" s="90"/>
    </row>
    <row r="925" spans="4:7" x14ac:dyDescent="0.3">
      <c r="D925" s="105"/>
      <c r="G925" s="90"/>
    </row>
    <row r="926" spans="4:7" x14ac:dyDescent="0.3">
      <c r="D926" s="105"/>
      <c r="G926" s="90"/>
    </row>
    <row r="927" spans="4:7" x14ac:dyDescent="0.3">
      <c r="D927" s="105"/>
      <c r="G927" s="90"/>
    </row>
    <row r="928" spans="4:7" x14ac:dyDescent="0.3">
      <c r="D928" s="105"/>
      <c r="G928" s="90"/>
    </row>
    <row r="929" spans="4:7" x14ac:dyDescent="0.3">
      <c r="D929" s="105"/>
      <c r="G929" s="90"/>
    </row>
    <row r="930" spans="4:7" x14ac:dyDescent="0.3">
      <c r="D930" s="105"/>
      <c r="G930" s="90"/>
    </row>
    <row r="931" spans="4:7" x14ac:dyDescent="0.3">
      <c r="D931" s="105"/>
      <c r="G931" s="90"/>
    </row>
    <row r="932" spans="4:7" x14ac:dyDescent="0.3">
      <c r="D932" s="105"/>
      <c r="G932" s="90"/>
    </row>
    <row r="933" spans="4:7" x14ac:dyDescent="0.3">
      <c r="D933" s="105"/>
      <c r="G933" s="90"/>
    </row>
    <row r="934" spans="4:7" x14ac:dyDescent="0.3">
      <c r="D934" s="105"/>
      <c r="G934" s="90"/>
    </row>
    <row r="935" spans="4:7" x14ac:dyDescent="0.3">
      <c r="D935" s="105"/>
      <c r="G935" s="90"/>
    </row>
    <row r="936" spans="4:7" x14ac:dyDescent="0.3">
      <c r="D936" s="105"/>
      <c r="G936" s="90"/>
    </row>
    <row r="937" spans="4:7" x14ac:dyDescent="0.3">
      <c r="D937" s="105"/>
      <c r="G937" s="90"/>
    </row>
    <row r="938" spans="4:7" x14ac:dyDescent="0.3">
      <c r="D938" s="105"/>
      <c r="G938" s="90"/>
    </row>
    <row r="939" spans="4:7" x14ac:dyDescent="0.3">
      <c r="D939" s="105"/>
      <c r="G939" s="90"/>
    </row>
    <row r="940" spans="4:7" x14ac:dyDescent="0.3">
      <c r="D940" s="105"/>
      <c r="G940" s="90"/>
    </row>
    <row r="941" spans="4:7" x14ac:dyDescent="0.3">
      <c r="D941" s="105"/>
      <c r="G941" s="90"/>
    </row>
    <row r="942" spans="4:7" x14ac:dyDescent="0.3">
      <c r="D942" s="105"/>
      <c r="G942" s="90"/>
    </row>
    <row r="943" spans="4:7" x14ac:dyDescent="0.3">
      <c r="D943" s="105"/>
      <c r="G943" s="90"/>
    </row>
    <row r="944" spans="4:7" x14ac:dyDescent="0.3">
      <c r="D944" s="105"/>
      <c r="G944" s="90"/>
    </row>
    <row r="945" spans="4:7" x14ac:dyDescent="0.3">
      <c r="D945" s="105"/>
      <c r="G945" s="90"/>
    </row>
    <row r="946" spans="4:7" x14ac:dyDescent="0.3">
      <c r="D946" s="105"/>
      <c r="G946" s="90"/>
    </row>
    <row r="947" spans="4:7" x14ac:dyDescent="0.3">
      <c r="D947" s="105"/>
      <c r="G947" s="90"/>
    </row>
    <row r="948" spans="4:7" x14ac:dyDescent="0.3">
      <c r="D948" s="105"/>
      <c r="G948" s="90"/>
    </row>
    <row r="949" spans="4:7" x14ac:dyDescent="0.3">
      <c r="D949" s="105"/>
      <c r="G949" s="90"/>
    </row>
    <row r="950" spans="4:7" x14ac:dyDescent="0.3">
      <c r="D950" s="105"/>
      <c r="G950" s="90"/>
    </row>
    <row r="951" spans="4:7" x14ac:dyDescent="0.3">
      <c r="D951" s="105"/>
      <c r="G951" s="90"/>
    </row>
    <row r="952" spans="4:7" x14ac:dyDescent="0.3">
      <c r="D952" s="105"/>
      <c r="G952" s="90"/>
    </row>
    <row r="953" spans="4:7" x14ac:dyDescent="0.3">
      <c r="D953" s="105"/>
      <c r="G953" s="90"/>
    </row>
    <row r="954" spans="4:7" x14ac:dyDescent="0.3">
      <c r="D954" s="105"/>
      <c r="G954" s="90"/>
    </row>
    <row r="955" spans="4:7" x14ac:dyDescent="0.3">
      <c r="D955" s="105"/>
      <c r="G955" s="90"/>
    </row>
    <row r="956" spans="4:7" x14ac:dyDescent="0.3">
      <c r="D956" s="105"/>
      <c r="G956" s="90"/>
    </row>
    <row r="957" spans="4:7" x14ac:dyDescent="0.3">
      <c r="D957" s="105"/>
      <c r="G957" s="90"/>
    </row>
    <row r="958" spans="4:7" x14ac:dyDescent="0.3">
      <c r="D958" s="105"/>
      <c r="G958" s="90"/>
    </row>
    <row r="959" spans="4:7" x14ac:dyDescent="0.3">
      <c r="D959" s="105"/>
      <c r="G959" s="90"/>
    </row>
    <row r="960" spans="4:7" x14ac:dyDescent="0.3">
      <c r="D960" s="105"/>
      <c r="G960" s="90"/>
    </row>
    <row r="961" spans="4:7" x14ac:dyDescent="0.3">
      <c r="D961" s="105"/>
      <c r="G961" s="90"/>
    </row>
    <row r="962" spans="4:7" x14ac:dyDescent="0.3">
      <c r="D962" s="105"/>
      <c r="G962" s="90"/>
    </row>
    <row r="963" spans="4:7" x14ac:dyDescent="0.3">
      <c r="D963" s="105"/>
      <c r="G963" s="90"/>
    </row>
    <row r="964" spans="4:7" x14ac:dyDescent="0.3">
      <c r="D964" s="105"/>
      <c r="G964" s="90"/>
    </row>
    <row r="965" spans="4:7" x14ac:dyDescent="0.3">
      <c r="D965" s="105"/>
      <c r="G965" s="90"/>
    </row>
    <row r="966" spans="4:7" x14ac:dyDescent="0.3">
      <c r="D966" s="105"/>
      <c r="G966" s="90"/>
    </row>
    <row r="967" spans="4:7" x14ac:dyDescent="0.3">
      <c r="D967" s="105"/>
      <c r="G967" s="90"/>
    </row>
    <row r="968" spans="4:7" x14ac:dyDescent="0.3">
      <c r="D968" s="105"/>
      <c r="G968" s="90"/>
    </row>
    <row r="969" spans="4:7" x14ac:dyDescent="0.3">
      <c r="D969" s="105"/>
      <c r="G969" s="90"/>
    </row>
    <row r="970" spans="4:7" x14ac:dyDescent="0.3">
      <c r="D970" s="105"/>
      <c r="G970" s="90"/>
    </row>
    <row r="971" spans="4:7" x14ac:dyDescent="0.3">
      <c r="D971" s="105"/>
      <c r="G971" s="90"/>
    </row>
    <row r="972" spans="4:7" x14ac:dyDescent="0.3">
      <c r="D972" s="105"/>
      <c r="G972" s="90"/>
    </row>
    <row r="973" spans="4:7" x14ac:dyDescent="0.3">
      <c r="D973" s="105"/>
      <c r="G973" s="90"/>
    </row>
    <row r="974" spans="4:7" x14ac:dyDescent="0.3">
      <c r="D974" s="105"/>
      <c r="G974" s="90"/>
    </row>
    <row r="975" spans="4:7" x14ac:dyDescent="0.3">
      <c r="D975" s="105"/>
      <c r="G975" s="90"/>
    </row>
    <row r="976" spans="4:7" x14ac:dyDescent="0.3">
      <c r="D976" s="105"/>
      <c r="G976" s="90"/>
    </row>
    <row r="977" spans="4:7" x14ac:dyDescent="0.3">
      <c r="D977" s="105"/>
      <c r="G977" s="90"/>
    </row>
    <row r="978" spans="4:7" x14ac:dyDescent="0.3">
      <c r="D978" s="105"/>
      <c r="G978" s="90"/>
    </row>
    <row r="979" spans="4:7" x14ac:dyDescent="0.3">
      <c r="D979" s="105"/>
      <c r="G979" s="90"/>
    </row>
    <row r="980" spans="4:7" x14ac:dyDescent="0.3">
      <c r="D980" s="105"/>
      <c r="G980" s="90"/>
    </row>
    <row r="981" spans="4:7" x14ac:dyDescent="0.3">
      <c r="D981" s="105"/>
      <c r="G981" s="90"/>
    </row>
    <row r="982" spans="4:7" x14ac:dyDescent="0.3">
      <c r="D982" s="105"/>
      <c r="G982" s="90"/>
    </row>
    <row r="983" spans="4:7" x14ac:dyDescent="0.3">
      <c r="D983" s="105"/>
      <c r="G983" s="90"/>
    </row>
    <row r="984" spans="4:7" x14ac:dyDescent="0.3">
      <c r="D984" s="105"/>
      <c r="G984" s="90"/>
    </row>
    <row r="985" spans="4:7" x14ac:dyDescent="0.3">
      <c r="D985" s="105"/>
      <c r="G985" s="90"/>
    </row>
    <row r="986" spans="4:7" x14ac:dyDescent="0.3">
      <c r="D986" s="105"/>
      <c r="G986" s="90"/>
    </row>
    <row r="987" spans="4:7" x14ac:dyDescent="0.3">
      <c r="D987" s="105"/>
      <c r="G987" s="90"/>
    </row>
    <row r="988" spans="4:7" x14ac:dyDescent="0.3">
      <c r="D988" s="105"/>
      <c r="G988" s="90"/>
    </row>
    <row r="989" spans="4:7" x14ac:dyDescent="0.3">
      <c r="D989" s="105"/>
      <c r="G989" s="90"/>
    </row>
    <row r="990" spans="4:7" x14ac:dyDescent="0.3">
      <c r="D990" s="105"/>
      <c r="G990" s="90"/>
    </row>
    <row r="991" spans="4:7" x14ac:dyDescent="0.3">
      <c r="D991" s="105"/>
      <c r="G991" s="90"/>
    </row>
    <row r="992" spans="4:7" x14ac:dyDescent="0.3">
      <c r="D992" s="105"/>
      <c r="G992" s="90"/>
    </row>
    <row r="993" spans="4:7" x14ac:dyDescent="0.3">
      <c r="D993" s="105"/>
      <c r="G993" s="90"/>
    </row>
    <row r="994" spans="4:7" x14ac:dyDescent="0.3">
      <c r="D994" s="105"/>
      <c r="G994" s="90"/>
    </row>
    <row r="995" spans="4:7" x14ac:dyDescent="0.3">
      <c r="D995" s="105"/>
      <c r="G995" s="90"/>
    </row>
    <row r="996" spans="4:7" x14ac:dyDescent="0.3">
      <c r="D996" s="105"/>
      <c r="G996" s="90"/>
    </row>
    <row r="997" spans="4:7" x14ac:dyDescent="0.3">
      <c r="D997" s="105"/>
      <c r="G997" s="90"/>
    </row>
    <row r="998" spans="4:7" x14ac:dyDescent="0.3">
      <c r="D998" s="105"/>
      <c r="G998" s="90"/>
    </row>
    <row r="999" spans="4:7" x14ac:dyDescent="0.3">
      <c r="D999" s="105"/>
      <c r="G999" s="90"/>
    </row>
    <row r="1000" spans="4:7" x14ac:dyDescent="0.3">
      <c r="D1000" s="105"/>
      <c r="G1000" s="90"/>
    </row>
    <row r="1001" spans="4:7" x14ac:dyDescent="0.3">
      <c r="D1001" s="105"/>
      <c r="G1001" s="90"/>
    </row>
    <row r="1002" spans="4:7" x14ac:dyDescent="0.3">
      <c r="D1002" s="105"/>
      <c r="G1002" s="90"/>
    </row>
    <row r="1003" spans="4:7" x14ac:dyDescent="0.3">
      <c r="D1003" s="105"/>
      <c r="G1003" s="90"/>
    </row>
    <row r="1004" spans="4:7" x14ac:dyDescent="0.3">
      <c r="D1004" s="105"/>
      <c r="G1004" s="90"/>
    </row>
    <row r="1005" spans="4:7" x14ac:dyDescent="0.3">
      <c r="D1005" s="105"/>
      <c r="G1005" s="90"/>
    </row>
    <row r="1006" spans="4:7" x14ac:dyDescent="0.3">
      <c r="D1006" s="105"/>
      <c r="G1006" s="90"/>
    </row>
    <row r="1007" spans="4:7" x14ac:dyDescent="0.3">
      <c r="D1007" s="105"/>
      <c r="G1007" s="90"/>
    </row>
    <row r="1008" spans="4:7" x14ac:dyDescent="0.3">
      <c r="D1008" s="105"/>
      <c r="G1008" s="90"/>
    </row>
    <row r="1009" spans="4:7" x14ac:dyDescent="0.3">
      <c r="D1009" s="105"/>
      <c r="G1009" s="90"/>
    </row>
    <row r="1010" spans="4:7" x14ac:dyDescent="0.3">
      <c r="D1010" s="105"/>
      <c r="G1010" s="90"/>
    </row>
    <row r="1011" spans="4:7" x14ac:dyDescent="0.3">
      <c r="D1011" s="105"/>
      <c r="G1011" s="90"/>
    </row>
    <row r="1012" spans="4:7" x14ac:dyDescent="0.3">
      <c r="D1012" s="105"/>
      <c r="G1012" s="90"/>
    </row>
    <row r="1013" spans="4:7" x14ac:dyDescent="0.3">
      <c r="D1013" s="105"/>
      <c r="G1013" s="90"/>
    </row>
    <row r="1014" spans="4:7" x14ac:dyDescent="0.3">
      <c r="D1014" s="105"/>
      <c r="G1014" s="90"/>
    </row>
    <row r="1015" spans="4:7" x14ac:dyDescent="0.3">
      <c r="D1015" s="105"/>
      <c r="G1015" s="90"/>
    </row>
  </sheetData>
  <sheetProtection algorithmName="SHA-512" hashValue="VVOU8LsrtBNmlFesmANGLE6uccrYMwy/8Efw8bk8L0Exbu1wED0WAsz3wYTdfyr9Shg539QdpW40qzv7yRfGTA==" saltValue="f9BGB0X9k0cR5/5foMEM5A==" spinCount="100000" sheet="1" objects="1" scenarios="1"/>
  <protectedRanges>
    <protectedRange sqref="G51:G493" name="Range2"/>
    <protectedRange sqref="D51:D493" name="Range1"/>
  </protectedRanges>
  <mergeCells count="102">
    <mergeCell ref="A1:G1"/>
    <mergeCell ref="A2:F2"/>
    <mergeCell ref="A3:B11"/>
    <mergeCell ref="C3:E11"/>
    <mergeCell ref="F3:G11"/>
    <mergeCell ref="A12:I12"/>
    <mergeCell ref="D18:I25"/>
    <mergeCell ref="A26:I26"/>
    <mergeCell ref="B27:I27"/>
    <mergeCell ref="A15:B15"/>
    <mergeCell ref="C15:E15"/>
    <mergeCell ref="G15:I15"/>
    <mergeCell ref="A13:B13"/>
    <mergeCell ref="C13:E13"/>
    <mergeCell ref="G13:I13"/>
    <mergeCell ref="A14:B14"/>
    <mergeCell ref="C14:E14"/>
    <mergeCell ref="G14:I14"/>
    <mergeCell ref="B28:I28"/>
    <mergeCell ref="B29:I29"/>
    <mergeCell ref="B30:I30"/>
    <mergeCell ref="A16:I16"/>
    <mergeCell ref="A17:C17"/>
    <mergeCell ref="D17:I17"/>
    <mergeCell ref="B37:I37"/>
    <mergeCell ref="B38:I38"/>
    <mergeCell ref="B39:I39"/>
    <mergeCell ref="B40:I40"/>
    <mergeCell ref="B41:I41"/>
    <mergeCell ref="B42:I42"/>
    <mergeCell ref="B31:I31"/>
    <mergeCell ref="B32:I32"/>
    <mergeCell ref="B33:I33"/>
    <mergeCell ref="B34:I34"/>
    <mergeCell ref="B35:I35"/>
    <mergeCell ref="B36:I36"/>
    <mergeCell ref="B53:G53"/>
    <mergeCell ref="B61:G61"/>
    <mergeCell ref="B64:G64"/>
    <mergeCell ref="B66:G66"/>
    <mergeCell ref="B67:G67"/>
    <mergeCell ref="B80:G80"/>
    <mergeCell ref="B43:I43"/>
    <mergeCell ref="B44:I44"/>
    <mergeCell ref="B45:I45"/>
    <mergeCell ref="B46:I46"/>
    <mergeCell ref="B49:G49"/>
    <mergeCell ref="B50:G50"/>
    <mergeCell ref="B125:G125"/>
    <mergeCell ref="B135:G135"/>
    <mergeCell ref="B151:G151"/>
    <mergeCell ref="B152:G152"/>
    <mergeCell ref="B160:G160"/>
    <mergeCell ref="B181:G181"/>
    <mergeCell ref="B139:G139"/>
    <mergeCell ref="B171:G171"/>
    <mergeCell ref="B84:G84"/>
    <mergeCell ref="B88:G88"/>
    <mergeCell ref="B95:G95"/>
    <mergeCell ref="B96:G96"/>
    <mergeCell ref="B110:G110"/>
    <mergeCell ref="B122:G122"/>
    <mergeCell ref="B118:G118"/>
    <mergeCell ref="B215:G215"/>
    <mergeCell ref="B224:G224"/>
    <mergeCell ref="B233:G233"/>
    <mergeCell ref="B237:G237"/>
    <mergeCell ref="B248:G248"/>
    <mergeCell ref="B257:G257"/>
    <mergeCell ref="B189:G189"/>
    <mergeCell ref="B193:G193"/>
    <mergeCell ref="B199:G199"/>
    <mergeCell ref="B203:G203"/>
    <mergeCell ref="B204:G204"/>
    <mergeCell ref="B209:G209"/>
    <mergeCell ref="B195:G195"/>
    <mergeCell ref="B466:G466"/>
    <mergeCell ref="B473:F473"/>
    <mergeCell ref="B474:G474"/>
    <mergeCell ref="B479:G479"/>
    <mergeCell ref="B485:G485"/>
    <mergeCell ref="B491:G491"/>
    <mergeCell ref="B471:G471"/>
    <mergeCell ref="B422:G422"/>
    <mergeCell ref="B425:G425"/>
    <mergeCell ref="B429:G429"/>
    <mergeCell ref="B436:G436"/>
    <mergeCell ref="B462:G462"/>
    <mergeCell ref="B450:G450"/>
    <mergeCell ref="B454:G454"/>
    <mergeCell ref="B368:G368"/>
    <mergeCell ref="B379:G379"/>
    <mergeCell ref="B386:G386"/>
    <mergeCell ref="B398:G398"/>
    <mergeCell ref="B408:G408"/>
    <mergeCell ref="B421:G421"/>
    <mergeCell ref="B268:G268"/>
    <mergeCell ref="B277:G277"/>
    <mergeCell ref="B282:G282"/>
    <mergeCell ref="B287:G287"/>
    <mergeCell ref="B360:F360"/>
    <mergeCell ref="B361:G361"/>
  </mergeCells>
  <dataValidations count="4">
    <dataValidation type="list" allowBlank="1" showErrorMessage="1" sqref="D48 D51:D52 D136:D138 D54:D60 D62:D63 D65 D68:D79 D81:D83 D85:D87 D89:D94 D486:D490 D123:D124 D111:D117 D258:D267 D463:D465 D196:D198 D200:D202 D205:D208 D210:D214 D216:D223 D225:D232 D234:D236 D238:D247 D249:D256 D492:D500 D269:D276 D278:D281 D283:D286 D288:D359 D362:D367 D369:D378 D380:D385 D387:D397 D399:D407 D409:D420 D423:D424 D119:D121 D194 D475:D478 D480:D484 D97:D109 D126:D134 D153:D159 D161:D170 D172:D180 D190:D192 D426:D428 D437:D449 D182:D188 D467:D470 D472 D140:D150 D451:D453 D430:D435" xr:uid="{5C5C5214-F121-4668-A0A2-4396050EF226}">
      <formula1>$L$1:$N$1</formula1>
    </dataValidation>
    <dataValidation type="list" allowBlank="1" showErrorMessage="1" sqref="D501" xr:uid="{031EF675-1318-4298-BAFC-61213219A8BE}">
      <formula1>$A$675:$A$677</formula1>
    </dataValidation>
    <dataValidation type="list" allowBlank="1" showErrorMessage="1" sqref="J150" xr:uid="{081449B7-E64B-4279-9FD7-AA0066ED29F3}">
      <formula1>$A$811:$A$813</formula1>
    </dataValidation>
    <dataValidation type="list" allowBlank="1" showInputMessage="1" showErrorMessage="1" sqref="D454:D461" xr:uid="{DBF77CE5-CC7E-460D-812A-51D6497FFB12}">
      <formula1>$L$1:$N$1</formula1>
    </dataValidation>
  </dataValidations>
  <pageMargins left="0.7" right="0.7" top="0.75" bottom="0.75" header="0" footer="0"/>
  <pageSetup paperSize="9" scale="2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1:Q1005"/>
  <sheetViews>
    <sheetView view="pageBreakPreview" topLeftCell="A375" zoomScale="60" zoomScaleNormal="48" workbookViewId="0">
      <selection activeCell="H380" sqref="H1:L1048576"/>
    </sheetView>
  </sheetViews>
  <sheetFormatPr defaultColWidth="14.453125" defaultRowHeight="15" x14ac:dyDescent="0.3"/>
  <cols>
    <col min="1" max="1" width="15" style="153" customWidth="1"/>
    <col min="2" max="2" width="39.1796875" style="153" customWidth="1"/>
    <col min="3" max="3" width="44.7265625" style="153" customWidth="1"/>
    <col min="4" max="4" width="13.90625" style="153" customWidth="1"/>
    <col min="5" max="5" width="17" style="153" customWidth="1"/>
    <col min="6" max="6" width="51.90625" style="153" customWidth="1"/>
    <col min="7" max="7" width="58.7265625" style="153" customWidth="1"/>
    <col min="8" max="12" width="9.08984375" style="213" hidden="1" customWidth="1"/>
    <col min="13" max="13" width="9.08984375" style="152" customWidth="1"/>
    <col min="14" max="26" width="8.7265625" style="153" customWidth="1"/>
    <col min="27" max="16384" width="14.453125" style="153"/>
  </cols>
  <sheetData>
    <row r="1" spans="1:15" x14ac:dyDescent="0.3">
      <c r="A1" s="1006" t="s">
        <v>147</v>
      </c>
      <c r="B1" s="998"/>
      <c r="C1" s="998"/>
      <c r="D1" s="998"/>
      <c r="E1" s="998"/>
      <c r="F1" s="998"/>
      <c r="G1" s="999"/>
      <c r="H1" s="699"/>
      <c r="I1" s="699"/>
      <c r="K1" s="213">
        <v>0</v>
      </c>
      <c r="L1" s="213">
        <v>1</v>
      </c>
      <c r="M1" s="152">
        <v>2</v>
      </c>
      <c r="N1" s="152"/>
      <c r="O1" s="152"/>
    </row>
    <row r="2" spans="1:15" x14ac:dyDescent="0.3">
      <c r="A2" s="1006" t="s">
        <v>2317</v>
      </c>
      <c r="B2" s="998"/>
      <c r="C2" s="998"/>
      <c r="D2" s="998"/>
      <c r="E2" s="998"/>
      <c r="F2" s="999"/>
      <c r="G2" s="290" t="b">
        <f>'Hospital Score'!E5</f>
        <v>1</v>
      </c>
      <c r="H2" s="699"/>
      <c r="I2" s="699"/>
      <c r="N2" s="152"/>
      <c r="O2" s="152"/>
    </row>
    <row r="3" spans="1:15" ht="30" x14ac:dyDescent="0.3">
      <c r="A3" s="257" t="s">
        <v>149</v>
      </c>
      <c r="B3" s="188" t="s">
        <v>150</v>
      </c>
      <c r="C3" s="188" t="s">
        <v>1040</v>
      </c>
      <c r="D3" s="188" t="s">
        <v>152</v>
      </c>
      <c r="E3" s="188" t="s">
        <v>153</v>
      </c>
      <c r="F3" s="188" t="s">
        <v>154</v>
      </c>
      <c r="G3" s="188" t="s">
        <v>155</v>
      </c>
      <c r="H3" s="699"/>
      <c r="I3" s="699"/>
      <c r="N3" s="152"/>
      <c r="O3" s="152"/>
    </row>
    <row r="4" spans="1:15" x14ac:dyDescent="0.3">
      <c r="A4" s="239"/>
      <c r="B4" s="1003" t="s">
        <v>157</v>
      </c>
      <c r="C4" s="1004"/>
      <c r="D4" s="1004"/>
      <c r="E4" s="1004"/>
      <c r="F4" s="1004"/>
      <c r="G4" s="1005"/>
      <c r="H4" s="699">
        <f t="shared" ref="H4:I4" si="0">H5+H10</f>
        <v>9</v>
      </c>
      <c r="I4" s="699">
        <f t="shared" si="0"/>
        <v>18</v>
      </c>
      <c r="N4" s="152"/>
      <c r="O4" s="152"/>
    </row>
    <row r="5" spans="1:15" x14ac:dyDescent="0.3">
      <c r="A5" s="241" t="s">
        <v>18</v>
      </c>
      <c r="B5" s="1002" t="s">
        <v>159</v>
      </c>
      <c r="C5" s="998"/>
      <c r="D5" s="998"/>
      <c r="E5" s="998"/>
      <c r="F5" s="998"/>
      <c r="G5" s="999"/>
      <c r="H5" s="699">
        <f>SUM(D6:D9)</f>
        <v>4</v>
      </c>
      <c r="I5" s="699">
        <f>COUNT(D6:D9)*2</f>
        <v>8</v>
      </c>
      <c r="N5" s="152"/>
      <c r="O5" s="152"/>
    </row>
    <row r="6" spans="1:15" ht="45" x14ac:dyDescent="0.3">
      <c r="A6" s="240" t="s">
        <v>1045</v>
      </c>
      <c r="B6" s="137" t="s">
        <v>166</v>
      </c>
      <c r="C6" s="146" t="s">
        <v>2318</v>
      </c>
      <c r="D6" s="157">
        <v>1</v>
      </c>
      <c r="E6" s="158" t="s">
        <v>198</v>
      </c>
      <c r="F6" s="137" t="s">
        <v>2319</v>
      </c>
      <c r="G6" s="158"/>
      <c r="H6" s="699"/>
      <c r="I6" s="699"/>
      <c r="N6" s="152"/>
      <c r="O6" s="152"/>
    </row>
    <row r="7" spans="1:15" ht="30" x14ac:dyDescent="0.3">
      <c r="A7" s="240" t="s">
        <v>1048</v>
      </c>
      <c r="B7" s="137" t="s">
        <v>170</v>
      </c>
      <c r="C7" s="140" t="s">
        <v>2320</v>
      </c>
      <c r="D7" s="157">
        <v>1</v>
      </c>
      <c r="E7" s="158" t="s">
        <v>198</v>
      </c>
      <c r="F7" s="137" t="s">
        <v>2321</v>
      </c>
      <c r="G7" s="158"/>
      <c r="H7" s="699"/>
      <c r="I7" s="699"/>
      <c r="N7" s="152"/>
      <c r="O7" s="152"/>
    </row>
    <row r="8" spans="1:15" ht="30" x14ac:dyDescent="0.3">
      <c r="A8" s="240" t="s">
        <v>1075</v>
      </c>
      <c r="B8" s="137" t="s">
        <v>184</v>
      </c>
      <c r="C8" s="146" t="s">
        <v>2322</v>
      </c>
      <c r="D8" s="157">
        <v>1</v>
      </c>
      <c r="E8" s="158" t="s">
        <v>400</v>
      </c>
      <c r="F8" s="158"/>
      <c r="G8" s="158"/>
      <c r="H8" s="699"/>
      <c r="I8" s="699"/>
      <c r="N8" s="152"/>
      <c r="O8" s="152"/>
    </row>
    <row r="9" spans="1:15" ht="30" x14ac:dyDescent="0.3">
      <c r="A9" s="240" t="s">
        <v>1915</v>
      </c>
      <c r="B9" s="139" t="s">
        <v>189</v>
      </c>
      <c r="C9" s="156" t="s">
        <v>2323</v>
      </c>
      <c r="D9" s="171">
        <v>1</v>
      </c>
      <c r="E9" s="170" t="s">
        <v>198</v>
      </c>
      <c r="F9" s="170"/>
      <c r="G9" s="158"/>
      <c r="H9" s="699"/>
      <c r="I9" s="699"/>
      <c r="N9" s="152"/>
      <c r="O9" s="152"/>
    </row>
    <row r="10" spans="1:15" x14ac:dyDescent="0.3">
      <c r="A10" s="241" t="s">
        <v>20</v>
      </c>
      <c r="B10" s="1002" t="s">
        <v>1077</v>
      </c>
      <c r="C10" s="998"/>
      <c r="D10" s="998"/>
      <c r="E10" s="998"/>
      <c r="F10" s="998"/>
      <c r="G10" s="999"/>
      <c r="H10" s="699">
        <f>SUM(D11:D15)</f>
        <v>5</v>
      </c>
      <c r="I10" s="699">
        <f>COUNT(D11:D15)*2</f>
        <v>10</v>
      </c>
      <c r="N10" s="152"/>
      <c r="O10" s="152"/>
    </row>
    <row r="11" spans="1:15" ht="30" x14ac:dyDescent="0.3">
      <c r="A11" s="240" t="s">
        <v>1078</v>
      </c>
      <c r="B11" s="137" t="s">
        <v>1079</v>
      </c>
      <c r="C11" s="146" t="s">
        <v>1086</v>
      </c>
      <c r="D11" s="157">
        <v>1</v>
      </c>
      <c r="E11" s="158" t="s">
        <v>198</v>
      </c>
      <c r="F11" s="158" t="s">
        <v>2324</v>
      </c>
      <c r="G11" s="158"/>
      <c r="H11" s="699"/>
      <c r="I11" s="699"/>
      <c r="N11" s="152"/>
      <c r="O11" s="152"/>
    </row>
    <row r="12" spans="1:15" x14ac:dyDescent="0.3">
      <c r="A12" s="240"/>
      <c r="B12" s="137"/>
      <c r="C12" s="146" t="s">
        <v>2325</v>
      </c>
      <c r="D12" s="157">
        <v>1</v>
      </c>
      <c r="E12" s="158" t="s">
        <v>198</v>
      </c>
      <c r="F12" s="158"/>
      <c r="G12" s="158"/>
      <c r="H12" s="699"/>
      <c r="I12" s="699"/>
      <c r="N12" s="152"/>
      <c r="O12" s="152"/>
    </row>
    <row r="13" spans="1:15" ht="30" x14ac:dyDescent="0.3">
      <c r="A13" s="240" t="s">
        <v>1091</v>
      </c>
      <c r="B13" s="137" t="s">
        <v>1092</v>
      </c>
      <c r="C13" s="146" t="s">
        <v>2326</v>
      </c>
      <c r="D13" s="157">
        <v>1</v>
      </c>
      <c r="E13" s="158" t="s">
        <v>198</v>
      </c>
      <c r="F13" s="146"/>
      <c r="G13" s="158"/>
      <c r="H13" s="699"/>
      <c r="I13" s="699"/>
      <c r="N13" s="152"/>
      <c r="O13" s="152"/>
    </row>
    <row r="14" spans="1:15" ht="30" x14ac:dyDescent="0.3">
      <c r="A14" s="240" t="s">
        <v>1099</v>
      </c>
      <c r="B14" s="137" t="s">
        <v>1100</v>
      </c>
      <c r="C14" s="146" t="s">
        <v>1732</v>
      </c>
      <c r="D14" s="157">
        <v>1</v>
      </c>
      <c r="E14" s="158" t="s">
        <v>198</v>
      </c>
      <c r="F14" s="158"/>
      <c r="G14" s="158"/>
      <c r="H14" s="699"/>
      <c r="I14" s="699"/>
      <c r="N14" s="152"/>
      <c r="O14" s="152"/>
    </row>
    <row r="15" spans="1:15" x14ac:dyDescent="0.3">
      <c r="A15" s="240"/>
      <c r="B15" s="137"/>
      <c r="C15" s="146" t="s">
        <v>2327</v>
      </c>
      <c r="D15" s="157">
        <v>1</v>
      </c>
      <c r="E15" s="158" t="s">
        <v>198</v>
      </c>
      <c r="F15" s="158"/>
      <c r="G15" s="158"/>
      <c r="H15" s="699"/>
      <c r="I15" s="699"/>
      <c r="N15" s="152"/>
      <c r="O15" s="152"/>
    </row>
    <row r="16" spans="1:15" x14ac:dyDescent="0.3">
      <c r="A16" s="239"/>
      <c r="B16" s="1003" t="s">
        <v>222</v>
      </c>
      <c r="C16" s="1004"/>
      <c r="D16" s="1004"/>
      <c r="E16" s="1004"/>
      <c r="F16" s="1004"/>
      <c r="G16" s="1005"/>
      <c r="H16" s="699">
        <f t="shared" ref="H16:I16" si="1">H17+H22+H26+H33+H38</f>
        <v>22</v>
      </c>
      <c r="I16" s="699">
        <f t="shared" si="1"/>
        <v>44</v>
      </c>
      <c r="N16" s="152"/>
      <c r="O16" s="152"/>
    </row>
    <row r="17" spans="1:15" x14ac:dyDescent="0.3">
      <c r="A17" s="241" t="s">
        <v>30</v>
      </c>
      <c r="B17" s="1002" t="s">
        <v>224</v>
      </c>
      <c r="C17" s="998"/>
      <c r="D17" s="998"/>
      <c r="E17" s="998"/>
      <c r="F17" s="998"/>
      <c r="G17" s="999"/>
      <c r="H17" s="699">
        <f>SUM(D18:D21)</f>
        <v>4</v>
      </c>
      <c r="I17" s="699">
        <f>COUNT(D18:D21)*2</f>
        <v>8</v>
      </c>
      <c r="N17" s="152"/>
      <c r="O17" s="152"/>
    </row>
    <row r="18" spans="1:15" ht="30" x14ac:dyDescent="0.3">
      <c r="A18" s="240" t="s">
        <v>1153</v>
      </c>
      <c r="B18" s="139" t="s">
        <v>226</v>
      </c>
      <c r="C18" s="147" t="s">
        <v>2328</v>
      </c>
      <c r="D18" s="157">
        <v>1</v>
      </c>
      <c r="E18" s="158" t="s">
        <v>228</v>
      </c>
      <c r="F18" s="146" t="s">
        <v>2329</v>
      </c>
      <c r="G18" s="158"/>
      <c r="H18" s="699"/>
      <c r="I18" s="699"/>
      <c r="N18" s="152"/>
      <c r="O18" s="152"/>
    </row>
    <row r="19" spans="1:15" x14ac:dyDescent="0.3">
      <c r="A19" s="240"/>
      <c r="B19" s="139"/>
      <c r="C19" s="147" t="s">
        <v>2330</v>
      </c>
      <c r="D19" s="157">
        <v>1</v>
      </c>
      <c r="E19" s="158" t="s">
        <v>228</v>
      </c>
      <c r="F19" s="158"/>
      <c r="G19" s="158"/>
      <c r="H19" s="699"/>
      <c r="I19" s="699"/>
      <c r="N19" s="152"/>
      <c r="O19" s="152"/>
    </row>
    <row r="20" spans="1:15" x14ac:dyDescent="0.3">
      <c r="A20" s="240"/>
      <c r="B20" s="139"/>
      <c r="C20" s="141" t="s">
        <v>2331</v>
      </c>
      <c r="D20" s="157">
        <v>1</v>
      </c>
      <c r="E20" s="158" t="s">
        <v>228</v>
      </c>
      <c r="F20" s="158"/>
      <c r="G20" s="158"/>
      <c r="H20" s="699"/>
      <c r="I20" s="699"/>
      <c r="N20" s="152"/>
      <c r="O20" s="152"/>
    </row>
    <row r="21" spans="1:15" ht="30" x14ac:dyDescent="0.3">
      <c r="A21" s="240" t="s">
        <v>1172</v>
      </c>
      <c r="B21" s="139" t="s">
        <v>240</v>
      </c>
      <c r="C21" s="141" t="s">
        <v>241</v>
      </c>
      <c r="D21" s="157">
        <v>1</v>
      </c>
      <c r="E21" s="158" t="s">
        <v>228</v>
      </c>
      <c r="F21" s="158"/>
      <c r="G21" s="158"/>
      <c r="H21" s="699"/>
      <c r="I21" s="699"/>
      <c r="N21" s="152"/>
      <c r="O21" s="152"/>
    </row>
    <row r="22" spans="1:15" x14ac:dyDescent="0.3">
      <c r="A22" s="241" t="s">
        <v>32</v>
      </c>
      <c r="B22" s="997" t="s">
        <v>33</v>
      </c>
      <c r="C22" s="998"/>
      <c r="D22" s="998"/>
      <c r="E22" s="998"/>
      <c r="F22" s="998"/>
      <c r="G22" s="999"/>
      <c r="H22" s="699">
        <f>SUM(D23:D25)</f>
        <v>3</v>
      </c>
      <c r="I22" s="699">
        <f>COUNT(D23:D25)*2</f>
        <v>6</v>
      </c>
      <c r="N22" s="152"/>
      <c r="O22" s="152"/>
    </row>
    <row r="23" spans="1:15" ht="45" x14ac:dyDescent="0.3">
      <c r="A23" s="240" t="s">
        <v>1178</v>
      </c>
      <c r="B23" s="137" t="s">
        <v>249</v>
      </c>
      <c r="C23" s="147" t="s">
        <v>2332</v>
      </c>
      <c r="D23" s="157">
        <v>1</v>
      </c>
      <c r="E23" s="158" t="s">
        <v>501</v>
      </c>
      <c r="F23" s="137" t="s">
        <v>2333</v>
      </c>
      <c r="G23" s="158"/>
      <c r="H23" s="699"/>
      <c r="I23" s="699"/>
      <c r="N23" s="152"/>
      <c r="O23" s="152"/>
    </row>
    <row r="24" spans="1:15" ht="45" x14ac:dyDescent="0.3">
      <c r="A24" s="240" t="s">
        <v>1183</v>
      </c>
      <c r="B24" s="140" t="s">
        <v>1184</v>
      </c>
      <c r="C24" s="147" t="s">
        <v>2334</v>
      </c>
      <c r="D24" s="157">
        <v>1</v>
      </c>
      <c r="E24" s="158" t="s">
        <v>228</v>
      </c>
      <c r="F24" s="158"/>
      <c r="G24" s="158"/>
      <c r="H24" s="699"/>
      <c r="I24" s="699"/>
      <c r="N24" s="152"/>
      <c r="O24" s="152"/>
    </row>
    <row r="25" spans="1:15" x14ac:dyDescent="0.3">
      <c r="A25" s="240"/>
      <c r="B25" s="137"/>
      <c r="C25" s="147" t="s">
        <v>263</v>
      </c>
      <c r="D25" s="157">
        <v>1</v>
      </c>
      <c r="E25" s="158" t="s">
        <v>228</v>
      </c>
      <c r="F25" s="158"/>
      <c r="G25" s="158"/>
      <c r="H25" s="699"/>
      <c r="I25" s="699"/>
      <c r="N25" s="152"/>
      <c r="O25" s="152"/>
    </row>
    <row r="26" spans="1:15" x14ac:dyDescent="0.3">
      <c r="A26" s="241" t="s">
        <v>34</v>
      </c>
      <c r="B26" s="1002" t="s">
        <v>2335</v>
      </c>
      <c r="C26" s="998"/>
      <c r="D26" s="998"/>
      <c r="E26" s="998"/>
      <c r="F26" s="998"/>
      <c r="G26" s="999"/>
      <c r="H26" s="699">
        <f>SUM(D27:D32)</f>
        <v>6</v>
      </c>
      <c r="I26" s="699">
        <f>COUNT(D27:D32)*2</f>
        <v>12</v>
      </c>
      <c r="N26" s="152"/>
      <c r="O26" s="152"/>
    </row>
    <row r="27" spans="1:15" ht="30" x14ac:dyDescent="0.3">
      <c r="A27" s="240" t="s">
        <v>1188</v>
      </c>
      <c r="B27" s="137" t="s">
        <v>269</v>
      </c>
      <c r="C27" s="147" t="s">
        <v>2336</v>
      </c>
      <c r="D27" s="157">
        <v>1</v>
      </c>
      <c r="E27" s="158" t="s">
        <v>228</v>
      </c>
      <c r="F27" s="158"/>
      <c r="G27" s="158"/>
      <c r="H27" s="699"/>
      <c r="I27" s="699"/>
      <c r="N27" s="152"/>
      <c r="O27" s="152"/>
    </row>
    <row r="28" spans="1:15" ht="30" x14ac:dyDescent="0.3">
      <c r="A28" s="240"/>
      <c r="B28" s="137"/>
      <c r="C28" s="146" t="s">
        <v>2337</v>
      </c>
      <c r="D28" s="157">
        <v>1</v>
      </c>
      <c r="E28" s="158" t="s">
        <v>228</v>
      </c>
      <c r="F28" s="158"/>
      <c r="G28" s="158"/>
      <c r="H28" s="699"/>
      <c r="I28" s="699"/>
      <c r="N28" s="152"/>
      <c r="O28" s="152"/>
    </row>
    <row r="29" spans="1:15" ht="30" x14ac:dyDescent="0.3">
      <c r="A29" s="240" t="s">
        <v>1192</v>
      </c>
      <c r="B29" s="137" t="s">
        <v>273</v>
      </c>
      <c r="C29" s="146" t="s">
        <v>1741</v>
      </c>
      <c r="D29" s="157">
        <v>1</v>
      </c>
      <c r="E29" s="158" t="s">
        <v>163</v>
      </c>
      <c r="F29" s="166"/>
      <c r="G29" s="158"/>
      <c r="H29" s="699"/>
      <c r="I29" s="699"/>
      <c r="N29" s="152"/>
      <c r="O29" s="152"/>
    </row>
    <row r="30" spans="1:15" ht="45" x14ac:dyDescent="0.3">
      <c r="A30" s="240" t="s">
        <v>1194</v>
      </c>
      <c r="B30" s="137" t="s">
        <v>277</v>
      </c>
      <c r="C30" s="137" t="s">
        <v>278</v>
      </c>
      <c r="D30" s="157">
        <v>1</v>
      </c>
      <c r="E30" s="158" t="s">
        <v>532</v>
      </c>
      <c r="F30" s="158"/>
      <c r="G30" s="158"/>
      <c r="H30" s="699"/>
      <c r="I30" s="699"/>
      <c r="N30" s="152"/>
      <c r="O30" s="152"/>
    </row>
    <row r="31" spans="1:15" ht="75" x14ac:dyDescent="0.3">
      <c r="A31" s="240" t="s">
        <v>1197</v>
      </c>
      <c r="B31" s="137" t="s">
        <v>281</v>
      </c>
      <c r="C31" s="137" t="s">
        <v>2338</v>
      </c>
      <c r="D31" s="157">
        <v>1</v>
      </c>
      <c r="E31" s="158" t="s">
        <v>163</v>
      </c>
      <c r="F31" s="158"/>
      <c r="G31" s="158"/>
      <c r="H31" s="699"/>
      <c r="I31" s="699"/>
      <c r="N31" s="152"/>
      <c r="O31" s="152"/>
    </row>
    <row r="32" spans="1:15" ht="30" x14ac:dyDescent="0.3">
      <c r="A32" s="240"/>
      <c r="B32" s="137"/>
      <c r="C32" s="137" t="s">
        <v>2339</v>
      </c>
      <c r="D32" s="157">
        <v>1</v>
      </c>
      <c r="E32" s="158"/>
      <c r="F32" s="158"/>
      <c r="G32" s="158"/>
      <c r="H32" s="699"/>
      <c r="I32" s="699"/>
      <c r="N32" s="152"/>
      <c r="O32" s="152"/>
    </row>
    <row r="33" spans="1:15" x14ac:dyDescent="0.3">
      <c r="A33" s="241" t="s">
        <v>36</v>
      </c>
      <c r="B33" s="1002" t="s">
        <v>2340</v>
      </c>
      <c r="C33" s="998"/>
      <c r="D33" s="998"/>
      <c r="E33" s="998"/>
      <c r="F33" s="998"/>
      <c r="G33" s="999"/>
      <c r="H33" s="699">
        <f>SUM(D34:D37)</f>
        <v>4</v>
      </c>
      <c r="I33" s="699">
        <f>COUNT(D34:D37)*2</f>
        <v>8</v>
      </c>
      <c r="N33" s="152"/>
      <c r="O33" s="152"/>
    </row>
    <row r="34" spans="1:15" ht="45" x14ac:dyDescent="0.3">
      <c r="A34" s="240" t="s">
        <v>1201</v>
      </c>
      <c r="B34" s="137" t="s">
        <v>285</v>
      </c>
      <c r="C34" s="146" t="s">
        <v>2341</v>
      </c>
      <c r="D34" s="157">
        <v>1</v>
      </c>
      <c r="E34" s="158" t="s">
        <v>186</v>
      </c>
      <c r="F34" s="158"/>
      <c r="G34" s="158"/>
      <c r="H34" s="699"/>
      <c r="I34" s="699"/>
      <c r="N34" s="152"/>
      <c r="O34" s="152"/>
    </row>
    <row r="35" spans="1:15" x14ac:dyDescent="0.3">
      <c r="A35" s="240"/>
      <c r="B35" s="137"/>
      <c r="C35" s="146" t="s">
        <v>2342</v>
      </c>
      <c r="D35" s="157">
        <v>1</v>
      </c>
      <c r="E35" s="158" t="s">
        <v>186</v>
      </c>
      <c r="F35" s="158"/>
      <c r="G35" s="158"/>
      <c r="H35" s="699"/>
      <c r="I35" s="699"/>
      <c r="N35" s="152"/>
      <c r="O35" s="152"/>
    </row>
    <row r="36" spans="1:15" ht="45" x14ac:dyDescent="0.3">
      <c r="A36" s="240" t="s">
        <v>1208</v>
      </c>
      <c r="B36" s="137" t="s">
        <v>296</v>
      </c>
      <c r="C36" s="146" t="s">
        <v>2343</v>
      </c>
      <c r="D36" s="157">
        <v>1</v>
      </c>
      <c r="E36" s="158" t="s">
        <v>308</v>
      </c>
      <c r="F36" s="158"/>
      <c r="G36" s="158"/>
      <c r="H36" s="699"/>
      <c r="I36" s="699"/>
      <c r="N36" s="152"/>
      <c r="O36" s="152"/>
    </row>
    <row r="37" spans="1:15" ht="45" x14ac:dyDescent="0.3">
      <c r="A37" s="240"/>
      <c r="B37" s="137"/>
      <c r="C37" s="146" t="s">
        <v>2344</v>
      </c>
      <c r="D37" s="157">
        <v>1</v>
      </c>
      <c r="E37" s="158" t="s">
        <v>308</v>
      </c>
      <c r="F37" s="158"/>
      <c r="G37" s="158"/>
      <c r="H37" s="699"/>
      <c r="I37" s="699"/>
      <c r="N37" s="152"/>
      <c r="O37" s="152"/>
    </row>
    <row r="38" spans="1:15" x14ac:dyDescent="0.3">
      <c r="A38" s="241" t="s">
        <v>38</v>
      </c>
      <c r="B38" s="997" t="s">
        <v>1214</v>
      </c>
      <c r="C38" s="998"/>
      <c r="D38" s="998"/>
      <c r="E38" s="998"/>
      <c r="F38" s="998"/>
      <c r="G38" s="999"/>
      <c r="H38" s="699">
        <f>SUM(D39:D43)</f>
        <v>5</v>
      </c>
      <c r="I38" s="699">
        <f>COUNT(D39:D43)*2</f>
        <v>10</v>
      </c>
      <c r="N38" s="152"/>
      <c r="O38" s="152"/>
    </row>
    <row r="39" spans="1:15" ht="60" x14ac:dyDescent="0.3">
      <c r="A39" s="240" t="s">
        <v>305</v>
      </c>
      <c r="B39" s="137" t="s">
        <v>306</v>
      </c>
      <c r="C39" s="147" t="s">
        <v>2345</v>
      </c>
      <c r="D39" s="157">
        <v>1</v>
      </c>
      <c r="E39" s="158" t="s">
        <v>308</v>
      </c>
      <c r="F39" s="158" t="s">
        <v>2346</v>
      </c>
      <c r="G39" s="158"/>
      <c r="H39" s="699"/>
      <c r="I39" s="699"/>
      <c r="N39" s="152"/>
      <c r="O39" s="152"/>
    </row>
    <row r="40" spans="1:15" ht="30" x14ac:dyDescent="0.3">
      <c r="A40" s="240"/>
      <c r="B40" s="137"/>
      <c r="C40" s="137" t="s">
        <v>2347</v>
      </c>
      <c r="D40" s="157">
        <v>1</v>
      </c>
      <c r="E40" s="158"/>
      <c r="F40" s="158"/>
      <c r="G40" s="158"/>
      <c r="H40" s="699"/>
      <c r="I40" s="699"/>
      <c r="N40" s="152"/>
      <c r="O40" s="152"/>
    </row>
    <row r="41" spans="1:15" ht="45" x14ac:dyDescent="0.3">
      <c r="A41" s="240" t="s">
        <v>1217</v>
      </c>
      <c r="B41" s="137" t="s">
        <v>310</v>
      </c>
      <c r="C41" s="137" t="s">
        <v>2348</v>
      </c>
      <c r="D41" s="157">
        <v>1</v>
      </c>
      <c r="E41" s="158" t="s">
        <v>308</v>
      </c>
      <c r="F41" s="158"/>
      <c r="G41" s="158"/>
      <c r="H41" s="699"/>
      <c r="I41" s="699"/>
      <c r="N41" s="152"/>
      <c r="O41" s="152"/>
    </row>
    <row r="42" spans="1:15" ht="45" x14ac:dyDescent="0.3">
      <c r="A42" s="240" t="s">
        <v>1220</v>
      </c>
      <c r="B42" s="137" t="s">
        <v>313</v>
      </c>
      <c r="C42" s="137" t="s">
        <v>2349</v>
      </c>
      <c r="D42" s="157">
        <v>1</v>
      </c>
      <c r="E42" s="158" t="s">
        <v>308</v>
      </c>
      <c r="F42" s="158"/>
      <c r="G42" s="158"/>
      <c r="H42" s="699"/>
      <c r="I42" s="699"/>
      <c r="N42" s="152"/>
      <c r="O42" s="152"/>
    </row>
    <row r="43" spans="1:15" ht="45" x14ac:dyDescent="0.3">
      <c r="A43" s="240" t="s">
        <v>1222</v>
      </c>
      <c r="B43" s="137" t="s">
        <v>1968</v>
      </c>
      <c r="C43" s="146" t="s">
        <v>2350</v>
      </c>
      <c r="D43" s="157">
        <v>1</v>
      </c>
      <c r="E43" s="158" t="s">
        <v>1225</v>
      </c>
      <c r="F43" s="158"/>
      <c r="G43" s="158"/>
      <c r="H43" s="699"/>
      <c r="I43" s="699"/>
      <c r="N43" s="152"/>
      <c r="O43" s="152"/>
    </row>
    <row r="44" spans="1:15" x14ac:dyDescent="0.3">
      <c r="A44" s="239"/>
      <c r="B44" s="1003" t="s">
        <v>315</v>
      </c>
      <c r="C44" s="1004"/>
      <c r="D44" s="1004"/>
      <c r="E44" s="1004"/>
      <c r="F44" s="1004"/>
      <c r="G44" s="1005"/>
      <c r="H44" s="699">
        <f>H45+H63+H69+H75+H81+H97+H118</f>
        <v>84</v>
      </c>
      <c r="I44" s="699">
        <f>I45+I63+I69+I75+I81+I97+I118</f>
        <v>168</v>
      </c>
      <c r="N44" s="152"/>
      <c r="O44" s="152"/>
    </row>
    <row r="45" spans="1:15" x14ac:dyDescent="0.3">
      <c r="A45" s="241" t="s">
        <v>41</v>
      </c>
      <c r="B45" s="1002" t="s">
        <v>42</v>
      </c>
      <c r="C45" s="998"/>
      <c r="D45" s="998"/>
      <c r="E45" s="998"/>
      <c r="F45" s="998"/>
      <c r="G45" s="999"/>
      <c r="H45" s="699">
        <f>SUM(D46:D62)</f>
        <v>17</v>
      </c>
      <c r="I45" s="699">
        <f>COUNT(D46:D62)*2</f>
        <v>34</v>
      </c>
      <c r="N45" s="152"/>
      <c r="O45" s="152"/>
    </row>
    <row r="46" spans="1:15" ht="30" x14ac:dyDescent="0.3">
      <c r="A46" s="240" t="s">
        <v>1229</v>
      </c>
      <c r="B46" s="141" t="s">
        <v>318</v>
      </c>
      <c r="C46" s="146" t="s">
        <v>2351</v>
      </c>
      <c r="D46" s="157">
        <v>1</v>
      </c>
      <c r="E46" s="158" t="s">
        <v>228</v>
      </c>
      <c r="F46" s="158"/>
      <c r="G46" s="158"/>
      <c r="H46" s="699"/>
      <c r="I46" s="699"/>
      <c r="N46" s="152"/>
      <c r="O46" s="152"/>
    </row>
    <row r="47" spans="1:15" x14ac:dyDescent="0.3">
      <c r="A47" s="240"/>
      <c r="B47" s="141"/>
      <c r="C47" s="146" t="s">
        <v>2352</v>
      </c>
      <c r="D47" s="157">
        <v>1</v>
      </c>
      <c r="E47" s="158" t="s">
        <v>228</v>
      </c>
      <c r="F47" s="158"/>
      <c r="G47" s="158"/>
      <c r="H47" s="699"/>
      <c r="I47" s="699"/>
      <c r="N47" s="152"/>
      <c r="O47" s="152"/>
    </row>
    <row r="48" spans="1:15" ht="30" x14ac:dyDescent="0.3">
      <c r="A48" s="240" t="s">
        <v>1234</v>
      </c>
      <c r="B48" s="142" t="s">
        <v>321</v>
      </c>
      <c r="C48" s="137" t="s">
        <v>2353</v>
      </c>
      <c r="D48" s="157">
        <v>1</v>
      </c>
      <c r="E48" s="158" t="s">
        <v>228</v>
      </c>
      <c r="F48" s="158"/>
      <c r="G48" s="158"/>
      <c r="H48" s="699"/>
      <c r="I48" s="699"/>
      <c r="N48" s="152"/>
      <c r="O48" s="152"/>
    </row>
    <row r="49" spans="1:15" ht="30" x14ac:dyDescent="0.3">
      <c r="A49" s="240" t="s">
        <v>1244</v>
      </c>
      <c r="B49" s="141" t="s">
        <v>2354</v>
      </c>
      <c r="C49" s="146" t="s">
        <v>2355</v>
      </c>
      <c r="D49" s="157">
        <v>1</v>
      </c>
      <c r="E49" s="158" t="s">
        <v>228</v>
      </c>
      <c r="F49" s="158"/>
      <c r="G49" s="158"/>
      <c r="H49" s="699"/>
      <c r="I49" s="699"/>
      <c r="N49" s="152"/>
      <c r="O49" s="152"/>
    </row>
    <row r="50" spans="1:15" x14ac:dyDescent="0.3">
      <c r="A50" s="240"/>
      <c r="B50" s="141"/>
      <c r="C50" s="146" t="s">
        <v>2356</v>
      </c>
      <c r="D50" s="157">
        <v>1</v>
      </c>
      <c r="E50" s="158" t="s">
        <v>228</v>
      </c>
      <c r="F50" s="158"/>
      <c r="G50" s="158"/>
      <c r="H50" s="699"/>
      <c r="I50" s="699"/>
      <c r="N50" s="152"/>
      <c r="O50" s="152"/>
    </row>
    <row r="51" spans="1:15" x14ac:dyDescent="0.3">
      <c r="A51" s="240"/>
      <c r="B51" s="141"/>
      <c r="C51" s="146" t="s">
        <v>2357</v>
      </c>
      <c r="D51" s="157">
        <v>1</v>
      </c>
      <c r="E51" s="158" t="s">
        <v>228</v>
      </c>
      <c r="F51" s="158"/>
      <c r="G51" s="158"/>
      <c r="H51" s="699"/>
      <c r="I51" s="699"/>
      <c r="N51" s="152"/>
      <c r="O51" s="152"/>
    </row>
    <row r="52" spans="1:15" x14ac:dyDescent="0.3">
      <c r="A52" s="240"/>
      <c r="B52" s="141"/>
      <c r="C52" s="146" t="s">
        <v>2358</v>
      </c>
      <c r="D52" s="157">
        <v>1</v>
      </c>
      <c r="E52" s="158" t="s">
        <v>228</v>
      </c>
      <c r="F52" s="158"/>
      <c r="G52" s="158"/>
      <c r="H52" s="699"/>
      <c r="I52" s="699"/>
      <c r="N52" s="152"/>
      <c r="O52" s="152"/>
    </row>
    <row r="53" spans="1:15" x14ac:dyDescent="0.3">
      <c r="A53" s="240"/>
      <c r="B53" s="141"/>
      <c r="C53" s="146" t="s">
        <v>2359</v>
      </c>
      <c r="D53" s="157">
        <v>1</v>
      </c>
      <c r="E53" s="158" t="s">
        <v>228</v>
      </c>
      <c r="F53" s="158"/>
      <c r="G53" s="158"/>
      <c r="H53" s="699"/>
      <c r="I53" s="699"/>
      <c r="N53" s="152"/>
      <c r="O53" s="152"/>
    </row>
    <row r="54" spans="1:15" ht="30" x14ac:dyDescent="0.3">
      <c r="A54" s="240"/>
      <c r="B54" s="141"/>
      <c r="C54" s="146" t="s">
        <v>2360</v>
      </c>
      <c r="D54" s="157">
        <v>1</v>
      </c>
      <c r="E54" s="158" t="s">
        <v>228</v>
      </c>
      <c r="F54" s="158"/>
      <c r="G54" s="158"/>
      <c r="H54" s="699"/>
      <c r="I54" s="699"/>
      <c r="N54" s="152"/>
      <c r="O54" s="152"/>
    </row>
    <row r="55" spans="1:15" x14ac:dyDescent="0.3">
      <c r="A55" s="240"/>
      <c r="B55" s="141"/>
      <c r="C55" s="146" t="s">
        <v>2361</v>
      </c>
      <c r="D55" s="157">
        <v>1</v>
      </c>
      <c r="E55" s="158" t="s">
        <v>228</v>
      </c>
      <c r="F55" s="158"/>
      <c r="G55" s="158"/>
      <c r="H55" s="699"/>
      <c r="I55" s="699"/>
      <c r="N55" s="152"/>
      <c r="O55" s="152"/>
    </row>
    <row r="56" spans="1:15" ht="30" x14ac:dyDescent="0.3">
      <c r="A56" s="240"/>
      <c r="B56" s="141"/>
      <c r="C56" s="146" t="s">
        <v>2362</v>
      </c>
      <c r="D56" s="157">
        <v>1</v>
      </c>
      <c r="E56" s="158" t="s">
        <v>228</v>
      </c>
      <c r="F56" s="158"/>
      <c r="G56" s="158"/>
      <c r="H56" s="699"/>
      <c r="I56" s="699"/>
      <c r="N56" s="152"/>
      <c r="O56" s="152"/>
    </row>
    <row r="57" spans="1:15" x14ac:dyDescent="0.3">
      <c r="A57" s="240"/>
      <c r="B57" s="141"/>
      <c r="C57" s="146" t="s">
        <v>2363</v>
      </c>
      <c r="D57" s="157">
        <v>1</v>
      </c>
      <c r="E57" s="158" t="s">
        <v>228</v>
      </c>
      <c r="F57" s="158"/>
      <c r="G57" s="158"/>
      <c r="H57" s="699"/>
      <c r="I57" s="699"/>
      <c r="N57" s="152"/>
      <c r="O57" s="152"/>
    </row>
    <row r="58" spans="1:15" x14ac:dyDescent="0.3">
      <c r="A58" s="240"/>
      <c r="B58" s="141"/>
      <c r="C58" s="146" t="s">
        <v>2364</v>
      </c>
      <c r="D58" s="157">
        <v>1</v>
      </c>
      <c r="E58" s="158" t="s">
        <v>228</v>
      </c>
      <c r="F58" s="158"/>
      <c r="G58" s="158"/>
      <c r="H58" s="699"/>
      <c r="I58" s="699"/>
      <c r="N58" s="152"/>
      <c r="O58" s="152"/>
    </row>
    <row r="59" spans="1:15" x14ac:dyDescent="0.3">
      <c r="A59" s="240"/>
      <c r="B59" s="141"/>
      <c r="C59" s="146" t="s">
        <v>1747</v>
      </c>
      <c r="D59" s="157">
        <v>1</v>
      </c>
      <c r="E59" s="158" t="s">
        <v>228</v>
      </c>
      <c r="F59" s="158"/>
      <c r="G59" s="158"/>
      <c r="H59" s="699"/>
      <c r="I59" s="699"/>
      <c r="N59" s="152"/>
      <c r="O59" s="152"/>
    </row>
    <row r="60" spans="1:15" ht="45" x14ac:dyDescent="0.3">
      <c r="A60" s="240" t="s">
        <v>1250</v>
      </c>
      <c r="B60" s="141" t="s">
        <v>345</v>
      </c>
      <c r="C60" s="137" t="s">
        <v>2365</v>
      </c>
      <c r="D60" s="157">
        <v>1</v>
      </c>
      <c r="E60" s="158" t="s">
        <v>228</v>
      </c>
      <c r="F60" s="158" t="s">
        <v>2366</v>
      </c>
      <c r="G60" s="158"/>
      <c r="H60" s="699"/>
      <c r="I60" s="699"/>
      <c r="N60" s="152"/>
      <c r="O60" s="152"/>
    </row>
    <row r="61" spans="1:15" ht="45" x14ac:dyDescent="0.3">
      <c r="A61" s="240" t="s">
        <v>1252</v>
      </c>
      <c r="B61" s="141" t="s">
        <v>349</v>
      </c>
      <c r="C61" s="146" t="s">
        <v>1253</v>
      </c>
      <c r="D61" s="157">
        <v>1</v>
      </c>
      <c r="E61" s="158" t="s">
        <v>228</v>
      </c>
      <c r="F61" s="158"/>
      <c r="G61" s="158"/>
      <c r="H61" s="699"/>
      <c r="I61" s="699"/>
      <c r="N61" s="152"/>
      <c r="O61" s="152"/>
    </row>
    <row r="62" spans="1:15" ht="75" x14ac:dyDescent="0.3">
      <c r="A62" s="240" t="s">
        <v>1257</v>
      </c>
      <c r="B62" s="141" t="s">
        <v>2367</v>
      </c>
      <c r="C62" s="146" t="s">
        <v>2368</v>
      </c>
      <c r="D62" s="157">
        <v>1</v>
      </c>
      <c r="E62" s="158" t="s">
        <v>228</v>
      </c>
      <c r="F62" s="146" t="s">
        <v>2369</v>
      </c>
      <c r="G62" s="158"/>
      <c r="H62" s="699"/>
      <c r="I62" s="699"/>
      <c r="N62" s="152"/>
      <c r="O62" s="152"/>
    </row>
    <row r="63" spans="1:15" x14ac:dyDescent="0.3">
      <c r="A63" s="241" t="s">
        <v>43</v>
      </c>
      <c r="B63" s="1002" t="s">
        <v>4298</v>
      </c>
      <c r="C63" s="998"/>
      <c r="D63" s="998"/>
      <c r="E63" s="998"/>
      <c r="F63" s="998"/>
      <c r="G63" s="999"/>
      <c r="H63" s="699">
        <f>SUM(D64:D68)</f>
        <v>5</v>
      </c>
      <c r="I63" s="699">
        <f>COUNT(D64:D68)*2</f>
        <v>10</v>
      </c>
      <c r="N63" s="152"/>
      <c r="O63" s="152"/>
    </row>
    <row r="64" spans="1:15" ht="45" x14ac:dyDescent="0.3">
      <c r="A64" s="240" t="s">
        <v>364</v>
      </c>
      <c r="B64" s="142" t="s">
        <v>365</v>
      </c>
      <c r="C64" s="137" t="s">
        <v>366</v>
      </c>
      <c r="D64" s="157">
        <v>1</v>
      </c>
      <c r="E64" s="158" t="s">
        <v>228</v>
      </c>
      <c r="F64" s="137" t="s">
        <v>367</v>
      </c>
      <c r="G64" s="158"/>
      <c r="H64" s="699"/>
      <c r="I64" s="699"/>
      <c r="N64" s="152"/>
      <c r="O64" s="152"/>
    </row>
    <row r="65" spans="1:15" ht="30" x14ac:dyDescent="0.3">
      <c r="A65" s="240" t="s">
        <v>1263</v>
      </c>
      <c r="B65" s="142" t="s">
        <v>369</v>
      </c>
      <c r="C65" s="147" t="s">
        <v>2370</v>
      </c>
      <c r="D65" s="157">
        <v>1</v>
      </c>
      <c r="E65" s="158" t="s">
        <v>228</v>
      </c>
      <c r="F65" s="146"/>
      <c r="G65" s="158"/>
      <c r="H65" s="699"/>
      <c r="I65" s="699"/>
      <c r="N65" s="152"/>
      <c r="O65" s="152"/>
    </row>
    <row r="66" spans="1:15" ht="30" x14ac:dyDescent="0.3">
      <c r="A66" s="240" t="s">
        <v>371</v>
      </c>
      <c r="B66" s="143" t="s">
        <v>2371</v>
      </c>
      <c r="C66" s="156" t="s">
        <v>2372</v>
      </c>
      <c r="D66" s="157">
        <v>1</v>
      </c>
      <c r="E66" s="158" t="s">
        <v>228</v>
      </c>
      <c r="F66" s="158"/>
      <c r="G66" s="158"/>
      <c r="H66" s="699"/>
      <c r="I66" s="699"/>
      <c r="N66" s="152"/>
      <c r="O66" s="152"/>
    </row>
    <row r="67" spans="1:15" ht="30" x14ac:dyDescent="0.3">
      <c r="A67" s="240"/>
      <c r="B67" s="143"/>
      <c r="C67" s="156" t="s">
        <v>2373</v>
      </c>
      <c r="D67" s="157">
        <v>1</v>
      </c>
      <c r="E67" s="158" t="s">
        <v>228</v>
      </c>
      <c r="F67" s="158"/>
      <c r="G67" s="158"/>
      <c r="H67" s="699"/>
      <c r="I67" s="699"/>
      <c r="N67" s="152"/>
      <c r="O67" s="152"/>
    </row>
    <row r="68" spans="1:15" ht="30" x14ac:dyDescent="0.3">
      <c r="A68" s="240"/>
      <c r="B68" s="139"/>
      <c r="C68" s="156" t="s">
        <v>2374</v>
      </c>
      <c r="D68" s="157">
        <v>1</v>
      </c>
      <c r="E68" s="158" t="s">
        <v>228</v>
      </c>
      <c r="F68" s="158"/>
      <c r="G68" s="158"/>
      <c r="H68" s="699"/>
      <c r="I68" s="699"/>
      <c r="N68" s="152"/>
      <c r="O68" s="152"/>
    </row>
    <row r="69" spans="1:15" x14ac:dyDescent="0.3">
      <c r="A69" s="241" t="s">
        <v>44</v>
      </c>
      <c r="B69" s="1002" t="s">
        <v>6234</v>
      </c>
      <c r="C69" s="998"/>
      <c r="D69" s="998"/>
      <c r="E69" s="998"/>
      <c r="F69" s="998"/>
      <c r="G69" s="999"/>
      <c r="H69" s="699">
        <f>SUM(D70:D74)</f>
        <v>5</v>
      </c>
      <c r="I69" s="699">
        <f>COUNT(D70:D74)*2</f>
        <v>10</v>
      </c>
      <c r="N69" s="152"/>
      <c r="O69" s="152"/>
    </row>
    <row r="70" spans="1:15" ht="30" x14ac:dyDescent="0.3">
      <c r="A70" s="240" t="s">
        <v>383</v>
      </c>
      <c r="B70" s="142" t="s">
        <v>375</v>
      </c>
      <c r="C70" s="146" t="s">
        <v>2375</v>
      </c>
      <c r="D70" s="157">
        <v>1</v>
      </c>
      <c r="E70" s="158" t="s">
        <v>256</v>
      </c>
      <c r="F70" s="158"/>
      <c r="G70" s="158"/>
      <c r="H70" s="699"/>
      <c r="I70" s="699"/>
      <c r="N70" s="152"/>
      <c r="O70" s="152"/>
    </row>
    <row r="71" spans="1:15" ht="30" x14ac:dyDescent="0.3">
      <c r="A71" s="240"/>
      <c r="B71" s="144"/>
      <c r="C71" s="146" t="s">
        <v>1753</v>
      </c>
      <c r="D71" s="157">
        <v>1</v>
      </c>
      <c r="E71" s="158" t="s">
        <v>228</v>
      </c>
      <c r="F71" s="158"/>
      <c r="G71" s="158"/>
      <c r="H71" s="699"/>
      <c r="I71" s="699"/>
      <c r="N71" s="152"/>
      <c r="O71" s="152"/>
    </row>
    <row r="72" spans="1:15" ht="30" x14ac:dyDescent="0.3">
      <c r="A72" s="240" t="s">
        <v>2004</v>
      </c>
      <c r="B72" s="144" t="s">
        <v>377</v>
      </c>
      <c r="C72" s="146" t="s">
        <v>2376</v>
      </c>
      <c r="D72" s="157">
        <v>1</v>
      </c>
      <c r="E72" s="158" t="s">
        <v>228</v>
      </c>
      <c r="F72" s="158"/>
      <c r="G72" s="158"/>
      <c r="H72" s="699"/>
      <c r="I72" s="699"/>
      <c r="N72" s="152"/>
      <c r="O72" s="152"/>
    </row>
    <row r="73" spans="1:15" ht="45" x14ac:dyDescent="0.3">
      <c r="A73" s="240"/>
      <c r="B73" s="144"/>
      <c r="C73" s="146" t="s">
        <v>379</v>
      </c>
      <c r="D73" s="157">
        <v>1</v>
      </c>
      <c r="E73" s="158" t="s">
        <v>254</v>
      </c>
      <c r="F73" s="158"/>
      <c r="G73" s="158"/>
      <c r="H73" s="699"/>
      <c r="I73" s="699"/>
      <c r="N73" s="152"/>
      <c r="O73" s="152"/>
    </row>
    <row r="74" spans="1:15" ht="60" x14ac:dyDescent="0.3">
      <c r="A74" s="240" t="s">
        <v>2004</v>
      </c>
      <c r="B74" s="142" t="s">
        <v>380</v>
      </c>
      <c r="C74" s="137" t="s">
        <v>381</v>
      </c>
      <c r="D74" s="157">
        <v>1</v>
      </c>
      <c r="E74" s="158" t="s">
        <v>186</v>
      </c>
      <c r="F74" s="158"/>
      <c r="G74" s="158"/>
      <c r="H74" s="699"/>
      <c r="I74" s="699"/>
      <c r="N74" s="152"/>
      <c r="O74" s="152"/>
    </row>
    <row r="75" spans="1:15" x14ac:dyDescent="0.3">
      <c r="A75" s="241" t="s">
        <v>46</v>
      </c>
      <c r="B75" s="1002" t="s">
        <v>382</v>
      </c>
      <c r="C75" s="998"/>
      <c r="D75" s="998"/>
      <c r="E75" s="998"/>
      <c r="F75" s="998"/>
      <c r="G75" s="999"/>
      <c r="H75" s="699">
        <f>SUM(D76:D80)</f>
        <v>5</v>
      </c>
      <c r="I75" s="699">
        <f>COUNT(D76:D80)*2</f>
        <v>10</v>
      </c>
      <c r="N75" s="152"/>
      <c r="O75" s="152"/>
    </row>
    <row r="76" spans="1:15" ht="30" x14ac:dyDescent="0.3">
      <c r="A76" s="240" t="s">
        <v>1293</v>
      </c>
      <c r="B76" s="141" t="s">
        <v>1272</v>
      </c>
      <c r="C76" s="146" t="s">
        <v>2377</v>
      </c>
      <c r="D76" s="157">
        <v>1</v>
      </c>
      <c r="E76" s="159" t="s">
        <v>254</v>
      </c>
      <c r="F76" s="158" t="s">
        <v>2378</v>
      </c>
      <c r="G76" s="158"/>
      <c r="H76" s="699"/>
      <c r="I76" s="699"/>
      <c r="N76" s="152"/>
      <c r="O76" s="152"/>
    </row>
    <row r="77" spans="1:15" ht="30" x14ac:dyDescent="0.3">
      <c r="A77" s="240"/>
      <c r="B77" s="141"/>
      <c r="C77" s="146" t="s">
        <v>2379</v>
      </c>
      <c r="D77" s="157">
        <v>1</v>
      </c>
      <c r="E77" s="159" t="s">
        <v>254</v>
      </c>
      <c r="F77" s="146" t="s">
        <v>2380</v>
      </c>
      <c r="G77" s="158"/>
      <c r="H77" s="699"/>
      <c r="I77" s="699"/>
      <c r="N77" s="152"/>
      <c r="O77" s="152"/>
    </row>
    <row r="78" spans="1:15" x14ac:dyDescent="0.3">
      <c r="A78" s="240"/>
      <c r="B78" s="141"/>
      <c r="C78" s="146" t="s">
        <v>2381</v>
      </c>
      <c r="D78" s="157">
        <v>1</v>
      </c>
      <c r="E78" s="159" t="s">
        <v>254</v>
      </c>
      <c r="F78" s="158" t="s">
        <v>2378</v>
      </c>
      <c r="G78" s="158"/>
      <c r="H78" s="699"/>
      <c r="I78" s="699"/>
      <c r="N78" s="152"/>
      <c r="O78" s="152"/>
    </row>
    <row r="79" spans="1:15" ht="30" x14ac:dyDescent="0.3">
      <c r="A79" s="240" t="s">
        <v>1301</v>
      </c>
      <c r="B79" s="141" t="s">
        <v>391</v>
      </c>
      <c r="C79" s="146" t="s">
        <v>2007</v>
      </c>
      <c r="D79" s="157">
        <v>1</v>
      </c>
      <c r="E79" s="158" t="s">
        <v>393</v>
      </c>
      <c r="F79" s="137" t="s">
        <v>2382</v>
      </c>
      <c r="G79" s="158"/>
      <c r="H79" s="699"/>
      <c r="I79" s="699"/>
      <c r="N79" s="152"/>
      <c r="O79" s="152"/>
    </row>
    <row r="80" spans="1:15" ht="45" x14ac:dyDescent="0.3">
      <c r="A80" s="240" t="s">
        <v>4179</v>
      </c>
      <c r="B80" s="141" t="s">
        <v>394</v>
      </c>
      <c r="C80" s="146" t="s">
        <v>2383</v>
      </c>
      <c r="D80" s="157">
        <v>1</v>
      </c>
      <c r="E80" s="158" t="s">
        <v>256</v>
      </c>
      <c r="F80" s="158"/>
      <c r="G80" s="158"/>
      <c r="H80" s="699"/>
      <c r="I80" s="699"/>
      <c r="N80" s="152"/>
      <c r="O80" s="152"/>
    </row>
    <row r="81" spans="1:15" x14ac:dyDescent="0.3">
      <c r="A81" s="241" t="s">
        <v>48</v>
      </c>
      <c r="B81" s="1002" t="s">
        <v>404</v>
      </c>
      <c r="C81" s="998"/>
      <c r="D81" s="998"/>
      <c r="E81" s="998"/>
      <c r="F81" s="998"/>
      <c r="G81" s="999"/>
      <c r="H81" s="699">
        <f>SUM(D82:D96)</f>
        <v>15</v>
      </c>
      <c r="I81" s="699">
        <f>COUNT(D82:D96)*2</f>
        <v>30</v>
      </c>
      <c r="N81" s="152"/>
      <c r="O81" s="152"/>
    </row>
    <row r="82" spans="1:15" ht="30" x14ac:dyDescent="0.3">
      <c r="A82" s="240" t="s">
        <v>1304</v>
      </c>
      <c r="B82" s="141" t="s">
        <v>406</v>
      </c>
      <c r="C82" s="146" t="s">
        <v>2395</v>
      </c>
      <c r="D82" s="157">
        <v>1</v>
      </c>
      <c r="E82" s="158" t="s">
        <v>408</v>
      </c>
      <c r="F82" s="137" t="s">
        <v>2396</v>
      </c>
      <c r="G82" s="158"/>
      <c r="H82" s="699"/>
      <c r="I82" s="699"/>
      <c r="N82" s="152"/>
      <c r="O82" s="152"/>
    </row>
    <row r="83" spans="1:15" x14ac:dyDescent="0.3">
      <c r="A83" s="240"/>
      <c r="B83" s="141"/>
      <c r="C83" s="146" t="s">
        <v>2397</v>
      </c>
      <c r="D83" s="157">
        <v>1</v>
      </c>
      <c r="E83" s="158" t="s">
        <v>408</v>
      </c>
      <c r="F83" s="146"/>
      <c r="G83" s="158"/>
      <c r="H83" s="699"/>
      <c r="I83" s="699"/>
      <c r="N83" s="152"/>
      <c r="O83" s="152"/>
    </row>
    <row r="84" spans="1:15" x14ac:dyDescent="0.3">
      <c r="A84" s="240"/>
      <c r="B84" s="141"/>
      <c r="C84" s="146" t="s">
        <v>1756</v>
      </c>
      <c r="D84" s="157">
        <v>1</v>
      </c>
      <c r="E84" s="158" t="s">
        <v>408</v>
      </c>
      <c r="F84" s="146" t="s">
        <v>2398</v>
      </c>
      <c r="G84" s="158"/>
      <c r="H84" s="699"/>
      <c r="I84" s="699"/>
      <c r="N84" s="152"/>
      <c r="O84" s="152"/>
    </row>
    <row r="85" spans="1:15" x14ac:dyDescent="0.3">
      <c r="A85" s="240"/>
      <c r="B85" s="141"/>
      <c r="C85" s="146" t="s">
        <v>1757</v>
      </c>
      <c r="D85" s="157">
        <v>1</v>
      </c>
      <c r="E85" s="158" t="s">
        <v>408</v>
      </c>
      <c r="F85" s="146" t="s">
        <v>2399</v>
      </c>
      <c r="G85" s="158"/>
      <c r="H85" s="699"/>
      <c r="I85" s="699"/>
      <c r="N85" s="152"/>
      <c r="O85" s="152"/>
    </row>
    <row r="86" spans="1:15" x14ac:dyDescent="0.3">
      <c r="A86" s="240"/>
      <c r="B86" s="141"/>
      <c r="C86" s="146" t="s">
        <v>1758</v>
      </c>
      <c r="D86" s="157">
        <v>1</v>
      </c>
      <c r="E86" s="158" t="s">
        <v>408</v>
      </c>
      <c r="F86" s="146" t="s">
        <v>2400</v>
      </c>
      <c r="G86" s="158"/>
      <c r="H86" s="699"/>
      <c r="I86" s="699"/>
      <c r="N86" s="152"/>
      <c r="O86" s="152"/>
    </row>
    <row r="87" spans="1:15" x14ac:dyDescent="0.3">
      <c r="A87" s="240"/>
      <c r="B87" s="141"/>
      <c r="C87" s="146" t="s">
        <v>1759</v>
      </c>
      <c r="D87" s="157">
        <v>1</v>
      </c>
      <c r="E87" s="158" t="s">
        <v>408</v>
      </c>
      <c r="F87" s="146" t="s">
        <v>2401</v>
      </c>
      <c r="G87" s="158"/>
      <c r="H87" s="699"/>
      <c r="I87" s="699"/>
      <c r="N87" s="152"/>
      <c r="O87" s="152"/>
    </row>
    <row r="88" spans="1:15" ht="30" x14ac:dyDescent="0.3">
      <c r="A88" s="240"/>
      <c r="B88" s="141"/>
      <c r="C88" s="156" t="s">
        <v>2402</v>
      </c>
      <c r="D88" s="157">
        <v>1</v>
      </c>
      <c r="E88" s="170" t="s">
        <v>408</v>
      </c>
      <c r="F88" s="146" t="s">
        <v>2403</v>
      </c>
      <c r="G88" s="158"/>
      <c r="H88" s="699"/>
      <c r="I88" s="699"/>
      <c r="N88" s="152"/>
      <c r="O88" s="152"/>
    </row>
    <row r="89" spans="1:15" ht="75" x14ac:dyDescent="0.3">
      <c r="A89" s="240"/>
      <c r="B89" s="141"/>
      <c r="C89" s="146" t="s">
        <v>2404</v>
      </c>
      <c r="D89" s="157">
        <v>1</v>
      </c>
      <c r="E89" s="158" t="s">
        <v>408</v>
      </c>
      <c r="F89" s="156" t="s">
        <v>2405</v>
      </c>
      <c r="G89" s="158"/>
      <c r="H89" s="699"/>
      <c r="I89" s="699"/>
      <c r="N89" s="152"/>
      <c r="O89" s="152"/>
    </row>
    <row r="90" spans="1:15" x14ac:dyDescent="0.3">
      <c r="A90" s="240"/>
      <c r="B90" s="141"/>
      <c r="C90" s="146" t="s">
        <v>1760</v>
      </c>
      <c r="D90" s="157">
        <v>1</v>
      </c>
      <c r="E90" s="158" t="s">
        <v>408</v>
      </c>
      <c r="F90" s="137" t="s">
        <v>2406</v>
      </c>
      <c r="G90" s="158"/>
      <c r="H90" s="699"/>
      <c r="I90" s="699"/>
      <c r="N90" s="152"/>
      <c r="O90" s="152"/>
    </row>
    <row r="91" spans="1:15" ht="30" x14ac:dyDescent="0.3">
      <c r="A91" s="240" t="s">
        <v>1307</v>
      </c>
      <c r="B91" s="141" t="s">
        <v>426</v>
      </c>
      <c r="C91" s="146" t="s">
        <v>1761</v>
      </c>
      <c r="D91" s="157">
        <v>1</v>
      </c>
      <c r="E91" s="158" t="s">
        <v>408</v>
      </c>
      <c r="F91" s="305"/>
      <c r="G91" s="158"/>
      <c r="H91" s="699"/>
      <c r="I91" s="699"/>
      <c r="N91" s="152"/>
      <c r="O91" s="152"/>
    </row>
    <row r="92" spans="1:15" x14ac:dyDescent="0.3">
      <c r="A92" s="240"/>
      <c r="B92" s="141"/>
      <c r="C92" s="146" t="s">
        <v>2407</v>
      </c>
      <c r="D92" s="157">
        <v>1</v>
      </c>
      <c r="E92" s="158" t="s">
        <v>408</v>
      </c>
      <c r="F92" s="159"/>
      <c r="G92" s="158"/>
      <c r="H92" s="699"/>
      <c r="I92" s="699"/>
      <c r="N92" s="152"/>
      <c r="O92" s="152"/>
    </row>
    <row r="93" spans="1:15" x14ac:dyDescent="0.3">
      <c r="A93" s="240"/>
      <c r="B93" s="141"/>
      <c r="C93" s="146" t="s">
        <v>848</v>
      </c>
      <c r="D93" s="157">
        <v>1</v>
      </c>
      <c r="E93" s="158" t="s">
        <v>408</v>
      </c>
      <c r="F93" s="159"/>
      <c r="G93" s="158"/>
      <c r="H93" s="699"/>
      <c r="I93" s="699"/>
      <c r="N93" s="152"/>
      <c r="O93" s="152"/>
    </row>
    <row r="94" spans="1:15" ht="30" x14ac:dyDescent="0.3">
      <c r="A94" s="240"/>
      <c r="B94" s="141"/>
      <c r="C94" s="146" t="s">
        <v>1764</v>
      </c>
      <c r="D94" s="157">
        <v>1</v>
      </c>
      <c r="E94" s="158" t="s">
        <v>408</v>
      </c>
      <c r="F94" s="146"/>
      <c r="G94" s="158"/>
      <c r="H94" s="699"/>
      <c r="I94" s="699"/>
      <c r="N94" s="152"/>
      <c r="O94" s="152"/>
    </row>
    <row r="95" spans="1:15" x14ac:dyDescent="0.3">
      <c r="A95" s="240"/>
      <c r="B95" s="141"/>
      <c r="C95" s="146" t="s">
        <v>2408</v>
      </c>
      <c r="D95" s="157">
        <v>1</v>
      </c>
      <c r="E95" s="158" t="s">
        <v>408</v>
      </c>
      <c r="F95" s="146"/>
      <c r="G95" s="158"/>
      <c r="H95" s="699"/>
      <c r="I95" s="699"/>
      <c r="N95" s="152"/>
      <c r="O95" s="152"/>
    </row>
    <row r="96" spans="1:15" ht="45" x14ac:dyDescent="0.3">
      <c r="A96" s="240" t="s">
        <v>1772</v>
      </c>
      <c r="B96" s="142" t="s">
        <v>433</v>
      </c>
      <c r="C96" s="137" t="s">
        <v>2409</v>
      </c>
      <c r="D96" s="157">
        <v>1</v>
      </c>
      <c r="E96" s="158" t="s">
        <v>408</v>
      </c>
      <c r="F96" s="158"/>
      <c r="G96" s="158"/>
      <c r="H96" s="699"/>
      <c r="I96" s="699"/>
      <c r="N96" s="152"/>
      <c r="O96" s="152"/>
    </row>
    <row r="97" spans="1:15" x14ac:dyDescent="0.3">
      <c r="A97" s="241" t="s">
        <v>4181</v>
      </c>
      <c r="B97" s="1002" t="s">
        <v>49</v>
      </c>
      <c r="C97" s="998"/>
      <c r="D97" s="998"/>
      <c r="E97" s="998"/>
      <c r="F97" s="998"/>
      <c r="G97" s="999"/>
      <c r="H97" s="699">
        <f>SUM(D98:D117)</f>
        <v>20</v>
      </c>
      <c r="I97" s="699">
        <f>COUNT(D98:D117)*2</f>
        <v>40</v>
      </c>
      <c r="N97" s="152"/>
      <c r="O97" s="152"/>
    </row>
    <row r="98" spans="1:15" ht="45" x14ac:dyDescent="0.3">
      <c r="A98" s="240" t="s">
        <v>4182</v>
      </c>
      <c r="B98" s="141" t="s">
        <v>437</v>
      </c>
      <c r="C98" s="137" t="s">
        <v>1305</v>
      </c>
      <c r="D98" s="157">
        <v>1</v>
      </c>
      <c r="E98" s="159" t="s">
        <v>228</v>
      </c>
      <c r="F98" s="146" t="s">
        <v>2410</v>
      </c>
      <c r="G98" s="158"/>
      <c r="H98" s="699"/>
      <c r="I98" s="699"/>
      <c r="N98" s="152"/>
      <c r="O98" s="152"/>
    </row>
    <row r="99" spans="1:15" ht="45" x14ac:dyDescent="0.3">
      <c r="A99" s="240" t="s">
        <v>4183</v>
      </c>
      <c r="B99" s="141" t="s">
        <v>442</v>
      </c>
      <c r="C99" s="146" t="s">
        <v>2411</v>
      </c>
      <c r="D99" s="157">
        <v>1</v>
      </c>
      <c r="E99" s="159" t="s">
        <v>228</v>
      </c>
      <c r="F99" s="146" t="s">
        <v>2412</v>
      </c>
      <c r="G99" s="158"/>
      <c r="H99" s="699"/>
      <c r="I99" s="699"/>
      <c r="N99" s="152"/>
      <c r="O99" s="152"/>
    </row>
    <row r="100" spans="1:15" ht="60" x14ac:dyDescent="0.3">
      <c r="A100" s="240"/>
      <c r="B100" s="141"/>
      <c r="C100" s="146" t="s">
        <v>2413</v>
      </c>
      <c r="D100" s="157">
        <v>1</v>
      </c>
      <c r="E100" s="159" t="s">
        <v>228</v>
      </c>
      <c r="F100" s="146" t="s">
        <v>2414</v>
      </c>
      <c r="G100" s="158"/>
      <c r="H100" s="699"/>
      <c r="I100" s="699"/>
      <c r="N100" s="152"/>
      <c r="O100" s="152"/>
    </row>
    <row r="101" spans="1:15" ht="45" x14ac:dyDescent="0.3">
      <c r="A101" s="240"/>
      <c r="B101" s="141"/>
      <c r="C101" s="146" t="s">
        <v>2415</v>
      </c>
      <c r="D101" s="157">
        <v>1</v>
      </c>
      <c r="E101" s="159" t="s">
        <v>228</v>
      </c>
      <c r="F101" s="146" t="s">
        <v>2416</v>
      </c>
      <c r="G101" s="158"/>
      <c r="H101" s="699"/>
      <c r="I101" s="699"/>
      <c r="N101" s="152"/>
      <c r="O101" s="152"/>
    </row>
    <row r="102" spans="1:15" x14ac:dyDescent="0.3">
      <c r="A102" s="240"/>
      <c r="B102" s="141"/>
      <c r="C102" s="146" t="s">
        <v>2417</v>
      </c>
      <c r="D102" s="157">
        <v>1</v>
      </c>
      <c r="E102" s="159" t="s">
        <v>228</v>
      </c>
      <c r="F102" s="159"/>
      <c r="G102" s="158"/>
      <c r="H102" s="699"/>
      <c r="I102" s="699"/>
      <c r="N102" s="152"/>
      <c r="O102" s="152"/>
    </row>
    <row r="103" spans="1:15" x14ac:dyDescent="0.3">
      <c r="A103" s="240"/>
      <c r="B103" s="141"/>
      <c r="C103" s="137" t="s">
        <v>2418</v>
      </c>
      <c r="D103" s="157">
        <v>1</v>
      </c>
      <c r="E103" s="159" t="s">
        <v>228</v>
      </c>
      <c r="F103" s="159"/>
      <c r="G103" s="158"/>
      <c r="H103" s="699"/>
      <c r="I103" s="699"/>
      <c r="N103" s="152"/>
      <c r="O103" s="152"/>
    </row>
    <row r="104" spans="1:15" x14ac:dyDescent="0.3">
      <c r="A104" s="240"/>
      <c r="B104" s="141"/>
      <c r="C104" s="137" t="s">
        <v>2419</v>
      </c>
      <c r="D104" s="157">
        <v>1</v>
      </c>
      <c r="E104" s="159" t="s">
        <v>228</v>
      </c>
      <c r="F104" s="159"/>
      <c r="G104" s="158"/>
      <c r="H104" s="699"/>
      <c r="I104" s="699"/>
      <c r="N104" s="152"/>
      <c r="O104" s="152"/>
    </row>
    <row r="105" spans="1:15" x14ac:dyDescent="0.3">
      <c r="A105" s="240"/>
      <c r="B105" s="141"/>
      <c r="C105" s="137" t="s">
        <v>2420</v>
      </c>
      <c r="D105" s="157">
        <v>1</v>
      </c>
      <c r="E105" s="159" t="s">
        <v>228</v>
      </c>
      <c r="F105" s="159"/>
      <c r="G105" s="158"/>
      <c r="H105" s="699"/>
      <c r="I105" s="699"/>
      <c r="N105" s="152"/>
      <c r="O105" s="152"/>
    </row>
    <row r="106" spans="1:15" x14ac:dyDescent="0.3">
      <c r="A106" s="240"/>
      <c r="B106" s="141"/>
      <c r="C106" s="137" t="s">
        <v>2421</v>
      </c>
      <c r="D106" s="157">
        <v>1</v>
      </c>
      <c r="E106" s="159" t="s">
        <v>228</v>
      </c>
      <c r="F106" s="159"/>
      <c r="G106" s="158"/>
      <c r="H106" s="699"/>
      <c r="I106" s="699"/>
      <c r="N106" s="152"/>
      <c r="O106" s="152"/>
    </row>
    <row r="107" spans="1:15" ht="45" x14ac:dyDescent="0.3">
      <c r="A107" s="240" t="s">
        <v>4184</v>
      </c>
      <c r="B107" s="141" t="s">
        <v>448</v>
      </c>
      <c r="C107" s="137" t="s">
        <v>1773</v>
      </c>
      <c r="D107" s="157">
        <v>1</v>
      </c>
      <c r="E107" s="159" t="s">
        <v>228</v>
      </c>
      <c r="F107" s="137" t="s">
        <v>2422</v>
      </c>
      <c r="G107" s="158"/>
      <c r="H107" s="699"/>
      <c r="I107" s="699"/>
      <c r="N107" s="152"/>
      <c r="O107" s="152"/>
    </row>
    <row r="108" spans="1:15" ht="60" x14ac:dyDescent="0.3">
      <c r="A108" s="240" t="s">
        <v>4185</v>
      </c>
      <c r="B108" s="141" t="s">
        <v>451</v>
      </c>
      <c r="C108" s="146" t="s">
        <v>2423</v>
      </c>
      <c r="D108" s="157">
        <v>1</v>
      </c>
      <c r="E108" s="159" t="s">
        <v>228</v>
      </c>
      <c r="F108" s="146" t="s">
        <v>2424</v>
      </c>
      <c r="G108" s="158"/>
      <c r="H108" s="699"/>
      <c r="I108" s="699"/>
      <c r="N108" s="152"/>
      <c r="O108" s="152"/>
    </row>
    <row r="109" spans="1:15" ht="30" x14ac:dyDescent="0.3">
      <c r="A109" s="240"/>
      <c r="B109" s="141"/>
      <c r="C109" s="146" t="s">
        <v>2425</v>
      </c>
      <c r="D109" s="157">
        <v>1</v>
      </c>
      <c r="E109" s="159" t="s">
        <v>228</v>
      </c>
      <c r="F109" s="146" t="s">
        <v>2426</v>
      </c>
      <c r="G109" s="158"/>
      <c r="H109" s="699"/>
      <c r="I109" s="699"/>
      <c r="N109" s="152"/>
      <c r="O109" s="152"/>
    </row>
    <row r="110" spans="1:15" ht="30" x14ac:dyDescent="0.3">
      <c r="A110" s="240" t="s">
        <v>4186</v>
      </c>
      <c r="B110" s="141" t="s">
        <v>454</v>
      </c>
      <c r="C110" s="137" t="s">
        <v>455</v>
      </c>
      <c r="D110" s="157">
        <v>1</v>
      </c>
      <c r="E110" s="159" t="s">
        <v>228</v>
      </c>
      <c r="F110" s="137" t="s">
        <v>2427</v>
      </c>
      <c r="G110" s="158"/>
      <c r="H110" s="699"/>
      <c r="I110" s="699"/>
      <c r="N110" s="152"/>
      <c r="O110" s="152"/>
    </row>
    <row r="111" spans="1:15" ht="30" x14ac:dyDescent="0.3">
      <c r="A111" s="240"/>
      <c r="B111" s="141"/>
      <c r="C111" s="137" t="s">
        <v>2428</v>
      </c>
      <c r="D111" s="157">
        <v>1</v>
      </c>
      <c r="E111" s="159" t="s">
        <v>228</v>
      </c>
      <c r="F111" s="137" t="s">
        <v>2429</v>
      </c>
      <c r="G111" s="158"/>
      <c r="H111" s="699"/>
      <c r="I111" s="699"/>
      <c r="N111" s="152"/>
      <c r="O111" s="152"/>
    </row>
    <row r="112" spans="1:15" ht="45" x14ac:dyDescent="0.3">
      <c r="A112" s="240" t="s">
        <v>4187</v>
      </c>
      <c r="B112" s="141" t="s">
        <v>457</v>
      </c>
      <c r="C112" s="137" t="s">
        <v>1315</v>
      </c>
      <c r="D112" s="157">
        <v>1</v>
      </c>
      <c r="E112" s="159" t="s">
        <v>228</v>
      </c>
      <c r="F112" s="137" t="s">
        <v>2430</v>
      </c>
      <c r="G112" s="158"/>
      <c r="H112" s="699"/>
      <c r="I112" s="699"/>
      <c r="N112" s="152"/>
      <c r="O112" s="152"/>
    </row>
    <row r="113" spans="1:15" x14ac:dyDescent="0.3">
      <c r="A113" s="240"/>
      <c r="B113" s="141"/>
      <c r="C113" s="137" t="s">
        <v>2431</v>
      </c>
      <c r="D113" s="157">
        <v>1</v>
      </c>
      <c r="E113" s="159" t="s">
        <v>228</v>
      </c>
      <c r="F113" s="137" t="s">
        <v>2432</v>
      </c>
      <c r="G113" s="158"/>
      <c r="H113" s="699"/>
      <c r="I113" s="699"/>
      <c r="N113" s="152"/>
      <c r="O113" s="152"/>
    </row>
    <row r="114" spans="1:15" ht="45" x14ac:dyDescent="0.3">
      <c r="A114" s="240" t="s">
        <v>4188</v>
      </c>
      <c r="B114" s="141" t="s">
        <v>460</v>
      </c>
      <c r="C114" s="137" t="s">
        <v>2433</v>
      </c>
      <c r="D114" s="157">
        <v>1</v>
      </c>
      <c r="E114" s="159" t="s">
        <v>228</v>
      </c>
      <c r="F114" s="137" t="s">
        <v>2434</v>
      </c>
      <c r="G114" s="158"/>
      <c r="H114" s="699"/>
      <c r="I114" s="699"/>
      <c r="N114" s="152"/>
      <c r="O114" s="152"/>
    </row>
    <row r="115" spans="1:15" ht="30" x14ac:dyDescent="0.3">
      <c r="A115" s="239"/>
      <c r="B115" s="158"/>
      <c r="C115" s="146" t="s">
        <v>2435</v>
      </c>
      <c r="D115" s="157">
        <v>1</v>
      </c>
      <c r="E115" s="159" t="s">
        <v>228</v>
      </c>
      <c r="F115" s="146" t="s">
        <v>2436</v>
      </c>
      <c r="G115" s="158"/>
      <c r="H115" s="699"/>
      <c r="I115" s="699"/>
      <c r="N115" s="152"/>
      <c r="O115" s="152"/>
    </row>
    <row r="116" spans="1:15" ht="30" x14ac:dyDescent="0.3">
      <c r="A116" s="239"/>
      <c r="B116" s="158"/>
      <c r="C116" s="158" t="s">
        <v>2024</v>
      </c>
      <c r="D116" s="157">
        <v>1</v>
      </c>
      <c r="E116" s="159" t="s">
        <v>228</v>
      </c>
      <c r="F116" s="146" t="s">
        <v>2437</v>
      </c>
      <c r="G116" s="158"/>
      <c r="H116" s="699"/>
      <c r="I116" s="699"/>
      <c r="N116" s="152"/>
      <c r="O116" s="152"/>
    </row>
    <row r="117" spans="1:15" ht="30" x14ac:dyDescent="0.3">
      <c r="A117" s="239"/>
      <c r="B117" s="158"/>
      <c r="C117" s="146" t="s">
        <v>2026</v>
      </c>
      <c r="D117" s="157">
        <v>1</v>
      </c>
      <c r="E117" s="159" t="s">
        <v>228</v>
      </c>
      <c r="F117" s="146" t="s">
        <v>2438</v>
      </c>
      <c r="G117" s="195"/>
      <c r="H117" s="699"/>
      <c r="I117" s="699"/>
      <c r="N117" s="152"/>
      <c r="O117" s="152"/>
    </row>
    <row r="118" spans="1:15" x14ac:dyDescent="0.3">
      <c r="A118" s="205" t="s">
        <v>4189</v>
      </c>
      <c r="B118" s="859" t="s">
        <v>4344</v>
      </c>
      <c r="C118" s="860"/>
      <c r="D118" s="860"/>
      <c r="E118" s="860"/>
      <c r="F118" s="860"/>
      <c r="G118" s="861"/>
      <c r="H118" s="699">
        <f>SUM(D119:D135)</f>
        <v>17</v>
      </c>
      <c r="I118" s="699">
        <f>COUNT(D119:D135)*2</f>
        <v>34</v>
      </c>
      <c r="N118" s="152"/>
      <c r="O118" s="152"/>
    </row>
    <row r="119" spans="1:15" ht="60" x14ac:dyDescent="0.3">
      <c r="A119" s="247" t="s">
        <v>4190</v>
      </c>
      <c r="B119" s="148" t="s">
        <v>4345</v>
      </c>
      <c r="C119" s="148" t="s">
        <v>4346</v>
      </c>
      <c r="D119" s="157">
        <v>1</v>
      </c>
      <c r="E119" s="252" t="s">
        <v>400</v>
      </c>
      <c r="F119" s="148" t="s">
        <v>5787</v>
      </c>
      <c r="G119" s="325"/>
      <c r="H119" s="699"/>
      <c r="I119" s="699"/>
      <c r="N119" s="152"/>
      <c r="O119" s="152"/>
    </row>
    <row r="120" spans="1:15" ht="45" x14ac:dyDescent="0.3">
      <c r="A120" s="205" t="s">
        <v>4191</v>
      </c>
      <c r="B120" s="148" t="s">
        <v>4347</v>
      </c>
      <c r="C120" s="148" t="s">
        <v>4348</v>
      </c>
      <c r="D120" s="157">
        <v>1</v>
      </c>
      <c r="E120" s="208" t="s">
        <v>400</v>
      </c>
      <c r="F120" s="148" t="s">
        <v>4800</v>
      </c>
      <c r="G120" s="325"/>
      <c r="H120" s="699"/>
      <c r="I120" s="699"/>
      <c r="N120" s="152"/>
      <c r="O120" s="152"/>
    </row>
    <row r="121" spans="1:15" ht="45" x14ac:dyDescent="0.3">
      <c r="A121" s="204" t="s">
        <v>5791</v>
      </c>
      <c r="B121" s="251" t="s">
        <v>4350</v>
      </c>
      <c r="C121" s="158" t="s">
        <v>2384</v>
      </c>
      <c r="D121" s="157">
        <v>1</v>
      </c>
      <c r="E121" s="158" t="s">
        <v>186</v>
      </c>
      <c r="F121" s="148" t="s">
        <v>5793</v>
      </c>
      <c r="G121" s="325"/>
      <c r="H121" s="699"/>
      <c r="I121" s="699"/>
      <c r="N121" s="152"/>
      <c r="O121" s="152"/>
    </row>
    <row r="122" spans="1:15" ht="60" x14ac:dyDescent="0.3">
      <c r="A122" s="247"/>
      <c r="B122" s="210"/>
      <c r="C122" s="158" t="s">
        <v>2385</v>
      </c>
      <c r="D122" s="157">
        <v>1</v>
      </c>
      <c r="E122" s="158" t="s">
        <v>186</v>
      </c>
      <c r="F122" s="148" t="s">
        <v>5795</v>
      </c>
      <c r="G122" s="325"/>
      <c r="H122" s="699"/>
      <c r="I122" s="699"/>
      <c r="N122" s="152"/>
      <c r="O122" s="152"/>
    </row>
    <row r="123" spans="1:15" x14ac:dyDescent="0.3">
      <c r="A123" s="247"/>
      <c r="B123" s="210"/>
      <c r="C123" s="137" t="s">
        <v>6235</v>
      </c>
      <c r="D123" s="157">
        <v>1</v>
      </c>
      <c r="E123" s="158" t="s">
        <v>186</v>
      </c>
      <c r="F123" s="148"/>
      <c r="G123" s="325"/>
      <c r="H123" s="699"/>
      <c r="I123" s="699"/>
      <c r="N123" s="152"/>
      <c r="O123" s="152"/>
    </row>
    <row r="124" spans="1:15" x14ac:dyDescent="0.3">
      <c r="A124" s="247"/>
      <c r="B124" s="210"/>
      <c r="C124" s="139" t="s">
        <v>2386</v>
      </c>
      <c r="D124" s="157">
        <v>1</v>
      </c>
      <c r="E124" s="170" t="s">
        <v>186</v>
      </c>
      <c r="F124" s="148"/>
      <c r="G124" s="325"/>
      <c r="H124" s="699"/>
      <c r="I124" s="699"/>
      <c r="N124" s="152"/>
      <c r="O124" s="152"/>
    </row>
    <row r="125" spans="1:15" ht="30" x14ac:dyDescent="0.3">
      <c r="A125" s="247"/>
      <c r="B125" s="210"/>
      <c r="C125" s="137" t="s">
        <v>2387</v>
      </c>
      <c r="D125" s="157">
        <v>1</v>
      </c>
      <c r="E125" s="158" t="s">
        <v>186</v>
      </c>
      <c r="F125" s="148"/>
      <c r="G125" s="325"/>
      <c r="H125" s="699"/>
      <c r="I125" s="699"/>
      <c r="N125" s="152"/>
      <c r="O125" s="152"/>
    </row>
    <row r="126" spans="1:15" x14ac:dyDescent="0.3">
      <c r="A126" s="247"/>
      <c r="B126" s="210"/>
      <c r="C126" s="139" t="s">
        <v>402</v>
      </c>
      <c r="D126" s="157">
        <v>1</v>
      </c>
      <c r="E126" s="170" t="s">
        <v>186</v>
      </c>
      <c r="F126" s="148"/>
      <c r="G126" s="325"/>
      <c r="H126" s="699"/>
      <c r="I126" s="699"/>
      <c r="N126" s="152"/>
      <c r="O126" s="152"/>
    </row>
    <row r="127" spans="1:15" x14ac:dyDescent="0.3">
      <c r="A127" s="247"/>
      <c r="B127" s="210"/>
      <c r="C127" s="159" t="s">
        <v>2388</v>
      </c>
      <c r="D127" s="157">
        <v>1</v>
      </c>
      <c r="E127" s="158" t="s">
        <v>186</v>
      </c>
      <c r="F127" s="148"/>
      <c r="G127" s="325"/>
      <c r="H127" s="699"/>
      <c r="I127" s="699"/>
      <c r="N127" s="152"/>
      <c r="O127" s="152"/>
    </row>
    <row r="128" spans="1:15" x14ac:dyDescent="0.3">
      <c r="A128" s="247"/>
      <c r="B128" s="210"/>
      <c r="C128" s="146" t="s">
        <v>2389</v>
      </c>
      <c r="D128" s="157">
        <v>1</v>
      </c>
      <c r="E128" s="158" t="s">
        <v>186</v>
      </c>
      <c r="F128" s="148"/>
      <c r="G128" s="325"/>
      <c r="H128" s="699"/>
      <c r="I128" s="699"/>
      <c r="N128" s="152"/>
      <c r="O128" s="152"/>
    </row>
    <row r="129" spans="1:15" x14ac:dyDescent="0.3">
      <c r="A129" s="247"/>
      <c r="B129" s="210"/>
      <c r="C129" s="146" t="s">
        <v>2390</v>
      </c>
      <c r="D129" s="157">
        <v>1</v>
      </c>
      <c r="E129" s="158" t="s">
        <v>186</v>
      </c>
      <c r="F129" s="148"/>
      <c r="G129" s="325"/>
      <c r="H129" s="699"/>
      <c r="I129" s="699"/>
      <c r="N129" s="152"/>
      <c r="O129" s="152"/>
    </row>
    <row r="130" spans="1:15" x14ac:dyDescent="0.3">
      <c r="A130" s="247"/>
      <c r="B130" s="210"/>
      <c r="C130" s="146" t="s">
        <v>2391</v>
      </c>
      <c r="D130" s="157">
        <v>1</v>
      </c>
      <c r="E130" s="158" t="s">
        <v>186</v>
      </c>
      <c r="F130" s="148"/>
      <c r="G130" s="325"/>
      <c r="H130" s="699"/>
      <c r="I130" s="699"/>
      <c r="N130" s="152"/>
      <c r="O130" s="152"/>
    </row>
    <row r="131" spans="1:15" ht="30" x14ac:dyDescent="0.3">
      <c r="A131" s="247"/>
      <c r="B131" s="207"/>
      <c r="C131" s="150" t="s">
        <v>6106</v>
      </c>
      <c r="D131" s="157">
        <v>1</v>
      </c>
      <c r="E131" s="149" t="s">
        <v>186</v>
      </c>
      <c r="F131" s="148" t="s">
        <v>5796</v>
      </c>
      <c r="G131" s="325"/>
      <c r="H131" s="699"/>
      <c r="I131" s="699"/>
      <c r="N131" s="152"/>
      <c r="O131" s="152"/>
    </row>
    <row r="132" spans="1:15" ht="60" x14ac:dyDescent="0.3">
      <c r="A132" s="247" t="s">
        <v>5792</v>
      </c>
      <c r="B132" s="148" t="s">
        <v>4357</v>
      </c>
      <c r="C132" s="148" t="s">
        <v>2392</v>
      </c>
      <c r="D132" s="157">
        <v>1</v>
      </c>
      <c r="E132" s="149" t="s">
        <v>186</v>
      </c>
      <c r="F132" s="148"/>
      <c r="G132" s="325"/>
      <c r="H132" s="699"/>
      <c r="I132" s="699"/>
      <c r="N132" s="152"/>
      <c r="O132" s="152"/>
    </row>
    <row r="133" spans="1:15" ht="30" x14ac:dyDescent="0.3">
      <c r="A133" s="247"/>
      <c r="B133" s="148"/>
      <c r="C133" s="148" t="s">
        <v>2236</v>
      </c>
      <c r="D133" s="157">
        <v>1</v>
      </c>
      <c r="E133" s="149" t="s">
        <v>186</v>
      </c>
      <c r="F133" s="148"/>
      <c r="G133" s="325"/>
      <c r="H133" s="699"/>
      <c r="I133" s="699"/>
      <c r="N133" s="152"/>
      <c r="O133" s="152"/>
    </row>
    <row r="134" spans="1:15" x14ac:dyDescent="0.3">
      <c r="A134" s="247"/>
      <c r="B134" s="148"/>
      <c r="C134" s="148" t="s">
        <v>2393</v>
      </c>
      <c r="D134" s="157">
        <v>1</v>
      </c>
      <c r="E134" s="149" t="s">
        <v>186</v>
      </c>
      <c r="F134" s="148"/>
      <c r="G134" s="325"/>
      <c r="H134" s="699"/>
      <c r="I134" s="699"/>
      <c r="N134" s="152"/>
      <c r="O134" s="152"/>
    </row>
    <row r="135" spans="1:15" ht="30" x14ac:dyDescent="0.3">
      <c r="A135" s="247"/>
      <c r="B135" s="148"/>
      <c r="C135" s="148" t="s">
        <v>2394</v>
      </c>
      <c r="D135" s="157">
        <v>1</v>
      </c>
      <c r="E135" s="149" t="s">
        <v>186</v>
      </c>
      <c r="F135" s="148"/>
      <c r="G135" s="325"/>
      <c r="H135" s="699"/>
      <c r="I135" s="699"/>
      <c r="N135" s="152"/>
      <c r="O135" s="152"/>
    </row>
    <row r="136" spans="1:15" x14ac:dyDescent="0.3">
      <c r="A136" s="239"/>
      <c r="B136" s="1003" t="s">
        <v>468</v>
      </c>
      <c r="C136" s="1004"/>
      <c r="D136" s="1004"/>
      <c r="E136" s="1004"/>
      <c r="F136" s="1004"/>
      <c r="G136" s="1005"/>
      <c r="H136" s="699">
        <f>H137+H146+H159+H168+H179+H186+H191</f>
        <v>49</v>
      </c>
      <c r="I136" s="699">
        <f>I137+I146+I159+I168+I179+I186+I191</f>
        <v>98</v>
      </c>
      <c r="N136" s="152"/>
      <c r="O136" s="152"/>
    </row>
    <row r="137" spans="1:15" x14ac:dyDescent="0.3">
      <c r="A137" s="241" t="s">
        <v>51</v>
      </c>
      <c r="B137" s="1002" t="s">
        <v>52</v>
      </c>
      <c r="C137" s="998"/>
      <c r="D137" s="998"/>
      <c r="E137" s="998"/>
      <c r="F137" s="998"/>
      <c r="G137" s="999"/>
      <c r="H137" s="699">
        <f>SUM(D138:D145)</f>
        <v>8</v>
      </c>
      <c r="I137" s="699">
        <f>COUNT(D138:D145)*2</f>
        <v>16</v>
      </c>
      <c r="N137" s="152"/>
      <c r="O137" s="152"/>
    </row>
    <row r="138" spans="1:15" ht="30" x14ac:dyDescent="0.3">
      <c r="A138" s="240" t="s">
        <v>1322</v>
      </c>
      <c r="B138" s="139" t="s">
        <v>471</v>
      </c>
      <c r="C138" s="137" t="s">
        <v>2439</v>
      </c>
      <c r="D138" s="157">
        <v>1</v>
      </c>
      <c r="E138" s="158" t="s">
        <v>400</v>
      </c>
      <c r="F138" s="158"/>
      <c r="G138" s="158"/>
      <c r="H138" s="699"/>
      <c r="I138" s="699"/>
      <c r="N138" s="152"/>
      <c r="O138" s="152"/>
    </row>
    <row r="139" spans="1:15" ht="30" x14ac:dyDescent="0.3">
      <c r="A139" s="240"/>
      <c r="B139" s="139"/>
      <c r="C139" s="146" t="s">
        <v>473</v>
      </c>
      <c r="D139" s="157">
        <v>1</v>
      </c>
      <c r="E139" s="158" t="s">
        <v>400</v>
      </c>
      <c r="F139" s="158"/>
      <c r="G139" s="158"/>
      <c r="H139" s="699"/>
      <c r="I139" s="699"/>
      <c r="N139" s="152"/>
      <c r="O139" s="152"/>
    </row>
    <row r="140" spans="1:15" ht="45" x14ac:dyDescent="0.3">
      <c r="A140" s="240"/>
      <c r="B140" s="139"/>
      <c r="C140" s="137" t="s">
        <v>2440</v>
      </c>
      <c r="D140" s="157">
        <v>1</v>
      </c>
      <c r="E140" s="159" t="s">
        <v>254</v>
      </c>
      <c r="F140" s="158"/>
      <c r="G140" s="158"/>
      <c r="H140" s="699"/>
      <c r="I140" s="699"/>
      <c r="N140" s="152"/>
      <c r="O140" s="152"/>
    </row>
    <row r="141" spans="1:15" ht="30" x14ac:dyDescent="0.3">
      <c r="A141" s="240"/>
      <c r="B141" s="139"/>
      <c r="C141" s="137" t="s">
        <v>2441</v>
      </c>
      <c r="D141" s="157">
        <v>1</v>
      </c>
      <c r="E141" s="158" t="s">
        <v>400</v>
      </c>
      <c r="F141" s="158"/>
      <c r="G141" s="158"/>
      <c r="H141" s="699"/>
      <c r="I141" s="699"/>
      <c r="N141" s="152"/>
      <c r="O141" s="152"/>
    </row>
    <row r="142" spans="1:15" ht="45" x14ac:dyDescent="0.3">
      <c r="A142" s="240"/>
      <c r="B142" s="139"/>
      <c r="C142" s="137" t="s">
        <v>2442</v>
      </c>
      <c r="D142" s="157">
        <v>1</v>
      </c>
      <c r="E142" s="158" t="s">
        <v>400</v>
      </c>
      <c r="F142" s="158"/>
      <c r="G142" s="158"/>
      <c r="H142" s="699"/>
      <c r="I142" s="699"/>
      <c r="N142" s="152"/>
      <c r="O142" s="152"/>
    </row>
    <row r="143" spans="1:15" ht="45" x14ac:dyDescent="0.3">
      <c r="A143" s="240" t="s">
        <v>1323</v>
      </c>
      <c r="B143" s="137" t="s">
        <v>476</v>
      </c>
      <c r="C143" s="137" t="s">
        <v>477</v>
      </c>
      <c r="D143" s="157">
        <v>1</v>
      </c>
      <c r="E143" s="158" t="s">
        <v>478</v>
      </c>
      <c r="F143" s="146" t="s">
        <v>2443</v>
      </c>
      <c r="G143" s="158"/>
      <c r="H143" s="699"/>
      <c r="I143" s="699"/>
      <c r="N143" s="152"/>
      <c r="O143" s="152"/>
    </row>
    <row r="144" spans="1:15" ht="45" x14ac:dyDescent="0.3">
      <c r="A144" s="240"/>
      <c r="B144" s="137"/>
      <c r="C144" s="146" t="s">
        <v>2444</v>
      </c>
      <c r="D144" s="157">
        <v>1</v>
      </c>
      <c r="E144" s="158" t="s">
        <v>478</v>
      </c>
      <c r="F144" s="158"/>
      <c r="G144" s="158"/>
      <c r="H144" s="699"/>
      <c r="I144" s="699"/>
      <c r="N144" s="152"/>
      <c r="O144" s="152"/>
    </row>
    <row r="145" spans="1:15" ht="45" x14ac:dyDescent="0.3">
      <c r="A145" s="240" t="s">
        <v>1775</v>
      </c>
      <c r="B145" s="137" t="s">
        <v>481</v>
      </c>
      <c r="C145" s="146" t="s">
        <v>482</v>
      </c>
      <c r="D145" s="157">
        <v>1</v>
      </c>
      <c r="E145" s="158" t="s">
        <v>256</v>
      </c>
      <c r="F145" s="158"/>
      <c r="G145" s="158"/>
      <c r="H145" s="699"/>
      <c r="I145" s="699"/>
      <c r="N145" s="152"/>
      <c r="O145" s="152"/>
    </row>
    <row r="146" spans="1:15" x14ac:dyDescent="0.3">
      <c r="A146" s="241" t="s">
        <v>53</v>
      </c>
      <c r="B146" s="1002" t="s">
        <v>485</v>
      </c>
      <c r="C146" s="998"/>
      <c r="D146" s="998"/>
      <c r="E146" s="998"/>
      <c r="F146" s="998"/>
      <c r="G146" s="999"/>
      <c r="H146" s="699">
        <f>SUM(D147:D158)</f>
        <v>12</v>
      </c>
      <c r="I146" s="699">
        <f>COUNT(D147:D158)*2</f>
        <v>24</v>
      </c>
      <c r="N146" s="152"/>
      <c r="O146" s="152"/>
    </row>
    <row r="147" spans="1:15" ht="45" x14ac:dyDescent="0.3">
      <c r="A147" s="240" t="s">
        <v>1325</v>
      </c>
      <c r="B147" s="137" t="s">
        <v>1776</v>
      </c>
      <c r="C147" s="146" t="s">
        <v>2445</v>
      </c>
      <c r="D147" s="157">
        <v>1</v>
      </c>
      <c r="E147" s="158" t="s">
        <v>400</v>
      </c>
      <c r="F147" s="146" t="s">
        <v>1778</v>
      </c>
      <c r="G147" s="158"/>
      <c r="H147" s="699"/>
      <c r="I147" s="699"/>
      <c r="N147" s="152"/>
      <c r="O147" s="152"/>
    </row>
    <row r="148" spans="1:15" ht="30" x14ac:dyDescent="0.3">
      <c r="A148" s="240" t="s">
        <v>1329</v>
      </c>
      <c r="B148" s="137" t="s">
        <v>487</v>
      </c>
      <c r="C148" s="146" t="s">
        <v>488</v>
      </c>
      <c r="D148" s="157">
        <v>1</v>
      </c>
      <c r="E148" s="158" t="s">
        <v>228</v>
      </c>
      <c r="F148" s="158"/>
      <c r="G148" s="158"/>
      <c r="H148" s="699"/>
      <c r="I148" s="699"/>
      <c r="N148" s="152"/>
      <c r="O148" s="152"/>
    </row>
    <row r="149" spans="1:15" x14ac:dyDescent="0.3">
      <c r="A149" s="240"/>
      <c r="B149" s="137"/>
      <c r="C149" s="146" t="s">
        <v>489</v>
      </c>
      <c r="D149" s="157">
        <v>1</v>
      </c>
      <c r="E149" s="158" t="s">
        <v>228</v>
      </c>
      <c r="F149" s="158"/>
      <c r="G149" s="158"/>
      <c r="H149" s="699"/>
      <c r="I149" s="699"/>
      <c r="N149" s="152"/>
      <c r="O149" s="152"/>
    </row>
    <row r="150" spans="1:15" ht="45" x14ac:dyDescent="0.3">
      <c r="A150" s="240" t="s">
        <v>1331</v>
      </c>
      <c r="B150" s="137" t="s">
        <v>491</v>
      </c>
      <c r="C150" s="137" t="s">
        <v>2446</v>
      </c>
      <c r="D150" s="157">
        <v>1</v>
      </c>
      <c r="E150" s="158" t="s">
        <v>254</v>
      </c>
      <c r="F150" s="158"/>
      <c r="G150" s="158"/>
      <c r="H150" s="699"/>
      <c r="I150" s="699"/>
      <c r="N150" s="152"/>
      <c r="O150" s="152"/>
    </row>
    <row r="151" spans="1:15" x14ac:dyDescent="0.3">
      <c r="A151" s="240"/>
      <c r="B151" s="137"/>
      <c r="C151" s="159" t="s">
        <v>2447</v>
      </c>
      <c r="D151" s="157">
        <v>1</v>
      </c>
      <c r="E151" s="159" t="s">
        <v>254</v>
      </c>
      <c r="F151" s="158"/>
      <c r="G151" s="158"/>
      <c r="H151" s="699"/>
      <c r="I151" s="699"/>
      <c r="N151" s="152"/>
      <c r="O151" s="152"/>
    </row>
    <row r="152" spans="1:15" ht="30" x14ac:dyDescent="0.3">
      <c r="A152" s="240" t="s">
        <v>1334</v>
      </c>
      <c r="B152" s="139" t="s">
        <v>495</v>
      </c>
      <c r="C152" s="137" t="s">
        <v>1335</v>
      </c>
      <c r="D152" s="157">
        <v>1</v>
      </c>
      <c r="E152" s="166" t="s">
        <v>400</v>
      </c>
      <c r="F152" s="158"/>
      <c r="G152" s="158"/>
      <c r="H152" s="699"/>
      <c r="I152" s="699"/>
      <c r="N152" s="152"/>
      <c r="O152" s="152"/>
    </row>
    <row r="153" spans="1:15" ht="45" x14ac:dyDescent="0.3">
      <c r="A153" s="240"/>
      <c r="B153" s="139"/>
      <c r="C153" s="137" t="s">
        <v>1336</v>
      </c>
      <c r="D153" s="157">
        <v>1</v>
      </c>
      <c r="E153" s="158" t="s">
        <v>258</v>
      </c>
      <c r="F153" s="158"/>
      <c r="G153" s="158"/>
      <c r="H153" s="699"/>
      <c r="I153" s="699"/>
      <c r="N153" s="152"/>
      <c r="O153" s="152"/>
    </row>
    <row r="154" spans="1:15" ht="45" x14ac:dyDescent="0.3">
      <c r="A154" s="240" t="s">
        <v>1337</v>
      </c>
      <c r="B154" s="137" t="s">
        <v>498</v>
      </c>
      <c r="C154" s="137" t="s">
        <v>1780</v>
      </c>
      <c r="D154" s="157">
        <v>1</v>
      </c>
      <c r="E154" s="158" t="s">
        <v>400</v>
      </c>
      <c r="F154" s="158"/>
      <c r="G154" s="158"/>
      <c r="H154" s="699"/>
      <c r="I154" s="699"/>
      <c r="N154" s="152"/>
      <c r="O154" s="152"/>
    </row>
    <row r="155" spans="1:15" x14ac:dyDescent="0.3">
      <c r="A155" s="240"/>
      <c r="B155" s="137"/>
      <c r="C155" s="137" t="s">
        <v>502</v>
      </c>
      <c r="D155" s="157">
        <v>1</v>
      </c>
      <c r="E155" s="158" t="s">
        <v>501</v>
      </c>
      <c r="F155" s="158"/>
      <c r="G155" s="158"/>
      <c r="H155" s="699"/>
      <c r="I155" s="699"/>
      <c r="N155" s="152"/>
      <c r="O155" s="152"/>
    </row>
    <row r="156" spans="1:15" ht="45" x14ac:dyDescent="0.3">
      <c r="A156" s="240" t="s">
        <v>1339</v>
      </c>
      <c r="B156" s="137" t="s">
        <v>504</v>
      </c>
      <c r="C156" s="146" t="s">
        <v>505</v>
      </c>
      <c r="D156" s="157">
        <v>1</v>
      </c>
      <c r="E156" s="158" t="s">
        <v>254</v>
      </c>
      <c r="F156" s="137" t="s">
        <v>506</v>
      </c>
      <c r="G156" s="158"/>
      <c r="H156" s="699"/>
      <c r="I156" s="699"/>
      <c r="N156" s="152"/>
      <c r="O156" s="152"/>
    </row>
    <row r="157" spans="1:15" ht="30" x14ac:dyDescent="0.3">
      <c r="A157" s="240" t="s">
        <v>2029</v>
      </c>
      <c r="B157" s="139" t="s">
        <v>508</v>
      </c>
      <c r="C157" s="139" t="s">
        <v>2448</v>
      </c>
      <c r="D157" s="171">
        <v>1</v>
      </c>
      <c r="E157" s="170" t="s">
        <v>256</v>
      </c>
      <c r="F157" s="170"/>
      <c r="G157" s="170"/>
      <c r="H157" s="699"/>
      <c r="I157" s="699"/>
      <c r="N157" s="152"/>
      <c r="O157" s="152"/>
    </row>
    <row r="158" spans="1:15" x14ac:dyDescent="0.3">
      <c r="A158" s="240"/>
      <c r="B158" s="139"/>
      <c r="C158" s="139" t="s">
        <v>2449</v>
      </c>
      <c r="D158" s="171">
        <v>1</v>
      </c>
      <c r="E158" s="170" t="s">
        <v>501</v>
      </c>
      <c r="F158" s="170"/>
      <c r="G158" s="170"/>
      <c r="H158" s="699"/>
      <c r="I158" s="699"/>
      <c r="N158" s="152"/>
      <c r="O158" s="152"/>
    </row>
    <row r="159" spans="1:15" x14ac:dyDescent="0.3">
      <c r="A159" s="241" t="s">
        <v>55</v>
      </c>
      <c r="B159" s="997" t="s">
        <v>6030</v>
      </c>
      <c r="C159" s="998"/>
      <c r="D159" s="998"/>
      <c r="E159" s="998"/>
      <c r="F159" s="998"/>
      <c r="G159" s="999"/>
      <c r="H159" s="699">
        <f>SUM(D160:D167)</f>
        <v>8</v>
      </c>
      <c r="I159" s="699">
        <f>COUNT(D160:D167)*2</f>
        <v>16</v>
      </c>
      <c r="N159" s="152"/>
      <c r="O159" s="152"/>
    </row>
    <row r="160" spans="1:15" ht="30" x14ac:dyDescent="0.3">
      <c r="A160" s="240" t="s">
        <v>1343</v>
      </c>
      <c r="B160" s="137" t="s">
        <v>524</v>
      </c>
      <c r="C160" s="147" t="s">
        <v>2454</v>
      </c>
      <c r="D160" s="157">
        <v>1</v>
      </c>
      <c r="E160" s="158" t="s">
        <v>228</v>
      </c>
      <c r="F160" s="159" t="s">
        <v>2455</v>
      </c>
      <c r="G160" s="158"/>
      <c r="H160" s="699"/>
      <c r="I160" s="699"/>
      <c r="N160" s="152"/>
      <c r="O160" s="152"/>
    </row>
    <row r="161" spans="1:15" ht="30" x14ac:dyDescent="0.3">
      <c r="A161" s="240"/>
      <c r="B161" s="137"/>
      <c r="C161" s="147" t="s">
        <v>2456</v>
      </c>
      <c r="D161" s="157">
        <v>1</v>
      </c>
      <c r="E161" s="158" t="s">
        <v>228</v>
      </c>
      <c r="F161" s="159" t="s">
        <v>2457</v>
      </c>
      <c r="G161" s="158"/>
      <c r="H161" s="699"/>
      <c r="I161" s="699"/>
      <c r="N161" s="152"/>
      <c r="O161" s="152"/>
    </row>
    <row r="162" spans="1:15" ht="30" x14ac:dyDescent="0.3">
      <c r="A162" s="240" t="s">
        <v>1347</v>
      </c>
      <c r="B162" s="137" t="s">
        <v>527</v>
      </c>
      <c r="C162" s="146" t="s">
        <v>2458</v>
      </c>
      <c r="D162" s="157">
        <v>1</v>
      </c>
      <c r="E162" s="158" t="s">
        <v>228</v>
      </c>
      <c r="F162" s="158"/>
      <c r="G162" s="158"/>
      <c r="H162" s="699"/>
      <c r="I162" s="699"/>
      <c r="N162" s="152"/>
      <c r="O162" s="152"/>
    </row>
    <row r="163" spans="1:15" ht="30" x14ac:dyDescent="0.3">
      <c r="A163" s="240"/>
      <c r="B163" s="137"/>
      <c r="C163" s="146" t="s">
        <v>2459</v>
      </c>
      <c r="D163" s="157">
        <v>1</v>
      </c>
      <c r="E163" s="158" t="s">
        <v>501</v>
      </c>
      <c r="F163" s="158"/>
      <c r="G163" s="158"/>
      <c r="H163" s="699"/>
      <c r="I163" s="699"/>
      <c r="N163" s="152"/>
      <c r="O163" s="152"/>
    </row>
    <row r="164" spans="1:15" ht="45" x14ac:dyDescent="0.3">
      <c r="A164" s="240" t="s">
        <v>515</v>
      </c>
      <c r="B164" s="137" t="s">
        <v>530</v>
      </c>
      <c r="C164" s="146" t="s">
        <v>2460</v>
      </c>
      <c r="D164" s="157">
        <v>1</v>
      </c>
      <c r="E164" s="159" t="s">
        <v>400</v>
      </c>
      <c r="F164" s="318" t="s">
        <v>2461</v>
      </c>
      <c r="G164" s="158"/>
      <c r="H164" s="699"/>
      <c r="I164" s="699"/>
      <c r="N164" s="152"/>
      <c r="O164" s="152"/>
    </row>
    <row r="165" spans="1:15" x14ac:dyDescent="0.3">
      <c r="A165" s="240"/>
      <c r="B165" s="137"/>
      <c r="C165" s="146" t="s">
        <v>2462</v>
      </c>
      <c r="D165" s="157">
        <v>1</v>
      </c>
      <c r="E165" s="159" t="s">
        <v>400</v>
      </c>
      <c r="F165" s="159" t="s">
        <v>2463</v>
      </c>
      <c r="G165" s="158"/>
      <c r="H165" s="699"/>
      <c r="I165" s="699"/>
      <c r="N165" s="152"/>
      <c r="O165" s="152"/>
    </row>
    <row r="166" spans="1:15" x14ac:dyDescent="0.3">
      <c r="A166" s="240"/>
      <c r="B166" s="137"/>
      <c r="C166" s="137" t="s">
        <v>2464</v>
      </c>
      <c r="D166" s="157">
        <v>1</v>
      </c>
      <c r="E166" s="159" t="s">
        <v>400</v>
      </c>
      <c r="F166" s="158"/>
      <c r="G166" s="158"/>
      <c r="H166" s="699"/>
      <c r="I166" s="699"/>
      <c r="N166" s="152"/>
      <c r="O166" s="152"/>
    </row>
    <row r="167" spans="1:15" ht="30" x14ac:dyDescent="0.3">
      <c r="A167" s="240" t="s">
        <v>1350</v>
      </c>
      <c r="B167" s="137" t="s">
        <v>534</v>
      </c>
      <c r="C167" s="146" t="s">
        <v>2465</v>
      </c>
      <c r="D167" s="157">
        <v>1</v>
      </c>
      <c r="E167" s="158" t="s">
        <v>228</v>
      </c>
      <c r="F167" s="158"/>
      <c r="G167" s="158"/>
      <c r="H167" s="699"/>
      <c r="I167" s="699"/>
      <c r="N167" s="152"/>
      <c r="O167" s="152"/>
    </row>
    <row r="168" spans="1:15" x14ac:dyDescent="0.3">
      <c r="A168" s="241" t="s">
        <v>56</v>
      </c>
      <c r="B168" s="997" t="s">
        <v>5654</v>
      </c>
      <c r="C168" s="998"/>
      <c r="D168" s="998"/>
      <c r="E168" s="998"/>
      <c r="F168" s="998"/>
      <c r="G168" s="999"/>
      <c r="H168" s="699">
        <f>SUM(D172:D178)</f>
        <v>7</v>
      </c>
      <c r="I168" s="699">
        <f>COUNT(D172:D178)*2</f>
        <v>14</v>
      </c>
      <c r="N168" s="152"/>
      <c r="O168" s="152"/>
    </row>
    <row r="169" spans="1:15" ht="30" x14ac:dyDescent="0.3">
      <c r="A169" s="240" t="s">
        <v>1363</v>
      </c>
      <c r="B169" s="139" t="s">
        <v>516</v>
      </c>
      <c r="C169" s="146" t="s">
        <v>1348</v>
      </c>
      <c r="D169" s="157">
        <v>1</v>
      </c>
      <c r="E169" s="158" t="s">
        <v>228</v>
      </c>
      <c r="F169" s="146" t="s">
        <v>518</v>
      </c>
      <c r="G169" s="187"/>
      <c r="H169" s="699"/>
      <c r="I169" s="699"/>
      <c r="N169" s="152"/>
      <c r="O169" s="152"/>
    </row>
    <row r="170" spans="1:15" x14ac:dyDescent="0.3">
      <c r="A170" s="240"/>
      <c r="B170" s="139"/>
      <c r="C170" s="137" t="s">
        <v>519</v>
      </c>
      <c r="D170" s="157">
        <v>1</v>
      </c>
      <c r="E170" s="158" t="s">
        <v>228</v>
      </c>
      <c r="F170" s="137"/>
      <c r="G170" s="187"/>
      <c r="H170" s="699"/>
      <c r="I170" s="699"/>
      <c r="N170" s="152"/>
      <c r="O170" s="152"/>
    </row>
    <row r="171" spans="1:15" ht="30" x14ac:dyDescent="0.3">
      <c r="A171" s="240"/>
      <c r="B171" s="137"/>
      <c r="C171" s="137" t="s">
        <v>1349</v>
      </c>
      <c r="D171" s="157">
        <v>1</v>
      </c>
      <c r="E171" s="158" t="s">
        <v>228</v>
      </c>
      <c r="F171" s="137"/>
      <c r="G171" s="187"/>
      <c r="H171" s="699"/>
      <c r="I171" s="699"/>
      <c r="N171" s="152"/>
      <c r="O171" s="152"/>
    </row>
    <row r="172" spans="1:15" ht="30" x14ac:dyDescent="0.3">
      <c r="A172" s="240" t="s">
        <v>548</v>
      </c>
      <c r="B172" s="137" t="s">
        <v>510</v>
      </c>
      <c r="C172" s="146" t="s">
        <v>1346</v>
      </c>
      <c r="D172" s="157">
        <v>1</v>
      </c>
      <c r="E172" s="158" t="s">
        <v>228</v>
      </c>
      <c r="F172" s="158"/>
      <c r="G172" s="167"/>
      <c r="H172" s="699"/>
      <c r="I172" s="699"/>
      <c r="N172" s="152"/>
      <c r="O172" s="152"/>
    </row>
    <row r="173" spans="1:15" ht="30" x14ac:dyDescent="0.3">
      <c r="A173" s="240"/>
      <c r="B173" s="137"/>
      <c r="C173" s="168" t="s">
        <v>2450</v>
      </c>
      <c r="D173" s="157">
        <v>1</v>
      </c>
      <c r="E173" s="158" t="s">
        <v>228</v>
      </c>
      <c r="F173" s="158"/>
      <c r="G173" s="167"/>
      <c r="H173" s="699"/>
      <c r="I173" s="699"/>
      <c r="N173" s="152"/>
      <c r="O173" s="152"/>
    </row>
    <row r="174" spans="1:15" ht="30" x14ac:dyDescent="0.3">
      <c r="A174" s="240"/>
      <c r="B174" s="137"/>
      <c r="C174" s="146" t="s">
        <v>512</v>
      </c>
      <c r="D174" s="157">
        <v>1</v>
      </c>
      <c r="E174" s="158" t="s">
        <v>228</v>
      </c>
      <c r="F174" s="158"/>
      <c r="G174" s="167"/>
      <c r="H174" s="699"/>
      <c r="I174" s="699"/>
      <c r="N174" s="152"/>
      <c r="O174" s="152"/>
    </row>
    <row r="175" spans="1:15" x14ac:dyDescent="0.3">
      <c r="A175" s="240"/>
      <c r="B175" s="137"/>
      <c r="C175" s="146" t="s">
        <v>2451</v>
      </c>
      <c r="D175" s="157">
        <v>1</v>
      </c>
      <c r="E175" s="158" t="s">
        <v>228</v>
      </c>
      <c r="F175" s="158"/>
      <c r="G175" s="167"/>
      <c r="H175" s="699"/>
      <c r="I175" s="699"/>
      <c r="N175" s="152"/>
      <c r="O175" s="152"/>
    </row>
    <row r="176" spans="1:15" x14ac:dyDescent="0.3">
      <c r="A176" s="241"/>
      <c r="B176" s="317"/>
      <c r="C176" s="146" t="s">
        <v>514</v>
      </c>
      <c r="D176" s="157">
        <v>1</v>
      </c>
      <c r="E176" s="158" t="s">
        <v>228</v>
      </c>
      <c r="F176" s="159"/>
      <c r="G176" s="167"/>
      <c r="H176" s="699"/>
      <c r="I176" s="699"/>
      <c r="N176" s="152"/>
      <c r="O176" s="152"/>
    </row>
    <row r="177" spans="1:15" ht="30" x14ac:dyDescent="0.3">
      <c r="A177" s="240" t="s">
        <v>4204</v>
      </c>
      <c r="B177" s="137" t="s">
        <v>520</v>
      </c>
      <c r="C177" s="146" t="s">
        <v>2452</v>
      </c>
      <c r="D177" s="157">
        <v>1</v>
      </c>
      <c r="E177" s="158" t="s">
        <v>228</v>
      </c>
      <c r="F177" s="158"/>
      <c r="G177" s="167"/>
      <c r="H177" s="699"/>
      <c r="I177" s="699"/>
      <c r="N177" s="152"/>
      <c r="O177" s="152"/>
    </row>
    <row r="178" spans="1:15" ht="30" x14ac:dyDescent="0.3">
      <c r="A178" s="240" t="s">
        <v>4205</v>
      </c>
      <c r="B178" s="137" t="s">
        <v>522</v>
      </c>
      <c r="C178" s="146" t="s">
        <v>2453</v>
      </c>
      <c r="D178" s="157">
        <v>1</v>
      </c>
      <c r="E178" s="158" t="s">
        <v>228</v>
      </c>
      <c r="F178" s="158"/>
      <c r="G178" s="167"/>
      <c r="H178" s="699"/>
      <c r="I178" s="699"/>
      <c r="N178" s="152"/>
      <c r="O178" s="152"/>
    </row>
    <row r="179" spans="1:15" x14ac:dyDescent="0.3">
      <c r="A179" s="241" t="s">
        <v>58</v>
      </c>
      <c r="B179" s="1002" t="s">
        <v>57</v>
      </c>
      <c r="C179" s="998"/>
      <c r="D179" s="998"/>
      <c r="E179" s="998"/>
      <c r="F179" s="998"/>
      <c r="G179" s="999"/>
      <c r="H179" s="699">
        <f>SUM(D180:D185)</f>
        <v>6</v>
      </c>
      <c r="I179" s="699">
        <f>COUNT(D180:D185)*2</f>
        <v>12</v>
      </c>
      <c r="N179" s="152"/>
      <c r="O179" s="152"/>
    </row>
    <row r="180" spans="1:15" ht="45" x14ac:dyDescent="0.3">
      <c r="A180" s="240" t="s">
        <v>2047</v>
      </c>
      <c r="B180" s="137" t="s">
        <v>541</v>
      </c>
      <c r="C180" s="137" t="s">
        <v>542</v>
      </c>
      <c r="D180" s="157">
        <v>1</v>
      </c>
      <c r="E180" s="158" t="s">
        <v>256</v>
      </c>
      <c r="F180" s="158"/>
      <c r="G180" s="158"/>
      <c r="H180" s="699"/>
      <c r="I180" s="699"/>
      <c r="N180" s="152"/>
      <c r="O180" s="152"/>
    </row>
    <row r="181" spans="1:15" x14ac:dyDescent="0.3">
      <c r="A181" s="240"/>
      <c r="B181" s="137"/>
      <c r="C181" s="146" t="s">
        <v>2466</v>
      </c>
      <c r="D181" s="157">
        <v>1</v>
      </c>
      <c r="E181" s="158" t="s">
        <v>256</v>
      </c>
      <c r="F181" s="158"/>
      <c r="G181" s="158"/>
      <c r="H181" s="699"/>
      <c r="I181" s="699"/>
      <c r="N181" s="152"/>
      <c r="O181" s="152"/>
    </row>
    <row r="182" spans="1:15" ht="45" x14ac:dyDescent="0.3">
      <c r="A182" s="240" t="s">
        <v>2050</v>
      </c>
      <c r="B182" s="137" t="s">
        <v>544</v>
      </c>
      <c r="C182" s="146" t="s">
        <v>2467</v>
      </c>
      <c r="D182" s="157">
        <v>1</v>
      </c>
      <c r="E182" s="158" t="s">
        <v>256</v>
      </c>
      <c r="F182" s="137" t="s">
        <v>2468</v>
      </c>
      <c r="G182" s="158"/>
      <c r="H182" s="699"/>
      <c r="I182" s="699"/>
      <c r="N182" s="152"/>
      <c r="O182" s="152"/>
    </row>
    <row r="183" spans="1:15" x14ac:dyDescent="0.3">
      <c r="A183" s="240"/>
      <c r="B183" s="137"/>
      <c r="C183" s="137" t="s">
        <v>1787</v>
      </c>
      <c r="D183" s="157">
        <v>1</v>
      </c>
      <c r="E183" s="158" t="s">
        <v>256</v>
      </c>
      <c r="F183" s="158"/>
      <c r="G183" s="158"/>
      <c r="H183" s="699"/>
      <c r="I183" s="699"/>
      <c r="N183" s="152"/>
      <c r="O183" s="152"/>
    </row>
    <row r="184" spans="1:15" x14ac:dyDescent="0.3">
      <c r="A184" s="240"/>
      <c r="B184" s="137"/>
      <c r="C184" s="137" t="s">
        <v>547</v>
      </c>
      <c r="D184" s="157">
        <v>1</v>
      </c>
      <c r="E184" s="158" t="s">
        <v>256</v>
      </c>
      <c r="F184" s="158"/>
      <c r="G184" s="158"/>
      <c r="H184" s="699"/>
      <c r="I184" s="699"/>
      <c r="N184" s="152"/>
      <c r="O184" s="152"/>
    </row>
    <row r="185" spans="1:15" ht="45" x14ac:dyDescent="0.3">
      <c r="A185" s="240" t="s">
        <v>2056</v>
      </c>
      <c r="B185" s="139" t="s">
        <v>549</v>
      </c>
      <c r="C185" s="137" t="s">
        <v>2469</v>
      </c>
      <c r="D185" s="157">
        <v>1</v>
      </c>
      <c r="E185" s="158" t="s">
        <v>228</v>
      </c>
      <c r="F185" s="166"/>
      <c r="G185" s="158"/>
      <c r="H185" s="699"/>
      <c r="I185" s="699"/>
      <c r="N185" s="152"/>
      <c r="O185" s="152"/>
    </row>
    <row r="186" spans="1:15" x14ac:dyDescent="0.3">
      <c r="A186" s="240" t="s">
        <v>61</v>
      </c>
      <c r="B186" s="997" t="s">
        <v>4398</v>
      </c>
      <c r="C186" s="998"/>
      <c r="D186" s="998"/>
      <c r="E186" s="998"/>
      <c r="F186" s="998"/>
      <c r="G186" s="999"/>
      <c r="H186" s="699">
        <f>SUM(D187:D190)</f>
        <v>4</v>
      </c>
      <c r="I186" s="699">
        <f>COUNT(D187:D190)*2</f>
        <v>8</v>
      </c>
      <c r="N186" s="152"/>
      <c r="O186" s="152"/>
    </row>
    <row r="187" spans="1:15" ht="30" x14ac:dyDescent="0.3">
      <c r="A187" s="240" t="s">
        <v>4206</v>
      </c>
      <c r="B187" s="137" t="s">
        <v>552</v>
      </c>
      <c r="C187" s="146" t="s">
        <v>2470</v>
      </c>
      <c r="D187" s="160">
        <v>1</v>
      </c>
      <c r="E187" s="158" t="s">
        <v>254</v>
      </c>
      <c r="F187" s="137" t="s">
        <v>2471</v>
      </c>
      <c r="G187" s="158"/>
      <c r="H187" s="699"/>
      <c r="I187" s="699"/>
      <c r="N187" s="152"/>
      <c r="O187" s="152"/>
    </row>
    <row r="188" spans="1:15" x14ac:dyDescent="0.3">
      <c r="A188" s="240"/>
      <c r="B188" s="137"/>
      <c r="C188" s="137" t="s">
        <v>2472</v>
      </c>
      <c r="D188" s="160">
        <v>1</v>
      </c>
      <c r="E188" s="158" t="s">
        <v>254</v>
      </c>
      <c r="F188" s="158"/>
      <c r="G188" s="158"/>
      <c r="H188" s="699"/>
      <c r="I188" s="699"/>
      <c r="N188" s="152"/>
      <c r="O188" s="152"/>
    </row>
    <row r="189" spans="1:15" ht="45" x14ac:dyDescent="0.3">
      <c r="A189" s="240" t="s">
        <v>4207</v>
      </c>
      <c r="B189" s="137" t="s">
        <v>554</v>
      </c>
      <c r="C189" s="137" t="s">
        <v>2473</v>
      </c>
      <c r="D189" s="160">
        <v>1</v>
      </c>
      <c r="E189" s="158" t="s">
        <v>254</v>
      </c>
      <c r="F189" s="158"/>
      <c r="G189" s="158"/>
      <c r="H189" s="699"/>
      <c r="I189" s="699"/>
      <c r="N189" s="152"/>
      <c r="O189" s="152"/>
    </row>
    <row r="190" spans="1:15" ht="45" x14ac:dyDescent="0.3">
      <c r="A190" s="240" t="s">
        <v>4208</v>
      </c>
      <c r="B190" s="137" t="s">
        <v>1788</v>
      </c>
      <c r="C190" s="146" t="s">
        <v>1789</v>
      </c>
      <c r="D190" s="160">
        <v>1</v>
      </c>
      <c r="E190" s="158" t="s">
        <v>400</v>
      </c>
      <c r="F190" s="158"/>
      <c r="G190" s="158"/>
      <c r="H190" s="699"/>
      <c r="I190" s="699"/>
      <c r="N190" s="152"/>
      <c r="O190" s="152"/>
    </row>
    <row r="191" spans="1:15" x14ac:dyDescent="0.3">
      <c r="A191" s="241" t="s">
        <v>4209</v>
      </c>
      <c r="B191" s="1002" t="s">
        <v>560</v>
      </c>
      <c r="C191" s="998"/>
      <c r="D191" s="998"/>
      <c r="E191" s="998"/>
      <c r="F191" s="998"/>
      <c r="G191" s="999"/>
      <c r="H191" s="699">
        <f>SUM(D192:D195)</f>
        <v>4</v>
      </c>
      <c r="I191" s="699">
        <f>COUNT(D192:D195)*2</f>
        <v>8</v>
      </c>
      <c r="N191" s="152"/>
      <c r="O191" s="152"/>
    </row>
    <row r="192" spans="1:15" ht="30" x14ac:dyDescent="0.3">
      <c r="A192" s="240" t="s">
        <v>4405</v>
      </c>
      <c r="B192" s="137" t="s">
        <v>562</v>
      </c>
      <c r="C192" s="137" t="s">
        <v>2474</v>
      </c>
      <c r="D192" s="157">
        <v>1</v>
      </c>
      <c r="E192" s="158" t="s">
        <v>294</v>
      </c>
      <c r="F192" s="158"/>
      <c r="G192" s="158"/>
      <c r="H192" s="699"/>
      <c r="I192" s="699"/>
      <c r="N192" s="152"/>
      <c r="O192" s="152"/>
    </row>
    <row r="193" spans="1:15" ht="45" x14ac:dyDescent="0.3">
      <c r="A193" s="240" t="s">
        <v>4406</v>
      </c>
      <c r="B193" s="137" t="s">
        <v>565</v>
      </c>
      <c r="C193" s="137" t="s">
        <v>566</v>
      </c>
      <c r="D193" s="157">
        <v>1</v>
      </c>
      <c r="E193" s="158" t="s">
        <v>258</v>
      </c>
      <c r="F193" s="137" t="s">
        <v>567</v>
      </c>
      <c r="G193" s="158"/>
      <c r="H193" s="699"/>
      <c r="I193" s="699"/>
      <c r="N193" s="152"/>
      <c r="O193" s="152"/>
    </row>
    <row r="194" spans="1:15" x14ac:dyDescent="0.3">
      <c r="A194" s="240"/>
      <c r="B194" s="137"/>
      <c r="C194" s="137" t="s">
        <v>1366</v>
      </c>
      <c r="D194" s="157">
        <v>1</v>
      </c>
      <c r="E194" s="158" t="s">
        <v>294</v>
      </c>
      <c r="F194" s="158"/>
      <c r="G194" s="158"/>
      <c r="H194" s="699"/>
      <c r="I194" s="699"/>
      <c r="N194" s="152"/>
      <c r="O194" s="152"/>
    </row>
    <row r="195" spans="1:15" ht="45" x14ac:dyDescent="0.3">
      <c r="A195" s="240" t="s">
        <v>4409</v>
      </c>
      <c r="B195" s="137" t="s">
        <v>568</v>
      </c>
      <c r="C195" s="146" t="s">
        <v>569</v>
      </c>
      <c r="D195" s="157">
        <v>1</v>
      </c>
      <c r="E195" s="158" t="s">
        <v>228</v>
      </c>
      <c r="F195" s="146"/>
      <c r="G195" s="158"/>
      <c r="H195" s="699"/>
      <c r="I195" s="699"/>
      <c r="N195" s="152"/>
      <c r="O195" s="152"/>
    </row>
    <row r="196" spans="1:15" x14ac:dyDescent="0.3">
      <c r="A196" s="239"/>
      <c r="B196" s="1003" t="s">
        <v>570</v>
      </c>
      <c r="C196" s="1004"/>
      <c r="D196" s="1004"/>
      <c r="E196" s="1004"/>
      <c r="F196" s="1004"/>
      <c r="G196" s="1005"/>
      <c r="H196" s="699">
        <f>H197+H200+H206+H209+H215+H226+H236+H244+H255+H268+H269</f>
        <v>61</v>
      </c>
      <c r="I196" s="699">
        <f>I197+I200+I206+I209+I215+I226+I236+I244+I255+I268+I269</f>
        <v>122</v>
      </c>
      <c r="N196" s="152"/>
      <c r="O196" s="152"/>
    </row>
    <row r="197" spans="1:15" x14ac:dyDescent="0.3">
      <c r="A197" s="241" t="s">
        <v>74</v>
      </c>
      <c r="B197" s="997" t="s">
        <v>603</v>
      </c>
      <c r="C197" s="998"/>
      <c r="D197" s="998"/>
      <c r="E197" s="998"/>
      <c r="F197" s="998"/>
      <c r="G197" s="999"/>
      <c r="H197" s="699">
        <f>SUM(D198:D199)</f>
        <v>2</v>
      </c>
      <c r="I197" s="699">
        <f>COUNT(D198:D199)*2</f>
        <v>4</v>
      </c>
      <c r="N197" s="152"/>
      <c r="O197" s="152"/>
    </row>
    <row r="198" spans="1:15" ht="45" x14ac:dyDescent="0.3">
      <c r="A198" s="240" t="s">
        <v>1384</v>
      </c>
      <c r="B198" s="137" t="s">
        <v>605</v>
      </c>
      <c r="C198" s="146" t="s">
        <v>6416</v>
      </c>
      <c r="D198" s="157">
        <v>1</v>
      </c>
      <c r="E198" s="146" t="s">
        <v>400</v>
      </c>
      <c r="F198" s="158"/>
      <c r="G198" s="158"/>
      <c r="H198" s="699"/>
      <c r="I198" s="699"/>
      <c r="N198" s="152"/>
      <c r="O198" s="152"/>
    </row>
    <row r="199" spans="1:15" ht="45" x14ac:dyDescent="0.3">
      <c r="A199" s="239"/>
      <c r="B199" s="137"/>
      <c r="C199" s="137" t="s">
        <v>2475</v>
      </c>
      <c r="D199" s="157">
        <v>1</v>
      </c>
      <c r="E199" s="146" t="s">
        <v>258</v>
      </c>
      <c r="F199" s="158"/>
      <c r="G199" s="158"/>
      <c r="H199" s="699"/>
      <c r="I199" s="699"/>
      <c r="N199" s="152"/>
      <c r="O199" s="152"/>
    </row>
    <row r="200" spans="1:15" x14ac:dyDescent="0.3">
      <c r="A200" s="241" t="s">
        <v>76</v>
      </c>
      <c r="B200" s="997" t="s">
        <v>77</v>
      </c>
      <c r="C200" s="998"/>
      <c r="D200" s="998"/>
      <c r="E200" s="998"/>
      <c r="F200" s="998"/>
      <c r="G200" s="999"/>
      <c r="H200" s="699">
        <f>SUM(D201:D205)</f>
        <v>5</v>
      </c>
      <c r="I200" s="700">
        <f>COUNT(D201:D205)*2</f>
        <v>10</v>
      </c>
      <c r="N200" s="152"/>
      <c r="O200" s="152"/>
    </row>
    <row r="201" spans="1:15" ht="30" x14ac:dyDescent="0.3">
      <c r="A201" s="240" t="s">
        <v>1804</v>
      </c>
      <c r="B201" s="137" t="s">
        <v>622</v>
      </c>
      <c r="C201" s="137" t="s">
        <v>623</v>
      </c>
      <c r="D201" s="157">
        <v>1</v>
      </c>
      <c r="E201" s="158" t="s">
        <v>256</v>
      </c>
      <c r="F201" s="137" t="s">
        <v>2476</v>
      </c>
      <c r="G201" s="158"/>
      <c r="H201" s="699"/>
      <c r="I201" s="700"/>
      <c r="N201" s="152"/>
      <c r="O201" s="152"/>
    </row>
    <row r="202" spans="1:15" ht="45" x14ac:dyDescent="0.3">
      <c r="A202" s="240" t="s">
        <v>1805</v>
      </c>
      <c r="B202" s="137" t="s">
        <v>626</v>
      </c>
      <c r="C202" s="137" t="s">
        <v>1806</v>
      </c>
      <c r="D202" s="157">
        <v>1</v>
      </c>
      <c r="E202" s="158" t="s">
        <v>400</v>
      </c>
      <c r="F202" s="137" t="s">
        <v>630</v>
      </c>
      <c r="G202" s="158"/>
      <c r="H202" s="699"/>
      <c r="I202" s="700"/>
      <c r="N202" s="152"/>
      <c r="O202" s="152"/>
    </row>
    <row r="203" spans="1:15" ht="45" x14ac:dyDescent="0.3">
      <c r="A203" s="240" t="s">
        <v>1807</v>
      </c>
      <c r="B203" s="137" t="s">
        <v>632</v>
      </c>
      <c r="C203" s="137" t="s">
        <v>633</v>
      </c>
      <c r="D203" s="157">
        <v>1</v>
      </c>
      <c r="E203" s="158" t="s">
        <v>400</v>
      </c>
      <c r="F203" s="158"/>
      <c r="G203" s="158"/>
      <c r="H203" s="699"/>
      <c r="I203" s="700"/>
      <c r="N203" s="152"/>
      <c r="O203" s="152"/>
    </row>
    <row r="204" spans="1:15" x14ac:dyDescent="0.3">
      <c r="A204" s="240"/>
      <c r="B204" s="137"/>
      <c r="C204" s="137" t="s">
        <v>2477</v>
      </c>
      <c r="D204" s="157">
        <v>1</v>
      </c>
      <c r="E204" s="158" t="s">
        <v>576</v>
      </c>
      <c r="F204" s="158"/>
      <c r="G204" s="158"/>
      <c r="H204" s="699"/>
      <c r="I204" s="700"/>
      <c r="N204" s="152"/>
      <c r="O204" s="152"/>
    </row>
    <row r="205" spans="1:15" ht="30" x14ac:dyDescent="0.3">
      <c r="A205" s="240" t="s">
        <v>1810</v>
      </c>
      <c r="B205" s="137" t="s">
        <v>640</v>
      </c>
      <c r="C205" s="316" t="s">
        <v>641</v>
      </c>
      <c r="D205" s="157">
        <v>1</v>
      </c>
      <c r="E205" s="158" t="s">
        <v>258</v>
      </c>
      <c r="F205" s="137" t="s">
        <v>2478</v>
      </c>
      <c r="G205" s="158"/>
      <c r="H205" s="699"/>
      <c r="I205" s="700"/>
      <c r="N205" s="152"/>
      <c r="O205" s="152"/>
    </row>
    <row r="206" spans="1:15" x14ac:dyDescent="0.3">
      <c r="A206" s="241" t="s">
        <v>78</v>
      </c>
      <c r="B206" s="997" t="s">
        <v>647</v>
      </c>
      <c r="C206" s="998"/>
      <c r="D206" s="998"/>
      <c r="E206" s="998"/>
      <c r="F206" s="998"/>
      <c r="G206" s="999"/>
      <c r="H206" s="699">
        <f>SUM(D207:D208)</f>
        <v>2</v>
      </c>
      <c r="I206" s="700">
        <f>COUNT(D207:D208)*2</f>
        <v>4</v>
      </c>
      <c r="N206" s="152"/>
      <c r="O206" s="152"/>
    </row>
    <row r="207" spans="1:15" ht="45" x14ac:dyDescent="0.3">
      <c r="A207" s="240" t="s">
        <v>1813</v>
      </c>
      <c r="B207" s="137" t="s">
        <v>649</v>
      </c>
      <c r="C207" s="175" t="s">
        <v>650</v>
      </c>
      <c r="D207" s="157">
        <v>1</v>
      </c>
      <c r="E207" s="158" t="s">
        <v>256</v>
      </c>
      <c r="F207" s="137" t="s">
        <v>2479</v>
      </c>
      <c r="G207" s="158"/>
      <c r="H207" s="699"/>
      <c r="I207" s="700"/>
      <c r="N207" s="152"/>
      <c r="O207" s="152"/>
    </row>
    <row r="208" spans="1:15" ht="30" x14ac:dyDescent="0.3">
      <c r="A208" s="240" t="s">
        <v>1391</v>
      </c>
      <c r="B208" s="137" t="s">
        <v>653</v>
      </c>
      <c r="C208" s="137" t="s">
        <v>2081</v>
      </c>
      <c r="D208" s="157">
        <v>1</v>
      </c>
      <c r="E208" s="158" t="s">
        <v>256</v>
      </c>
      <c r="F208" s="159" t="s">
        <v>2480</v>
      </c>
      <c r="G208" s="158"/>
      <c r="H208" s="699"/>
      <c r="I208" s="700"/>
      <c r="N208" s="152"/>
      <c r="O208" s="152"/>
    </row>
    <row r="209" spans="1:15" x14ac:dyDescent="0.3">
      <c r="A209" s="241" t="s">
        <v>80</v>
      </c>
      <c r="B209" s="997" t="s">
        <v>657</v>
      </c>
      <c r="C209" s="998"/>
      <c r="D209" s="998"/>
      <c r="E209" s="998"/>
      <c r="F209" s="998"/>
      <c r="G209" s="999"/>
      <c r="H209" s="699">
        <f>SUM(D210:D214)</f>
        <v>5</v>
      </c>
      <c r="I209" s="700">
        <f>COUNT(D210:D214)*2</f>
        <v>10</v>
      </c>
      <c r="N209" s="152"/>
      <c r="O209" s="152"/>
    </row>
    <row r="210" spans="1:15" ht="30" x14ac:dyDescent="0.3">
      <c r="A210" s="240" t="s">
        <v>1393</v>
      </c>
      <c r="B210" s="137" t="s">
        <v>659</v>
      </c>
      <c r="C210" s="146" t="s">
        <v>2481</v>
      </c>
      <c r="D210" s="157">
        <v>1</v>
      </c>
      <c r="E210" s="158" t="s">
        <v>576</v>
      </c>
      <c r="F210" s="158"/>
      <c r="G210" s="158"/>
      <c r="H210" s="699"/>
      <c r="I210" s="700"/>
      <c r="N210" s="152"/>
      <c r="O210" s="152"/>
    </row>
    <row r="211" spans="1:15" ht="30" x14ac:dyDescent="0.3">
      <c r="A211" s="240" t="s">
        <v>1396</v>
      </c>
      <c r="B211" s="137" t="s">
        <v>662</v>
      </c>
      <c r="C211" s="137" t="s">
        <v>664</v>
      </c>
      <c r="D211" s="157">
        <v>1</v>
      </c>
      <c r="E211" s="158" t="s">
        <v>400</v>
      </c>
      <c r="F211" s="158"/>
      <c r="G211" s="158"/>
      <c r="H211" s="699"/>
      <c r="I211" s="700"/>
      <c r="N211" s="152"/>
      <c r="O211" s="152"/>
    </row>
    <row r="212" spans="1:15" ht="30" x14ac:dyDescent="0.3">
      <c r="A212" s="240"/>
      <c r="B212" s="137"/>
      <c r="C212" s="137" t="s">
        <v>2284</v>
      </c>
      <c r="D212" s="157">
        <v>1</v>
      </c>
      <c r="E212" s="158" t="s">
        <v>576</v>
      </c>
      <c r="F212" s="158"/>
      <c r="G212" s="158"/>
      <c r="H212" s="699"/>
      <c r="I212" s="700"/>
      <c r="N212" s="152"/>
      <c r="O212" s="152"/>
    </row>
    <row r="213" spans="1:15" ht="30" x14ac:dyDescent="0.3">
      <c r="A213" s="695" t="s">
        <v>5634</v>
      </c>
      <c r="B213" s="627" t="s">
        <v>5635</v>
      </c>
      <c r="C213" s="628" t="s">
        <v>6271</v>
      </c>
      <c r="D213" s="601">
        <v>1</v>
      </c>
      <c r="E213" s="629" t="s">
        <v>644</v>
      </c>
      <c r="F213" s="628" t="s">
        <v>6270</v>
      </c>
      <c r="G213" s="167"/>
      <c r="H213" s="699"/>
      <c r="I213" s="700"/>
      <c r="N213" s="152"/>
      <c r="O213" s="152"/>
    </row>
    <row r="214" spans="1:15" ht="30" x14ac:dyDescent="0.3">
      <c r="A214" s="395"/>
      <c r="B214" s="630"/>
      <c r="C214" s="628" t="s">
        <v>6269</v>
      </c>
      <c r="D214" s="601">
        <v>1</v>
      </c>
      <c r="E214" s="629" t="s">
        <v>400</v>
      </c>
      <c r="F214" s="628" t="s">
        <v>6268</v>
      </c>
      <c r="G214" s="167"/>
      <c r="H214" s="699"/>
      <c r="I214" s="700"/>
      <c r="N214" s="152"/>
      <c r="O214" s="152"/>
    </row>
    <row r="215" spans="1:15" x14ac:dyDescent="0.3">
      <c r="A215" s="241" t="s">
        <v>81</v>
      </c>
      <c r="B215" s="997" t="s">
        <v>667</v>
      </c>
      <c r="C215" s="998"/>
      <c r="D215" s="998"/>
      <c r="E215" s="998"/>
      <c r="F215" s="998"/>
      <c r="G215" s="999"/>
      <c r="H215" s="699">
        <f>SUM(D216:D225)</f>
        <v>10</v>
      </c>
      <c r="I215" s="700">
        <f>COUNT(D216:D225)*2</f>
        <v>20</v>
      </c>
      <c r="N215" s="152"/>
      <c r="O215" s="152"/>
    </row>
    <row r="216" spans="1:15" ht="60" x14ac:dyDescent="0.3">
      <c r="A216" s="240" t="s">
        <v>1817</v>
      </c>
      <c r="B216" s="137" t="s">
        <v>1818</v>
      </c>
      <c r="C216" s="137" t="s">
        <v>670</v>
      </c>
      <c r="D216" s="169">
        <v>1</v>
      </c>
      <c r="E216" s="158" t="s">
        <v>198</v>
      </c>
      <c r="F216" s="137" t="s">
        <v>2482</v>
      </c>
      <c r="G216" s="158"/>
      <c r="H216" s="699"/>
      <c r="I216" s="700"/>
      <c r="N216" s="152"/>
      <c r="O216" s="152"/>
    </row>
    <row r="217" spans="1:15" ht="45" x14ac:dyDescent="0.3">
      <c r="A217" s="240"/>
      <c r="B217" s="137"/>
      <c r="C217" s="137" t="s">
        <v>672</v>
      </c>
      <c r="D217" s="157">
        <v>1</v>
      </c>
      <c r="E217" s="158" t="s">
        <v>400</v>
      </c>
      <c r="F217" s="137" t="s">
        <v>673</v>
      </c>
      <c r="G217" s="158"/>
      <c r="H217" s="699"/>
      <c r="I217" s="700"/>
      <c r="N217" s="152"/>
      <c r="O217" s="152"/>
    </row>
    <row r="218" spans="1:15" ht="45" x14ac:dyDescent="0.3">
      <c r="A218" s="240"/>
      <c r="B218" s="137"/>
      <c r="C218" s="137" t="s">
        <v>674</v>
      </c>
      <c r="D218" s="157">
        <v>1</v>
      </c>
      <c r="E218" s="158" t="s">
        <v>400</v>
      </c>
      <c r="F218" s="137" t="s">
        <v>675</v>
      </c>
      <c r="G218" s="158"/>
      <c r="H218" s="699"/>
      <c r="I218" s="700"/>
      <c r="N218" s="152"/>
      <c r="O218" s="152"/>
    </row>
    <row r="219" spans="1:15" ht="30" x14ac:dyDescent="0.3">
      <c r="A219" s="240" t="s">
        <v>1400</v>
      </c>
      <c r="B219" s="137" t="s">
        <v>677</v>
      </c>
      <c r="C219" s="137" t="s">
        <v>2483</v>
      </c>
      <c r="D219" s="157">
        <v>1</v>
      </c>
      <c r="E219" s="158" t="s">
        <v>576</v>
      </c>
      <c r="F219" s="158"/>
      <c r="G219" s="158"/>
      <c r="H219" s="699"/>
      <c r="I219" s="700"/>
      <c r="N219" s="152"/>
      <c r="O219" s="152"/>
    </row>
    <row r="220" spans="1:15" ht="30" x14ac:dyDescent="0.3">
      <c r="A220" s="240"/>
      <c r="B220" s="137"/>
      <c r="C220" s="137" t="s">
        <v>1401</v>
      </c>
      <c r="D220" s="157">
        <v>1</v>
      </c>
      <c r="E220" s="158" t="s">
        <v>258</v>
      </c>
      <c r="F220" s="158"/>
      <c r="G220" s="158"/>
      <c r="H220" s="699"/>
      <c r="I220" s="700"/>
      <c r="N220" s="152"/>
      <c r="O220" s="152"/>
    </row>
    <row r="221" spans="1:15" ht="30" x14ac:dyDescent="0.3">
      <c r="A221" s="240" t="s">
        <v>1402</v>
      </c>
      <c r="B221" s="137" t="s">
        <v>681</v>
      </c>
      <c r="C221" s="293" t="s">
        <v>682</v>
      </c>
      <c r="D221" s="157">
        <v>1</v>
      </c>
      <c r="E221" s="158" t="s">
        <v>256</v>
      </c>
      <c r="F221" s="137" t="s">
        <v>2484</v>
      </c>
      <c r="G221" s="158"/>
      <c r="H221" s="699"/>
      <c r="I221" s="700"/>
      <c r="N221" s="152"/>
      <c r="O221" s="152"/>
    </row>
    <row r="222" spans="1:15" ht="30" x14ac:dyDescent="0.3">
      <c r="A222" s="240"/>
      <c r="B222" s="137"/>
      <c r="C222" s="137" t="s">
        <v>684</v>
      </c>
      <c r="D222" s="157">
        <v>1</v>
      </c>
      <c r="E222" s="161" t="s">
        <v>228</v>
      </c>
      <c r="F222" s="137" t="s">
        <v>685</v>
      </c>
      <c r="G222" s="158"/>
      <c r="H222" s="699"/>
      <c r="I222" s="700"/>
      <c r="N222" s="152"/>
      <c r="O222" s="152"/>
    </row>
    <row r="223" spans="1:15" ht="30" x14ac:dyDescent="0.3">
      <c r="A223" s="240"/>
      <c r="B223" s="137"/>
      <c r="C223" s="137" t="s">
        <v>686</v>
      </c>
      <c r="D223" s="157">
        <v>1</v>
      </c>
      <c r="E223" s="161" t="s">
        <v>228</v>
      </c>
      <c r="F223" s="137" t="s">
        <v>687</v>
      </c>
      <c r="G223" s="158"/>
      <c r="H223" s="699"/>
      <c r="I223" s="700"/>
      <c r="N223" s="152"/>
      <c r="O223" s="152"/>
    </row>
    <row r="224" spans="1:15" ht="30" x14ac:dyDescent="0.3">
      <c r="A224" s="240"/>
      <c r="B224" s="137"/>
      <c r="C224" s="137" t="s">
        <v>688</v>
      </c>
      <c r="D224" s="157">
        <v>1</v>
      </c>
      <c r="E224" s="161" t="s">
        <v>258</v>
      </c>
      <c r="F224" s="137"/>
      <c r="G224" s="158"/>
      <c r="H224" s="699"/>
      <c r="I224" s="700"/>
      <c r="N224" s="152"/>
      <c r="O224" s="152"/>
    </row>
    <row r="225" spans="1:17" ht="45" x14ac:dyDescent="0.3">
      <c r="A225" s="240" t="s">
        <v>1819</v>
      </c>
      <c r="B225" s="137" t="s">
        <v>690</v>
      </c>
      <c r="C225" s="146" t="s">
        <v>1820</v>
      </c>
      <c r="D225" s="157">
        <v>1</v>
      </c>
      <c r="E225" s="166" t="s">
        <v>198</v>
      </c>
      <c r="F225" s="158"/>
      <c r="G225" s="158"/>
      <c r="H225" s="699"/>
      <c r="I225" s="700"/>
      <c r="N225" s="152"/>
      <c r="O225" s="152"/>
    </row>
    <row r="226" spans="1:17" x14ac:dyDescent="0.3">
      <c r="A226" s="241" t="s">
        <v>83</v>
      </c>
      <c r="B226" s="997" t="s">
        <v>697</v>
      </c>
      <c r="C226" s="998"/>
      <c r="D226" s="998"/>
      <c r="E226" s="998"/>
      <c r="F226" s="998"/>
      <c r="G226" s="999"/>
      <c r="H226" s="699">
        <f>SUM(D227:D234)</f>
        <v>8</v>
      </c>
      <c r="I226" s="700">
        <f>COUNT(D227:D234)*2</f>
        <v>16</v>
      </c>
      <c r="N226" s="152"/>
      <c r="O226" s="152"/>
    </row>
    <row r="227" spans="1:17" ht="45" x14ac:dyDescent="0.3">
      <c r="A227" s="240" t="s">
        <v>1403</v>
      </c>
      <c r="B227" s="137" t="s">
        <v>699</v>
      </c>
      <c r="C227" s="137" t="s">
        <v>2485</v>
      </c>
      <c r="D227" s="157">
        <v>1</v>
      </c>
      <c r="E227" s="158" t="s">
        <v>576</v>
      </c>
      <c r="F227" s="146" t="s">
        <v>2486</v>
      </c>
      <c r="G227" s="158"/>
      <c r="H227" s="699"/>
      <c r="I227" s="700"/>
      <c r="N227" s="152"/>
      <c r="O227" s="152"/>
    </row>
    <row r="228" spans="1:17" ht="30" x14ac:dyDescent="0.3">
      <c r="A228" s="240" t="s">
        <v>1405</v>
      </c>
      <c r="B228" s="137" t="s">
        <v>703</v>
      </c>
      <c r="C228" s="137" t="s">
        <v>2487</v>
      </c>
      <c r="D228" s="157">
        <v>1</v>
      </c>
      <c r="E228" s="158" t="s">
        <v>576</v>
      </c>
      <c r="F228" s="137" t="s">
        <v>705</v>
      </c>
      <c r="G228" s="158"/>
      <c r="H228" s="699"/>
      <c r="I228" s="700"/>
      <c r="N228" s="152"/>
      <c r="O228" s="152"/>
    </row>
    <row r="229" spans="1:17" ht="60" x14ac:dyDescent="0.3">
      <c r="A229" s="240" t="s">
        <v>1407</v>
      </c>
      <c r="B229" s="139" t="s">
        <v>711</v>
      </c>
      <c r="C229" s="146" t="s">
        <v>2488</v>
      </c>
      <c r="D229" s="157">
        <v>1</v>
      </c>
      <c r="E229" s="158" t="s">
        <v>576</v>
      </c>
      <c r="F229" s="137" t="s">
        <v>2489</v>
      </c>
      <c r="G229" s="158"/>
      <c r="H229" s="699"/>
      <c r="I229" s="700"/>
      <c r="N229" s="152"/>
      <c r="O229" s="152"/>
    </row>
    <row r="230" spans="1:17" x14ac:dyDescent="0.3">
      <c r="A230" s="240"/>
      <c r="B230" s="139"/>
      <c r="C230" s="146" t="s">
        <v>2490</v>
      </c>
      <c r="D230" s="157">
        <v>1</v>
      </c>
      <c r="E230" s="158" t="s">
        <v>576</v>
      </c>
      <c r="F230" s="158"/>
      <c r="G230" s="158"/>
      <c r="H230" s="699"/>
      <c r="I230" s="700"/>
      <c r="N230" s="152"/>
      <c r="O230" s="152"/>
    </row>
    <row r="231" spans="1:17" ht="30" x14ac:dyDescent="0.3">
      <c r="A231" s="240" t="s">
        <v>1409</v>
      </c>
      <c r="B231" s="137" t="s">
        <v>715</v>
      </c>
      <c r="C231" s="146" t="s">
        <v>1824</v>
      </c>
      <c r="D231" s="157">
        <v>1</v>
      </c>
      <c r="E231" s="158" t="s">
        <v>245</v>
      </c>
      <c r="F231" s="146" t="s">
        <v>2491</v>
      </c>
      <c r="G231" s="158"/>
      <c r="H231" s="699"/>
      <c r="I231" s="700"/>
      <c r="N231" s="152"/>
      <c r="O231" s="152"/>
    </row>
    <row r="232" spans="1:17" ht="30" x14ac:dyDescent="0.3">
      <c r="A232" s="240" t="s">
        <v>1411</v>
      </c>
      <c r="B232" s="137" t="s">
        <v>719</v>
      </c>
      <c r="C232" s="146" t="s">
        <v>1825</v>
      </c>
      <c r="D232" s="157">
        <v>1</v>
      </c>
      <c r="E232" s="158" t="s">
        <v>576</v>
      </c>
      <c r="F232" s="137" t="s">
        <v>2492</v>
      </c>
      <c r="G232" s="158"/>
      <c r="H232" s="699"/>
      <c r="I232" s="700"/>
      <c r="N232" s="152"/>
      <c r="O232" s="152"/>
    </row>
    <row r="233" spans="1:17" ht="30" x14ac:dyDescent="0.3">
      <c r="A233" s="240"/>
      <c r="B233" s="137"/>
      <c r="C233" s="137" t="s">
        <v>722</v>
      </c>
      <c r="D233" s="157">
        <v>1</v>
      </c>
      <c r="E233" s="158" t="s">
        <v>576</v>
      </c>
      <c r="F233" s="158"/>
      <c r="G233" s="158"/>
      <c r="H233" s="699"/>
      <c r="I233" s="700"/>
      <c r="N233" s="152"/>
      <c r="O233" s="152"/>
    </row>
    <row r="234" spans="1:17" ht="45" x14ac:dyDescent="0.3">
      <c r="A234" s="240" t="s">
        <v>1414</v>
      </c>
      <c r="B234" s="137" t="s">
        <v>724</v>
      </c>
      <c r="C234" s="145" t="s">
        <v>2095</v>
      </c>
      <c r="D234" s="157">
        <v>1</v>
      </c>
      <c r="E234" s="158" t="s">
        <v>576</v>
      </c>
      <c r="F234" s="158"/>
      <c r="G234" s="158"/>
      <c r="H234" s="699"/>
      <c r="I234" s="700"/>
      <c r="N234" s="152"/>
      <c r="O234" s="152"/>
    </row>
    <row r="235" spans="1:17" s="25" customFormat="1" ht="14" hidden="1" customHeight="1" x14ac:dyDescent="0.3">
      <c r="A235" s="45" t="s">
        <v>746</v>
      </c>
      <c r="B235" s="890" t="s">
        <v>112</v>
      </c>
      <c r="C235" s="891"/>
      <c r="D235" s="891"/>
      <c r="E235" s="891"/>
      <c r="F235" s="891"/>
      <c r="G235" s="892"/>
      <c r="H235" s="49"/>
      <c r="I235" s="49"/>
      <c r="J235" s="49"/>
      <c r="K235" s="24"/>
      <c r="L235" s="24"/>
      <c r="M235" s="24"/>
      <c r="N235" s="24"/>
      <c r="O235" s="24"/>
      <c r="P235" s="24"/>
      <c r="Q235" s="24"/>
    </row>
    <row r="236" spans="1:17" x14ac:dyDescent="0.3">
      <c r="A236" s="241" t="s">
        <v>93</v>
      </c>
      <c r="B236" s="997" t="s">
        <v>92</v>
      </c>
      <c r="C236" s="998"/>
      <c r="D236" s="998"/>
      <c r="E236" s="998"/>
      <c r="F236" s="998"/>
      <c r="G236" s="999"/>
      <c r="H236" s="699">
        <f>SUM(D237:D243)</f>
        <v>7</v>
      </c>
      <c r="I236" s="700">
        <f>COUNT(D237:D243)*2</f>
        <v>14</v>
      </c>
      <c r="N236" s="152"/>
      <c r="O236" s="152"/>
    </row>
    <row r="237" spans="1:17" ht="30" x14ac:dyDescent="0.3">
      <c r="A237" s="240" t="s">
        <v>4468</v>
      </c>
      <c r="B237" s="137" t="s">
        <v>2493</v>
      </c>
      <c r="C237" s="140" t="s">
        <v>2494</v>
      </c>
      <c r="D237" s="157">
        <v>1</v>
      </c>
      <c r="E237" s="158" t="s">
        <v>258</v>
      </c>
      <c r="F237" s="137" t="s">
        <v>6233</v>
      </c>
      <c r="G237" s="158"/>
      <c r="H237" s="699"/>
      <c r="I237" s="700"/>
      <c r="N237" s="152"/>
      <c r="O237" s="152"/>
    </row>
    <row r="238" spans="1:17" ht="30" x14ac:dyDescent="0.3">
      <c r="A238" s="240" t="s">
        <v>4469</v>
      </c>
      <c r="B238" s="137" t="s">
        <v>1829</v>
      </c>
      <c r="C238" s="146" t="s">
        <v>1831</v>
      </c>
      <c r="D238" s="157">
        <v>1</v>
      </c>
      <c r="E238" s="158" t="s">
        <v>198</v>
      </c>
      <c r="F238" s="159"/>
      <c r="G238" s="158"/>
      <c r="H238" s="699"/>
      <c r="I238" s="700"/>
      <c r="N238" s="152"/>
      <c r="O238" s="152"/>
    </row>
    <row r="239" spans="1:17" ht="30" x14ac:dyDescent="0.3">
      <c r="A239" s="240"/>
      <c r="B239" s="137"/>
      <c r="C239" s="146" t="s">
        <v>1832</v>
      </c>
      <c r="D239" s="157">
        <v>1</v>
      </c>
      <c r="E239" s="158" t="s">
        <v>576</v>
      </c>
      <c r="F239" s="319"/>
      <c r="G239" s="158"/>
      <c r="H239" s="699"/>
      <c r="I239" s="700"/>
      <c r="N239" s="152"/>
      <c r="O239" s="152"/>
    </row>
    <row r="240" spans="1:17" ht="30" x14ac:dyDescent="0.3">
      <c r="A240" s="240"/>
      <c r="B240" s="137"/>
      <c r="C240" s="146" t="s">
        <v>1833</v>
      </c>
      <c r="D240" s="157">
        <v>1</v>
      </c>
      <c r="E240" s="158" t="s">
        <v>400</v>
      </c>
      <c r="F240" s="319"/>
      <c r="G240" s="158"/>
      <c r="H240" s="699"/>
      <c r="I240" s="700"/>
      <c r="N240" s="152"/>
      <c r="O240" s="152"/>
    </row>
    <row r="241" spans="1:15" ht="30" x14ac:dyDescent="0.3">
      <c r="A241" s="240"/>
      <c r="B241" s="137"/>
      <c r="C241" s="140" t="s">
        <v>2111</v>
      </c>
      <c r="D241" s="157">
        <v>1</v>
      </c>
      <c r="E241" s="158" t="s">
        <v>576</v>
      </c>
      <c r="F241" s="319"/>
      <c r="G241" s="158"/>
      <c r="H241" s="699"/>
      <c r="I241" s="700"/>
      <c r="N241" s="152"/>
      <c r="O241" s="152"/>
    </row>
    <row r="242" spans="1:15" ht="45" x14ac:dyDescent="0.3">
      <c r="A242" s="240" t="s">
        <v>4470</v>
      </c>
      <c r="B242" s="137" t="s">
        <v>1834</v>
      </c>
      <c r="C242" s="146" t="s">
        <v>2495</v>
      </c>
      <c r="D242" s="157">
        <v>1</v>
      </c>
      <c r="E242" s="158" t="s">
        <v>576</v>
      </c>
      <c r="F242" s="158"/>
      <c r="G242" s="158"/>
      <c r="H242" s="699"/>
      <c r="I242" s="700"/>
      <c r="N242" s="152"/>
      <c r="O242" s="152"/>
    </row>
    <row r="243" spans="1:15" ht="30" x14ac:dyDescent="0.3">
      <c r="A243" s="240"/>
      <c r="B243" s="137"/>
      <c r="C243" s="156" t="s">
        <v>2496</v>
      </c>
      <c r="D243" s="157">
        <v>1</v>
      </c>
      <c r="E243" s="158" t="s">
        <v>258</v>
      </c>
      <c r="F243" s="170"/>
      <c r="G243" s="158"/>
      <c r="H243" s="699"/>
      <c r="I243" s="700"/>
      <c r="N243" s="152"/>
      <c r="O243" s="152"/>
    </row>
    <row r="244" spans="1:15" x14ac:dyDescent="0.3">
      <c r="A244" s="241" t="s">
        <v>95</v>
      </c>
      <c r="B244" s="997" t="s">
        <v>2497</v>
      </c>
      <c r="C244" s="998"/>
      <c r="D244" s="998"/>
      <c r="E244" s="998"/>
      <c r="F244" s="998"/>
      <c r="G244" s="999"/>
      <c r="H244" s="699">
        <f>SUM(D245:D254)</f>
        <v>10</v>
      </c>
      <c r="I244" s="700">
        <f>COUNT(D245:D254)*2</f>
        <v>20</v>
      </c>
      <c r="N244" s="152"/>
      <c r="O244" s="152"/>
    </row>
    <row r="245" spans="1:15" ht="45" x14ac:dyDescent="0.3">
      <c r="A245" s="240" t="s">
        <v>2515</v>
      </c>
      <c r="B245" s="137" t="s">
        <v>2498</v>
      </c>
      <c r="C245" s="146" t="s">
        <v>2499</v>
      </c>
      <c r="D245" s="157">
        <v>1</v>
      </c>
      <c r="E245" s="158" t="s">
        <v>258</v>
      </c>
      <c r="F245" s="158"/>
      <c r="G245" s="158"/>
      <c r="H245" s="699"/>
      <c r="I245" s="700"/>
      <c r="N245" s="152"/>
      <c r="O245" s="152"/>
    </row>
    <row r="246" spans="1:15" x14ac:dyDescent="0.3">
      <c r="A246" s="240"/>
      <c r="B246" s="137"/>
      <c r="C246" s="146" t="s">
        <v>2500</v>
      </c>
      <c r="D246" s="157">
        <v>1</v>
      </c>
      <c r="E246" s="158" t="s">
        <v>258</v>
      </c>
      <c r="F246" s="158"/>
      <c r="G246" s="158"/>
      <c r="H246" s="699"/>
      <c r="I246" s="700"/>
      <c r="N246" s="152"/>
      <c r="O246" s="152"/>
    </row>
    <row r="247" spans="1:15" ht="30" x14ac:dyDescent="0.3">
      <c r="A247" s="240" t="s">
        <v>2518</v>
      </c>
      <c r="B247" s="137" t="s">
        <v>2501</v>
      </c>
      <c r="C247" s="146" t="s">
        <v>2502</v>
      </c>
      <c r="D247" s="157">
        <v>1</v>
      </c>
      <c r="E247" s="158" t="s">
        <v>576</v>
      </c>
      <c r="F247" s="158"/>
      <c r="G247" s="158"/>
      <c r="H247" s="699"/>
      <c r="I247" s="700"/>
      <c r="N247" s="152"/>
      <c r="O247" s="152"/>
    </row>
    <row r="248" spans="1:15" x14ac:dyDescent="0.3">
      <c r="A248" s="240"/>
      <c r="B248" s="137"/>
      <c r="C248" s="146" t="s">
        <v>2503</v>
      </c>
      <c r="D248" s="157">
        <v>1</v>
      </c>
      <c r="E248" s="158" t="s">
        <v>258</v>
      </c>
      <c r="F248" s="158"/>
      <c r="G248" s="158"/>
      <c r="H248" s="699"/>
      <c r="I248" s="700"/>
      <c r="N248" s="152"/>
      <c r="O248" s="152"/>
    </row>
    <row r="249" spans="1:15" ht="30" x14ac:dyDescent="0.3">
      <c r="A249" s="240"/>
      <c r="B249" s="137"/>
      <c r="C249" s="146" t="s">
        <v>2504</v>
      </c>
      <c r="D249" s="157">
        <v>1</v>
      </c>
      <c r="E249" s="158" t="s">
        <v>576</v>
      </c>
      <c r="F249" s="137" t="s">
        <v>2505</v>
      </c>
      <c r="G249" s="158"/>
      <c r="H249" s="699"/>
      <c r="I249" s="700"/>
      <c r="N249" s="152"/>
      <c r="O249" s="152"/>
    </row>
    <row r="250" spans="1:15" ht="30" x14ac:dyDescent="0.3">
      <c r="A250" s="240"/>
      <c r="B250" s="137"/>
      <c r="C250" s="146" t="s">
        <v>2506</v>
      </c>
      <c r="D250" s="157">
        <v>1</v>
      </c>
      <c r="E250" s="158" t="s">
        <v>258</v>
      </c>
      <c r="F250" s="137" t="s">
        <v>2507</v>
      </c>
      <c r="G250" s="158"/>
      <c r="H250" s="699"/>
      <c r="I250" s="700"/>
      <c r="N250" s="152"/>
      <c r="O250" s="152"/>
    </row>
    <row r="251" spans="1:15" ht="30" x14ac:dyDescent="0.3">
      <c r="A251" s="240"/>
      <c r="B251" s="137"/>
      <c r="C251" s="146" t="s">
        <v>2508</v>
      </c>
      <c r="D251" s="157">
        <v>1</v>
      </c>
      <c r="E251" s="158" t="s">
        <v>258</v>
      </c>
      <c r="F251" s="137"/>
      <c r="G251" s="158"/>
      <c r="H251" s="699"/>
      <c r="I251" s="700"/>
      <c r="N251" s="152"/>
      <c r="O251" s="152"/>
    </row>
    <row r="252" spans="1:15" x14ac:dyDescent="0.3">
      <c r="A252" s="240"/>
      <c r="B252" s="137"/>
      <c r="C252" s="320" t="s">
        <v>2509</v>
      </c>
      <c r="D252" s="157">
        <v>1</v>
      </c>
      <c r="E252" s="158" t="s">
        <v>576</v>
      </c>
      <c r="F252" s="137" t="s">
        <v>2510</v>
      </c>
      <c r="G252" s="158"/>
      <c r="H252" s="699"/>
      <c r="I252" s="700"/>
      <c r="N252" s="152"/>
      <c r="O252" s="152"/>
    </row>
    <row r="253" spans="1:15" ht="30" x14ac:dyDescent="0.3">
      <c r="A253" s="240"/>
      <c r="B253" s="137"/>
      <c r="C253" s="320" t="s">
        <v>2511</v>
      </c>
      <c r="D253" s="157">
        <v>1</v>
      </c>
      <c r="E253" s="158" t="s">
        <v>576</v>
      </c>
      <c r="F253" s="137"/>
      <c r="G253" s="158"/>
      <c r="H253" s="699"/>
      <c r="I253" s="700"/>
      <c r="N253" s="152"/>
      <c r="O253" s="152"/>
    </row>
    <row r="254" spans="1:15" ht="30" x14ac:dyDescent="0.3">
      <c r="A254" s="240" t="s">
        <v>2528</v>
      </c>
      <c r="B254" s="137" t="s">
        <v>2512</v>
      </c>
      <c r="C254" s="320" t="s">
        <v>2513</v>
      </c>
      <c r="D254" s="157">
        <v>1</v>
      </c>
      <c r="E254" s="158" t="s">
        <v>258</v>
      </c>
      <c r="F254" s="158"/>
      <c r="G254" s="158"/>
      <c r="H254" s="699"/>
      <c r="I254" s="700"/>
      <c r="N254" s="152"/>
      <c r="O254" s="152"/>
    </row>
    <row r="255" spans="1:15" x14ac:dyDescent="0.3">
      <c r="A255" s="241" t="s">
        <v>97</v>
      </c>
      <c r="B255" s="997" t="s">
        <v>2514</v>
      </c>
      <c r="C255" s="998"/>
      <c r="D255" s="998"/>
      <c r="E255" s="998"/>
      <c r="F255" s="998"/>
      <c r="G255" s="999"/>
      <c r="H255" s="699">
        <f>SUM(D256:D267)</f>
        <v>12</v>
      </c>
      <c r="I255" s="700">
        <f>COUNT(D256:D267)*2</f>
        <v>24</v>
      </c>
      <c r="N255" s="152"/>
      <c r="O255" s="152"/>
    </row>
    <row r="256" spans="1:15" ht="30" x14ac:dyDescent="0.3">
      <c r="A256" s="240" t="s">
        <v>2116</v>
      </c>
      <c r="B256" s="137" t="s">
        <v>790</v>
      </c>
      <c r="C256" s="146" t="s">
        <v>2516</v>
      </c>
      <c r="D256" s="157">
        <v>1</v>
      </c>
      <c r="E256" s="158" t="s">
        <v>258</v>
      </c>
      <c r="F256" s="146" t="s">
        <v>2517</v>
      </c>
      <c r="G256" s="158"/>
      <c r="H256" s="699"/>
      <c r="I256" s="700"/>
      <c r="N256" s="152"/>
      <c r="O256" s="152"/>
    </row>
    <row r="257" spans="1:15" ht="30" x14ac:dyDescent="0.3">
      <c r="A257" s="240" t="s">
        <v>2120</v>
      </c>
      <c r="B257" s="137" t="s">
        <v>2519</v>
      </c>
      <c r="C257" s="146" t="s">
        <v>2520</v>
      </c>
      <c r="D257" s="157">
        <v>1</v>
      </c>
      <c r="E257" s="158" t="s">
        <v>258</v>
      </c>
      <c r="F257" s="137" t="s">
        <v>2521</v>
      </c>
      <c r="G257" s="158"/>
      <c r="H257" s="699"/>
      <c r="I257" s="700"/>
      <c r="N257" s="152"/>
      <c r="O257" s="152"/>
    </row>
    <row r="258" spans="1:15" x14ac:dyDescent="0.3">
      <c r="A258" s="240"/>
      <c r="B258" s="137"/>
      <c r="C258" s="146" t="s">
        <v>2522</v>
      </c>
      <c r="D258" s="157">
        <v>1</v>
      </c>
      <c r="E258" s="158" t="s">
        <v>258</v>
      </c>
      <c r="F258" s="137"/>
      <c r="G258" s="158"/>
      <c r="H258" s="699"/>
      <c r="I258" s="700"/>
      <c r="N258" s="152"/>
      <c r="O258" s="152"/>
    </row>
    <row r="259" spans="1:15" x14ac:dyDescent="0.3">
      <c r="A259" s="240"/>
      <c r="B259" s="137"/>
      <c r="C259" s="146" t="s">
        <v>2523</v>
      </c>
      <c r="D259" s="157">
        <v>1</v>
      </c>
      <c r="E259" s="158" t="s">
        <v>258</v>
      </c>
      <c r="F259" s="137"/>
      <c r="G259" s="158"/>
      <c r="H259" s="699"/>
      <c r="I259" s="700"/>
      <c r="N259" s="152"/>
      <c r="O259" s="152"/>
    </row>
    <row r="260" spans="1:15" ht="30" x14ac:dyDescent="0.3">
      <c r="A260" s="240"/>
      <c r="B260" s="137"/>
      <c r="C260" s="146" t="s">
        <v>2524</v>
      </c>
      <c r="D260" s="157">
        <v>1</v>
      </c>
      <c r="E260" s="158" t="s">
        <v>258</v>
      </c>
      <c r="F260" s="137" t="s">
        <v>2525</v>
      </c>
      <c r="G260" s="158"/>
      <c r="H260" s="699"/>
      <c r="I260" s="700"/>
      <c r="N260" s="152"/>
      <c r="O260" s="152"/>
    </row>
    <row r="261" spans="1:15" ht="30" x14ac:dyDescent="0.3">
      <c r="A261" s="240"/>
      <c r="B261" s="137"/>
      <c r="C261" s="146" t="s">
        <v>2526</v>
      </c>
      <c r="D261" s="157">
        <v>1</v>
      </c>
      <c r="E261" s="158" t="s">
        <v>258</v>
      </c>
      <c r="F261" s="137" t="s">
        <v>2527</v>
      </c>
      <c r="G261" s="158"/>
      <c r="H261" s="699"/>
      <c r="I261" s="700"/>
      <c r="N261" s="152"/>
      <c r="O261" s="152"/>
    </row>
    <row r="262" spans="1:15" ht="30" x14ac:dyDescent="0.3">
      <c r="A262" s="240" t="s">
        <v>807</v>
      </c>
      <c r="B262" s="137" t="s">
        <v>2529</v>
      </c>
      <c r="C262" s="146" t="s">
        <v>2530</v>
      </c>
      <c r="D262" s="157">
        <v>1</v>
      </c>
      <c r="E262" s="158" t="s">
        <v>258</v>
      </c>
      <c r="F262" s="146" t="s">
        <v>2531</v>
      </c>
      <c r="G262" s="158"/>
      <c r="H262" s="699"/>
      <c r="I262" s="700"/>
      <c r="N262" s="152"/>
      <c r="O262" s="152"/>
    </row>
    <row r="263" spans="1:15" ht="45" x14ac:dyDescent="0.3">
      <c r="A263" s="240"/>
      <c r="B263" s="137"/>
      <c r="C263" s="146" t="s">
        <v>2532</v>
      </c>
      <c r="D263" s="157">
        <v>1</v>
      </c>
      <c r="E263" s="158" t="s">
        <v>258</v>
      </c>
      <c r="F263" s="146" t="s">
        <v>2533</v>
      </c>
      <c r="G263" s="158"/>
      <c r="H263" s="699"/>
      <c r="I263" s="700"/>
      <c r="N263" s="152"/>
      <c r="O263" s="152"/>
    </row>
    <row r="264" spans="1:15" ht="30" x14ac:dyDescent="0.3">
      <c r="A264" s="240"/>
      <c r="B264" s="137"/>
      <c r="C264" s="137" t="s">
        <v>2534</v>
      </c>
      <c r="D264" s="157">
        <v>1</v>
      </c>
      <c r="E264" s="158" t="s">
        <v>258</v>
      </c>
      <c r="F264" s="137" t="s">
        <v>2535</v>
      </c>
      <c r="G264" s="158"/>
      <c r="H264" s="699"/>
      <c r="I264" s="700"/>
      <c r="N264" s="152"/>
      <c r="O264" s="152"/>
    </row>
    <row r="265" spans="1:15" ht="75" x14ac:dyDescent="0.3">
      <c r="A265" s="240"/>
      <c r="B265" s="137"/>
      <c r="C265" s="137" t="s">
        <v>2536</v>
      </c>
      <c r="D265" s="157">
        <v>1</v>
      </c>
      <c r="E265" s="158" t="s">
        <v>258</v>
      </c>
      <c r="F265" s="175" t="s">
        <v>2537</v>
      </c>
      <c r="G265" s="158"/>
      <c r="H265" s="699"/>
      <c r="I265" s="700"/>
      <c r="N265" s="152"/>
      <c r="O265" s="152"/>
    </row>
    <row r="266" spans="1:15" ht="45" x14ac:dyDescent="0.3">
      <c r="A266" s="240" t="s">
        <v>2122</v>
      </c>
      <c r="B266" s="137" t="s">
        <v>2538</v>
      </c>
      <c r="C266" s="146" t="s">
        <v>2539</v>
      </c>
      <c r="D266" s="157">
        <v>1</v>
      </c>
      <c r="E266" s="158" t="s">
        <v>258</v>
      </c>
      <c r="F266" s="137" t="s">
        <v>2540</v>
      </c>
      <c r="G266" s="158"/>
      <c r="H266" s="699"/>
      <c r="I266" s="700"/>
      <c r="N266" s="152"/>
      <c r="O266" s="152"/>
    </row>
    <row r="267" spans="1:15" ht="60" x14ac:dyDescent="0.3">
      <c r="A267" s="240"/>
      <c r="B267" s="141"/>
      <c r="C267" s="146" t="s">
        <v>2541</v>
      </c>
      <c r="D267" s="157">
        <v>1</v>
      </c>
      <c r="E267" s="158" t="s">
        <v>258</v>
      </c>
      <c r="F267" s="193" t="s">
        <v>2542</v>
      </c>
      <c r="G267" s="161"/>
      <c r="H267" s="699"/>
      <c r="I267" s="700"/>
      <c r="N267" s="152"/>
      <c r="O267" s="152"/>
    </row>
    <row r="268" spans="1:15" ht="19" hidden="1" customHeight="1" x14ac:dyDescent="0.3">
      <c r="A268" s="588" t="s">
        <v>103</v>
      </c>
      <c r="B268" s="997" t="s">
        <v>2543</v>
      </c>
      <c r="C268" s="998"/>
      <c r="D268" s="998"/>
      <c r="E268" s="998"/>
      <c r="F268" s="998"/>
      <c r="G268" s="999"/>
      <c r="H268" s="564"/>
      <c r="I268" s="565"/>
      <c r="J268" s="231"/>
      <c r="K268" s="152"/>
      <c r="L268" s="152"/>
      <c r="N268" s="152"/>
      <c r="O268" s="152"/>
    </row>
    <row r="269" spans="1:15" ht="26" hidden="1" customHeight="1" x14ac:dyDescent="0.3">
      <c r="A269" s="588" t="s">
        <v>105</v>
      </c>
      <c r="B269" s="997" t="s">
        <v>2550</v>
      </c>
      <c r="C269" s="998"/>
      <c r="D269" s="998"/>
      <c r="E269" s="998"/>
      <c r="F269" s="998"/>
      <c r="G269" s="999"/>
      <c r="H269" s="564"/>
      <c r="I269" s="565"/>
      <c r="J269" s="231"/>
      <c r="K269" s="152"/>
      <c r="L269" s="152"/>
      <c r="N269" s="152"/>
      <c r="O269" s="152"/>
    </row>
    <row r="270" spans="1:15" x14ac:dyDescent="0.3">
      <c r="A270" s="243"/>
      <c r="B270" s="1003" t="s">
        <v>813</v>
      </c>
      <c r="C270" s="1004"/>
      <c r="D270" s="1004"/>
      <c r="E270" s="1004"/>
      <c r="F270" s="1004"/>
      <c r="G270" s="1005"/>
      <c r="H270" s="699">
        <f t="shared" ref="H270:I270" si="2">H271+H278+H294+H304+H323+H342</f>
        <v>81</v>
      </c>
      <c r="I270" s="699">
        <f t="shared" si="2"/>
        <v>162</v>
      </c>
      <c r="N270" s="152"/>
      <c r="O270" s="152"/>
    </row>
    <row r="271" spans="1:15" x14ac:dyDescent="0.3">
      <c r="A271" s="241" t="s">
        <v>114</v>
      </c>
      <c r="B271" s="997" t="s">
        <v>815</v>
      </c>
      <c r="C271" s="998"/>
      <c r="D271" s="998"/>
      <c r="E271" s="998"/>
      <c r="F271" s="998"/>
      <c r="G271" s="999"/>
      <c r="H271" s="699">
        <f>SUM(D272:D277)</f>
        <v>6</v>
      </c>
      <c r="I271" s="700">
        <f>COUNT(D272:D277)*2</f>
        <v>12</v>
      </c>
      <c r="N271" s="152"/>
      <c r="O271" s="152"/>
    </row>
    <row r="272" spans="1:15" ht="45" x14ac:dyDescent="0.3">
      <c r="A272" s="241" t="s">
        <v>1861</v>
      </c>
      <c r="B272" s="137" t="s">
        <v>2552</v>
      </c>
      <c r="C272" s="146" t="s">
        <v>1863</v>
      </c>
      <c r="D272" s="157">
        <v>1</v>
      </c>
      <c r="E272" s="159" t="s">
        <v>400</v>
      </c>
      <c r="F272" s="146" t="s">
        <v>1864</v>
      </c>
      <c r="G272" s="172"/>
      <c r="H272" s="699"/>
      <c r="I272" s="700"/>
      <c r="N272" s="152"/>
      <c r="O272" s="152"/>
    </row>
    <row r="273" spans="1:15" ht="30" x14ac:dyDescent="0.3">
      <c r="A273" s="241" t="s">
        <v>2165</v>
      </c>
      <c r="B273" s="137" t="s">
        <v>2553</v>
      </c>
      <c r="C273" s="146" t="s">
        <v>2554</v>
      </c>
      <c r="D273" s="157">
        <v>1</v>
      </c>
      <c r="E273" s="159" t="s">
        <v>400</v>
      </c>
      <c r="F273" s="146" t="s">
        <v>2168</v>
      </c>
      <c r="G273" s="172"/>
      <c r="H273" s="699"/>
      <c r="I273" s="700"/>
      <c r="N273" s="152"/>
      <c r="O273" s="152"/>
    </row>
    <row r="274" spans="1:15" ht="30" x14ac:dyDescent="0.3">
      <c r="A274" s="241" t="s">
        <v>1598</v>
      </c>
      <c r="B274" s="137" t="s">
        <v>817</v>
      </c>
      <c r="C274" s="137" t="s">
        <v>2555</v>
      </c>
      <c r="D274" s="157">
        <v>1</v>
      </c>
      <c r="E274" s="159" t="s">
        <v>400</v>
      </c>
      <c r="F274" s="146" t="s">
        <v>1599</v>
      </c>
      <c r="G274" s="172"/>
      <c r="H274" s="699"/>
      <c r="I274" s="700"/>
      <c r="N274" s="152"/>
      <c r="O274" s="152"/>
    </row>
    <row r="275" spans="1:15" x14ac:dyDescent="0.3">
      <c r="A275" s="241"/>
      <c r="B275" s="137"/>
      <c r="C275" s="137" t="s">
        <v>2556</v>
      </c>
      <c r="D275" s="157">
        <v>1</v>
      </c>
      <c r="E275" s="159" t="s">
        <v>400</v>
      </c>
      <c r="F275" s="159"/>
      <c r="G275" s="172"/>
      <c r="H275" s="699"/>
      <c r="I275" s="700"/>
      <c r="N275" s="152"/>
      <c r="O275" s="152"/>
    </row>
    <row r="276" spans="1:15" ht="45" x14ac:dyDescent="0.3">
      <c r="A276" s="241" t="s">
        <v>1601</v>
      </c>
      <c r="B276" s="137" t="s">
        <v>822</v>
      </c>
      <c r="C276" s="140" t="s">
        <v>823</v>
      </c>
      <c r="D276" s="157">
        <v>1</v>
      </c>
      <c r="E276" s="159" t="s">
        <v>400</v>
      </c>
      <c r="F276" s="137" t="s">
        <v>824</v>
      </c>
      <c r="G276" s="172"/>
      <c r="H276" s="699"/>
      <c r="I276" s="700"/>
      <c r="N276" s="152"/>
      <c r="O276" s="152"/>
    </row>
    <row r="277" spans="1:15" ht="30" x14ac:dyDescent="0.3">
      <c r="A277" s="241" t="s">
        <v>825</v>
      </c>
      <c r="B277" s="168" t="s">
        <v>826</v>
      </c>
      <c r="C277" s="146" t="s">
        <v>2557</v>
      </c>
      <c r="D277" s="157">
        <v>1</v>
      </c>
      <c r="E277" s="159" t="s">
        <v>400</v>
      </c>
      <c r="F277" s="159"/>
      <c r="G277" s="172"/>
      <c r="H277" s="699"/>
      <c r="I277" s="700"/>
      <c r="N277" s="152"/>
      <c r="O277" s="152"/>
    </row>
    <row r="278" spans="1:15" x14ac:dyDescent="0.3">
      <c r="A278" s="241" t="s">
        <v>116</v>
      </c>
      <c r="B278" s="997" t="s">
        <v>829</v>
      </c>
      <c r="C278" s="998"/>
      <c r="D278" s="998"/>
      <c r="E278" s="998"/>
      <c r="F278" s="998"/>
      <c r="G278" s="999"/>
      <c r="H278" s="699">
        <f>SUM(D279:D293)</f>
        <v>15</v>
      </c>
      <c r="I278" s="700">
        <f>COUNT(D279:D293)*2</f>
        <v>30</v>
      </c>
      <c r="N278" s="152"/>
      <c r="O278" s="152"/>
    </row>
    <row r="279" spans="1:15" ht="30" x14ac:dyDescent="0.3">
      <c r="A279" s="241" t="s">
        <v>1603</v>
      </c>
      <c r="B279" s="137" t="s">
        <v>831</v>
      </c>
      <c r="C279" s="137" t="s">
        <v>832</v>
      </c>
      <c r="D279" s="157">
        <v>1</v>
      </c>
      <c r="E279" s="159" t="s">
        <v>228</v>
      </c>
      <c r="F279" s="146" t="s">
        <v>1604</v>
      </c>
      <c r="G279" s="172"/>
      <c r="H279" s="699"/>
      <c r="I279" s="700"/>
      <c r="N279" s="152"/>
      <c r="O279" s="152"/>
    </row>
    <row r="280" spans="1:15" x14ac:dyDescent="0.3">
      <c r="A280" s="241"/>
      <c r="B280" s="137"/>
      <c r="C280" s="137" t="s">
        <v>833</v>
      </c>
      <c r="D280" s="157">
        <v>1</v>
      </c>
      <c r="E280" s="159" t="s">
        <v>256</v>
      </c>
      <c r="F280" s="146" t="s">
        <v>2558</v>
      </c>
      <c r="G280" s="172"/>
      <c r="H280" s="699"/>
      <c r="I280" s="700"/>
      <c r="N280" s="152"/>
      <c r="O280" s="152"/>
    </row>
    <row r="281" spans="1:15" ht="30" x14ac:dyDescent="0.3">
      <c r="A281" s="241"/>
      <c r="B281" s="137"/>
      <c r="C281" s="137" t="s">
        <v>835</v>
      </c>
      <c r="D281" s="157">
        <v>1</v>
      </c>
      <c r="E281" s="159" t="s">
        <v>256</v>
      </c>
      <c r="F281" s="146" t="s">
        <v>836</v>
      </c>
      <c r="G281" s="172"/>
      <c r="H281" s="699"/>
      <c r="I281" s="700"/>
      <c r="N281" s="152"/>
      <c r="O281" s="152"/>
    </row>
    <row r="282" spans="1:15" x14ac:dyDescent="0.3">
      <c r="A282" s="241"/>
      <c r="B282" s="137"/>
      <c r="C282" s="137" t="s">
        <v>837</v>
      </c>
      <c r="D282" s="157">
        <v>1</v>
      </c>
      <c r="E282" s="159" t="s">
        <v>256</v>
      </c>
      <c r="F282" s="146" t="s">
        <v>1606</v>
      </c>
      <c r="G282" s="172"/>
      <c r="H282" s="699"/>
      <c r="I282" s="700"/>
      <c r="N282" s="152"/>
      <c r="O282" s="152"/>
    </row>
    <row r="283" spans="1:15" ht="30" x14ac:dyDescent="0.3">
      <c r="A283" s="241"/>
      <c r="B283" s="137"/>
      <c r="C283" s="137" t="s">
        <v>839</v>
      </c>
      <c r="D283" s="157">
        <v>1</v>
      </c>
      <c r="E283" s="159" t="s">
        <v>228</v>
      </c>
      <c r="F283" s="146" t="s">
        <v>840</v>
      </c>
      <c r="G283" s="172"/>
      <c r="H283" s="699"/>
      <c r="I283" s="700"/>
      <c r="N283" s="152"/>
      <c r="O283" s="152"/>
    </row>
    <row r="284" spans="1:15" x14ac:dyDescent="0.3">
      <c r="A284" s="241"/>
      <c r="B284" s="137"/>
      <c r="C284" s="146" t="s">
        <v>1867</v>
      </c>
      <c r="D284" s="157">
        <v>1</v>
      </c>
      <c r="E284" s="159" t="s">
        <v>228</v>
      </c>
      <c r="F284" s="159"/>
      <c r="G284" s="172"/>
      <c r="H284" s="699"/>
      <c r="I284" s="700"/>
      <c r="N284" s="152"/>
      <c r="O284" s="152"/>
    </row>
    <row r="285" spans="1:15" ht="30" x14ac:dyDescent="0.3">
      <c r="A285" s="241"/>
      <c r="B285" s="137"/>
      <c r="C285" s="146" t="s">
        <v>1868</v>
      </c>
      <c r="D285" s="157">
        <v>1</v>
      </c>
      <c r="E285" s="159" t="s">
        <v>228</v>
      </c>
      <c r="F285" s="159"/>
      <c r="G285" s="172"/>
      <c r="H285" s="699"/>
      <c r="I285" s="700"/>
      <c r="N285" s="152"/>
      <c r="O285" s="152"/>
    </row>
    <row r="286" spans="1:15" ht="30" x14ac:dyDescent="0.3">
      <c r="A286" s="241" t="s">
        <v>1607</v>
      </c>
      <c r="B286" s="57" t="s">
        <v>842</v>
      </c>
      <c r="C286" s="137" t="s">
        <v>843</v>
      </c>
      <c r="D286" s="157">
        <v>1</v>
      </c>
      <c r="E286" s="159" t="s">
        <v>198</v>
      </c>
      <c r="F286" s="146" t="s">
        <v>844</v>
      </c>
      <c r="G286" s="172"/>
      <c r="H286" s="699"/>
      <c r="I286" s="700"/>
      <c r="N286" s="152"/>
      <c r="O286" s="152"/>
    </row>
    <row r="287" spans="1:15" ht="60" x14ac:dyDescent="0.3">
      <c r="A287" s="241"/>
      <c r="B287" s="137"/>
      <c r="C287" s="146" t="s">
        <v>2559</v>
      </c>
      <c r="D287" s="157">
        <v>1</v>
      </c>
      <c r="E287" s="159" t="s">
        <v>198</v>
      </c>
      <c r="F287" s="146" t="s">
        <v>2560</v>
      </c>
      <c r="G287" s="172"/>
      <c r="H287" s="699"/>
      <c r="I287" s="700"/>
      <c r="N287" s="152"/>
      <c r="O287" s="152"/>
    </row>
    <row r="288" spans="1:15" x14ac:dyDescent="0.3">
      <c r="A288" s="241"/>
      <c r="B288" s="137"/>
      <c r="C288" s="137" t="s">
        <v>2561</v>
      </c>
      <c r="D288" s="157">
        <v>1</v>
      </c>
      <c r="E288" s="159" t="s">
        <v>294</v>
      </c>
      <c r="F288" s="159"/>
      <c r="G288" s="172"/>
      <c r="H288" s="699"/>
      <c r="I288" s="700"/>
      <c r="N288" s="152"/>
      <c r="O288" s="152"/>
    </row>
    <row r="289" spans="1:15" ht="30" x14ac:dyDescent="0.3">
      <c r="A289" s="241" t="s">
        <v>1609</v>
      </c>
      <c r="B289" s="137" t="s">
        <v>847</v>
      </c>
      <c r="C289" s="137" t="s">
        <v>848</v>
      </c>
      <c r="D289" s="157">
        <v>1</v>
      </c>
      <c r="E289" s="159" t="s">
        <v>228</v>
      </c>
      <c r="F289" s="159"/>
      <c r="G289" s="172"/>
      <c r="H289" s="699"/>
      <c r="I289" s="700"/>
      <c r="N289" s="152"/>
      <c r="O289" s="152"/>
    </row>
    <row r="290" spans="1:15" ht="30" x14ac:dyDescent="0.3">
      <c r="A290" s="241"/>
      <c r="B290" s="137"/>
      <c r="C290" s="137" t="s">
        <v>2562</v>
      </c>
      <c r="D290" s="157">
        <v>1</v>
      </c>
      <c r="E290" s="159" t="s">
        <v>256</v>
      </c>
      <c r="F290" s="146" t="s">
        <v>2563</v>
      </c>
      <c r="G290" s="172"/>
      <c r="H290" s="699"/>
      <c r="I290" s="700"/>
      <c r="N290" s="152"/>
      <c r="O290" s="152"/>
    </row>
    <row r="291" spans="1:15" ht="30" x14ac:dyDescent="0.3">
      <c r="A291" s="241"/>
      <c r="B291" s="137"/>
      <c r="C291" s="137" t="s">
        <v>2564</v>
      </c>
      <c r="D291" s="157">
        <v>1</v>
      </c>
      <c r="E291" s="158" t="s">
        <v>294</v>
      </c>
      <c r="F291" s="146"/>
      <c r="G291" s="172"/>
      <c r="H291" s="699"/>
      <c r="I291" s="700"/>
      <c r="N291" s="152"/>
      <c r="O291" s="152"/>
    </row>
    <row r="292" spans="1:15" ht="30" x14ac:dyDescent="0.3">
      <c r="A292" s="241"/>
      <c r="B292" s="137"/>
      <c r="C292" s="137" t="s">
        <v>1872</v>
      </c>
      <c r="D292" s="157">
        <v>1</v>
      </c>
      <c r="E292" s="158" t="s">
        <v>294</v>
      </c>
      <c r="F292" s="146"/>
      <c r="G292" s="172"/>
      <c r="H292" s="699"/>
      <c r="I292" s="700"/>
      <c r="N292" s="152"/>
      <c r="O292" s="152"/>
    </row>
    <row r="293" spans="1:15" ht="30" x14ac:dyDescent="0.3">
      <c r="A293" s="241"/>
      <c r="B293" s="137"/>
      <c r="C293" s="137" t="s">
        <v>2565</v>
      </c>
      <c r="D293" s="157">
        <v>1</v>
      </c>
      <c r="E293" s="159" t="s">
        <v>256</v>
      </c>
      <c r="F293" s="146" t="s">
        <v>2566</v>
      </c>
      <c r="G293" s="172"/>
      <c r="H293" s="699"/>
      <c r="I293" s="700"/>
      <c r="N293" s="152"/>
      <c r="O293" s="152"/>
    </row>
    <row r="294" spans="1:15" x14ac:dyDescent="0.3">
      <c r="A294" s="241" t="s">
        <v>118</v>
      </c>
      <c r="B294" s="997" t="s">
        <v>852</v>
      </c>
      <c r="C294" s="998"/>
      <c r="D294" s="998"/>
      <c r="E294" s="998"/>
      <c r="F294" s="998"/>
      <c r="G294" s="999"/>
      <c r="H294" s="699">
        <f>SUM(D295:D303)</f>
        <v>9</v>
      </c>
      <c r="I294" s="700">
        <f>COUNT(D295:D303)*2</f>
        <v>18</v>
      </c>
      <c r="N294" s="152"/>
      <c r="O294" s="152"/>
    </row>
    <row r="295" spans="1:15" ht="45" x14ac:dyDescent="0.3">
      <c r="A295" s="241" t="s">
        <v>1610</v>
      </c>
      <c r="B295" s="146" t="s">
        <v>854</v>
      </c>
      <c r="C295" s="146" t="s">
        <v>855</v>
      </c>
      <c r="D295" s="157">
        <v>1</v>
      </c>
      <c r="E295" s="159" t="s">
        <v>256</v>
      </c>
      <c r="F295" s="159"/>
      <c r="G295" s="172"/>
      <c r="H295" s="699"/>
      <c r="I295" s="700"/>
      <c r="N295" s="152"/>
      <c r="O295" s="152"/>
    </row>
    <row r="296" spans="1:15" x14ac:dyDescent="0.3">
      <c r="A296" s="241"/>
      <c r="B296" s="146"/>
      <c r="C296" s="146" t="s">
        <v>856</v>
      </c>
      <c r="D296" s="157">
        <v>1</v>
      </c>
      <c r="E296" s="159" t="s">
        <v>256</v>
      </c>
      <c r="F296" s="159"/>
      <c r="G296" s="172"/>
      <c r="H296" s="699"/>
      <c r="I296" s="700"/>
      <c r="N296" s="152"/>
      <c r="O296" s="152"/>
    </row>
    <row r="297" spans="1:15" ht="30" x14ac:dyDescent="0.3">
      <c r="A297" s="241"/>
      <c r="B297" s="146"/>
      <c r="C297" s="146" t="s">
        <v>2567</v>
      </c>
      <c r="D297" s="157">
        <v>1</v>
      </c>
      <c r="E297" s="159" t="s">
        <v>256</v>
      </c>
      <c r="F297" s="159"/>
      <c r="G297" s="172"/>
      <c r="H297" s="699"/>
      <c r="I297" s="700"/>
      <c r="N297" s="152"/>
      <c r="O297" s="152"/>
    </row>
    <row r="298" spans="1:15" ht="30" x14ac:dyDescent="0.3">
      <c r="A298" s="241"/>
      <c r="B298" s="146"/>
      <c r="C298" s="321" t="s">
        <v>1875</v>
      </c>
      <c r="D298" s="157">
        <v>1</v>
      </c>
      <c r="E298" s="159" t="s">
        <v>256</v>
      </c>
      <c r="F298" s="159"/>
      <c r="G298" s="172"/>
      <c r="H298" s="699"/>
      <c r="I298" s="700"/>
      <c r="N298" s="152"/>
      <c r="O298" s="152"/>
    </row>
    <row r="299" spans="1:15" x14ac:dyDescent="0.3">
      <c r="A299" s="241"/>
      <c r="B299" s="146"/>
      <c r="C299" s="146" t="s">
        <v>1876</v>
      </c>
      <c r="D299" s="157">
        <v>1</v>
      </c>
      <c r="E299" s="159" t="s">
        <v>256</v>
      </c>
      <c r="F299" s="159"/>
      <c r="G299" s="172"/>
      <c r="H299" s="699"/>
      <c r="I299" s="700"/>
      <c r="N299" s="152"/>
      <c r="O299" s="152"/>
    </row>
    <row r="300" spans="1:15" x14ac:dyDescent="0.3">
      <c r="A300" s="241"/>
      <c r="B300" s="146"/>
      <c r="C300" s="146" t="s">
        <v>1877</v>
      </c>
      <c r="D300" s="157">
        <v>1</v>
      </c>
      <c r="E300" s="159" t="s">
        <v>256</v>
      </c>
      <c r="F300" s="159"/>
      <c r="G300" s="172"/>
      <c r="H300" s="699"/>
      <c r="I300" s="700"/>
      <c r="N300" s="152"/>
      <c r="O300" s="152"/>
    </row>
    <row r="301" spans="1:15" x14ac:dyDescent="0.3">
      <c r="A301" s="241"/>
      <c r="B301" s="146"/>
      <c r="C301" s="146" t="s">
        <v>857</v>
      </c>
      <c r="D301" s="157">
        <v>1</v>
      </c>
      <c r="E301" s="159" t="s">
        <v>256</v>
      </c>
      <c r="F301" s="159" t="s">
        <v>2568</v>
      </c>
      <c r="G301" s="172"/>
      <c r="H301" s="699"/>
      <c r="I301" s="700"/>
      <c r="N301" s="152"/>
      <c r="O301" s="152"/>
    </row>
    <row r="302" spans="1:15" ht="30" x14ac:dyDescent="0.3">
      <c r="A302" s="241" t="s">
        <v>1611</v>
      </c>
      <c r="B302" s="137" t="s">
        <v>859</v>
      </c>
      <c r="C302" s="146" t="s">
        <v>860</v>
      </c>
      <c r="D302" s="157">
        <v>1</v>
      </c>
      <c r="E302" s="159" t="s">
        <v>256</v>
      </c>
      <c r="F302" s="159"/>
      <c r="G302" s="172"/>
      <c r="H302" s="699"/>
      <c r="I302" s="700"/>
      <c r="N302" s="152"/>
      <c r="O302" s="152"/>
    </row>
    <row r="303" spans="1:15" ht="30" x14ac:dyDescent="0.3">
      <c r="A303" s="241"/>
      <c r="B303" s="137"/>
      <c r="C303" s="146" t="s">
        <v>861</v>
      </c>
      <c r="D303" s="157">
        <v>1</v>
      </c>
      <c r="E303" s="159" t="s">
        <v>294</v>
      </c>
      <c r="F303" s="159"/>
      <c r="G303" s="172"/>
      <c r="H303" s="699"/>
      <c r="I303" s="700"/>
      <c r="N303" s="152"/>
      <c r="O303" s="152"/>
    </row>
    <row r="304" spans="1:15" x14ac:dyDescent="0.3">
      <c r="A304" s="241" t="s">
        <v>119</v>
      </c>
      <c r="B304" s="997" t="s">
        <v>863</v>
      </c>
      <c r="C304" s="998"/>
      <c r="D304" s="998"/>
      <c r="E304" s="998"/>
      <c r="F304" s="998"/>
      <c r="G304" s="999"/>
      <c r="H304" s="699">
        <f>SUM(D305:D322)</f>
        <v>18</v>
      </c>
      <c r="I304" s="700">
        <f>COUNT(D305:D322)*2</f>
        <v>36</v>
      </c>
      <c r="N304" s="152"/>
      <c r="O304" s="152"/>
    </row>
    <row r="305" spans="1:15" ht="60" x14ac:dyDescent="0.3">
      <c r="A305" s="241" t="s">
        <v>1612</v>
      </c>
      <c r="B305" s="146" t="s">
        <v>2569</v>
      </c>
      <c r="C305" s="146" t="s">
        <v>2570</v>
      </c>
      <c r="D305" s="157">
        <v>1</v>
      </c>
      <c r="E305" s="159" t="s">
        <v>198</v>
      </c>
      <c r="F305" s="146" t="s">
        <v>2571</v>
      </c>
      <c r="G305" s="172"/>
      <c r="H305" s="699"/>
      <c r="I305" s="700"/>
      <c r="N305" s="152"/>
      <c r="O305" s="152"/>
    </row>
    <row r="306" spans="1:15" ht="75" x14ac:dyDescent="0.3">
      <c r="A306" s="241"/>
      <c r="B306" s="146"/>
      <c r="C306" s="146" t="s">
        <v>1615</v>
      </c>
      <c r="D306" s="157">
        <v>1</v>
      </c>
      <c r="E306" s="159" t="s">
        <v>198</v>
      </c>
      <c r="F306" s="146" t="s">
        <v>2572</v>
      </c>
      <c r="G306" s="172"/>
      <c r="H306" s="699"/>
      <c r="I306" s="700"/>
      <c r="N306" s="152"/>
      <c r="O306" s="152"/>
    </row>
    <row r="307" spans="1:15" ht="30" x14ac:dyDescent="0.3">
      <c r="A307" s="241"/>
      <c r="B307" s="146"/>
      <c r="C307" s="137" t="s">
        <v>870</v>
      </c>
      <c r="D307" s="157">
        <v>1</v>
      </c>
      <c r="E307" s="159" t="s">
        <v>198</v>
      </c>
      <c r="F307" s="158" t="s">
        <v>871</v>
      </c>
      <c r="G307" s="172"/>
      <c r="H307" s="699"/>
      <c r="I307" s="700"/>
      <c r="N307" s="152"/>
      <c r="O307" s="152"/>
    </row>
    <row r="308" spans="1:15" ht="30" x14ac:dyDescent="0.3">
      <c r="A308" s="241"/>
      <c r="B308" s="146"/>
      <c r="C308" s="137" t="s">
        <v>872</v>
      </c>
      <c r="D308" s="157">
        <v>1</v>
      </c>
      <c r="E308" s="159" t="s">
        <v>198</v>
      </c>
      <c r="F308" s="146" t="s">
        <v>873</v>
      </c>
      <c r="G308" s="172"/>
      <c r="H308" s="699"/>
      <c r="I308" s="700"/>
      <c r="N308" s="152"/>
      <c r="O308" s="152"/>
    </row>
    <row r="309" spans="1:15" ht="30" x14ac:dyDescent="0.3">
      <c r="A309" s="241"/>
      <c r="B309" s="146"/>
      <c r="C309" s="146" t="s">
        <v>874</v>
      </c>
      <c r="D309" s="157">
        <v>1</v>
      </c>
      <c r="E309" s="159" t="s">
        <v>198</v>
      </c>
      <c r="F309" s="146" t="s">
        <v>875</v>
      </c>
      <c r="G309" s="172"/>
      <c r="H309" s="699"/>
      <c r="I309" s="700"/>
      <c r="N309" s="152"/>
      <c r="O309" s="152"/>
    </row>
    <row r="310" spans="1:15" x14ac:dyDescent="0.3">
      <c r="A310" s="241"/>
      <c r="B310" s="146"/>
      <c r="C310" s="293" t="s">
        <v>2573</v>
      </c>
      <c r="D310" s="157">
        <v>1</v>
      </c>
      <c r="E310" s="159" t="s">
        <v>198</v>
      </c>
      <c r="F310" s="146"/>
      <c r="G310" s="174"/>
      <c r="H310" s="699"/>
      <c r="I310" s="700"/>
      <c r="N310" s="152"/>
      <c r="O310" s="152"/>
    </row>
    <row r="311" spans="1:15" ht="60" x14ac:dyDescent="0.3">
      <c r="A311" s="241" t="s">
        <v>1618</v>
      </c>
      <c r="B311" s="146" t="s">
        <v>878</v>
      </c>
      <c r="C311" s="322" t="s">
        <v>879</v>
      </c>
      <c r="D311" s="157">
        <v>1</v>
      </c>
      <c r="E311" s="306" t="s">
        <v>256</v>
      </c>
      <c r="F311" s="137" t="s">
        <v>880</v>
      </c>
      <c r="G311" s="158"/>
      <c r="H311" s="699"/>
      <c r="I311" s="700"/>
      <c r="N311" s="152"/>
      <c r="O311" s="152"/>
    </row>
    <row r="312" spans="1:15" ht="45" x14ac:dyDescent="0.3">
      <c r="A312" s="241"/>
      <c r="B312" s="146"/>
      <c r="C312" s="137" t="s">
        <v>881</v>
      </c>
      <c r="D312" s="157">
        <v>1</v>
      </c>
      <c r="E312" s="306" t="s">
        <v>256</v>
      </c>
      <c r="F312" s="137" t="s">
        <v>882</v>
      </c>
      <c r="G312" s="158"/>
      <c r="H312" s="699"/>
      <c r="I312" s="700"/>
      <c r="N312" s="152"/>
      <c r="O312" s="152"/>
    </row>
    <row r="313" spans="1:15" ht="45" x14ac:dyDescent="0.3">
      <c r="A313" s="241"/>
      <c r="B313" s="146"/>
      <c r="C313" s="137" t="s">
        <v>883</v>
      </c>
      <c r="D313" s="157">
        <v>1</v>
      </c>
      <c r="E313" s="306" t="s">
        <v>256</v>
      </c>
      <c r="F313" s="137" t="s">
        <v>884</v>
      </c>
      <c r="G313" s="158"/>
      <c r="H313" s="699"/>
      <c r="I313" s="700"/>
      <c r="N313" s="152"/>
      <c r="O313" s="152"/>
    </row>
    <row r="314" spans="1:15" ht="30" x14ac:dyDescent="0.3">
      <c r="A314" s="241"/>
      <c r="B314" s="146"/>
      <c r="C314" s="146" t="s">
        <v>2574</v>
      </c>
      <c r="D314" s="157">
        <v>1</v>
      </c>
      <c r="E314" s="306" t="s">
        <v>256</v>
      </c>
      <c r="F314" s="137"/>
      <c r="G314" s="158"/>
      <c r="H314" s="699"/>
      <c r="I314" s="700"/>
      <c r="N314" s="152"/>
      <c r="O314" s="152"/>
    </row>
    <row r="315" spans="1:15" x14ac:dyDescent="0.3">
      <c r="A315" s="241"/>
      <c r="B315" s="146"/>
      <c r="C315" s="146" t="s">
        <v>1882</v>
      </c>
      <c r="D315" s="157">
        <v>1</v>
      </c>
      <c r="E315" s="306" t="s">
        <v>256</v>
      </c>
      <c r="F315" s="137"/>
      <c r="G315" s="158"/>
      <c r="H315" s="699"/>
      <c r="I315" s="700"/>
      <c r="N315" s="152"/>
      <c r="O315" s="152"/>
    </row>
    <row r="316" spans="1:15" x14ac:dyDescent="0.3">
      <c r="A316" s="241"/>
      <c r="B316" s="146"/>
      <c r="C316" s="146" t="s">
        <v>885</v>
      </c>
      <c r="D316" s="157">
        <v>1</v>
      </c>
      <c r="E316" s="306" t="s">
        <v>256</v>
      </c>
      <c r="F316" s="137"/>
      <c r="G316" s="158"/>
      <c r="H316" s="699"/>
      <c r="I316" s="700"/>
      <c r="N316" s="152"/>
      <c r="O316" s="152"/>
    </row>
    <row r="317" spans="1:15" ht="30" x14ac:dyDescent="0.3">
      <c r="A317" s="241"/>
      <c r="B317" s="146"/>
      <c r="C317" s="146" t="s">
        <v>2575</v>
      </c>
      <c r="D317" s="157">
        <v>1</v>
      </c>
      <c r="E317" s="306" t="s">
        <v>256</v>
      </c>
      <c r="F317" s="158"/>
      <c r="G317" s="158"/>
      <c r="H317" s="699"/>
      <c r="I317" s="700"/>
      <c r="N317" s="152"/>
      <c r="O317" s="152"/>
    </row>
    <row r="318" spans="1:15" ht="30" x14ac:dyDescent="0.3">
      <c r="A318" s="241"/>
      <c r="B318" s="146"/>
      <c r="C318" s="137" t="s">
        <v>1880</v>
      </c>
      <c r="D318" s="157">
        <v>1</v>
      </c>
      <c r="E318" s="306" t="s">
        <v>256</v>
      </c>
      <c r="F318" s="137" t="s">
        <v>1881</v>
      </c>
      <c r="G318" s="172"/>
      <c r="H318" s="699"/>
      <c r="I318" s="700"/>
      <c r="N318" s="152"/>
      <c r="O318" s="152"/>
    </row>
    <row r="319" spans="1:15" ht="30" x14ac:dyDescent="0.3">
      <c r="A319" s="241"/>
      <c r="B319" s="146"/>
      <c r="C319" s="146" t="s">
        <v>2576</v>
      </c>
      <c r="D319" s="157">
        <v>1</v>
      </c>
      <c r="E319" s="159" t="s">
        <v>2577</v>
      </c>
      <c r="F319" s="146"/>
      <c r="G319" s="172"/>
      <c r="H319" s="699"/>
      <c r="I319" s="700"/>
      <c r="N319" s="152"/>
      <c r="O319" s="152"/>
    </row>
    <row r="320" spans="1:15" x14ac:dyDescent="0.3">
      <c r="A320" s="241"/>
      <c r="B320" s="146"/>
      <c r="C320" s="146" t="s">
        <v>2578</v>
      </c>
      <c r="D320" s="157">
        <v>1</v>
      </c>
      <c r="E320" s="159" t="s">
        <v>2577</v>
      </c>
      <c r="F320" s="146"/>
      <c r="G320" s="172"/>
      <c r="H320" s="699"/>
      <c r="I320" s="700"/>
      <c r="N320" s="152"/>
      <c r="O320" s="152"/>
    </row>
    <row r="321" spans="1:15" ht="30" x14ac:dyDescent="0.3">
      <c r="A321" s="241"/>
      <c r="B321" s="146"/>
      <c r="C321" s="146" t="s">
        <v>1883</v>
      </c>
      <c r="D321" s="157">
        <v>1</v>
      </c>
      <c r="E321" s="159" t="s">
        <v>2577</v>
      </c>
      <c r="F321" s="146"/>
      <c r="G321" s="172"/>
      <c r="H321" s="699"/>
      <c r="I321" s="700"/>
      <c r="N321" s="152"/>
      <c r="O321" s="152"/>
    </row>
    <row r="322" spans="1:15" ht="30" x14ac:dyDescent="0.3">
      <c r="A322" s="241"/>
      <c r="B322" s="146"/>
      <c r="C322" s="146" t="s">
        <v>1884</v>
      </c>
      <c r="D322" s="157">
        <v>1</v>
      </c>
      <c r="E322" s="159" t="s">
        <v>501</v>
      </c>
      <c r="F322" s="146" t="s">
        <v>1885</v>
      </c>
      <c r="G322" s="172"/>
      <c r="H322" s="699"/>
      <c r="I322" s="700"/>
      <c r="N322" s="152"/>
      <c r="O322" s="152"/>
    </row>
    <row r="323" spans="1:15" x14ac:dyDescent="0.3">
      <c r="A323" s="241" t="s">
        <v>121</v>
      </c>
      <c r="B323" s="997" t="s">
        <v>887</v>
      </c>
      <c r="C323" s="998"/>
      <c r="D323" s="998"/>
      <c r="E323" s="998"/>
      <c r="F323" s="998"/>
      <c r="G323" s="999"/>
      <c r="H323" s="699">
        <f>SUM(D324:D341)</f>
        <v>18</v>
      </c>
      <c r="I323" s="700">
        <f>COUNT(D324:D341)*2</f>
        <v>36</v>
      </c>
      <c r="N323" s="152"/>
      <c r="O323" s="152"/>
    </row>
    <row r="324" spans="1:15" ht="30" x14ac:dyDescent="0.3">
      <c r="A324" s="241" t="s">
        <v>1619</v>
      </c>
      <c r="B324" s="137" t="s">
        <v>889</v>
      </c>
      <c r="C324" s="146" t="s">
        <v>890</v>
      </c>
      <c r="D324" s="157">
        <v>1</v>
      </c>
      <c r="E324" s="159" t="s">
        <v>228</v>
      </c>
      <c r="F324" s="146" t="s">
        <v>2579</v>
      </c>
      <c r="G324" s="172"/>
      <c r="H324" s="699"/>
      <c r="I324" s="700"/>
      <c r="N324" s="152"/>
      <c r="O324" s="152"/>
    </row>
    <row r="325" spans="1:15" x14ac:dyDescent="0.3">
      <c r="A325" s="241"/>
      <c r="B325" s="137"/>
      <c r="C325" s="146" t="s">
        <v>2580</v>
      </c>
      <c r="D325" s="157">
        <v>1</v>
      </c>
      <c r="E325" s="159" t="s">
        <v>228</v>
      </c>
      <c r="F325" s="305"/>
      <c r="G325" s="172"/>
      <c r="H325" s="699"/>
      <c r="I325" s="700"/>
      <c r="N325" s="152"/>
      <c r="O325" s="152"/>
    </row>
    <row r="326" spans="1:15" ht="30" x14ac:dyDescent="0.3">
      <c r="A326" s="241"/>
      <c r="B326" s="137"/>
      <c r="C326" s="146" t="s">
        <v>2581</v>
      </c>
      <c r="D326" s="157">
        <v>1</v>
      </c>
      <c r="E326" s="159" t="s">
        <v>228</v>
      </c>
      <c r="F326" s="158"/>
      <c r="G326" s="172"/>
      <c r="H326" s="699"/>
      <c r="I326" s="700"/>
      <c r="N326" s="152"/>
      <c r="O326" s="152"/>
    </row>
    <row r="327" spans="1:15" ht="30" x14ac:dyDescent="0.3">
      <c r="A327" s="241"/>
      <c r="B327" s="137"/>
      <c r="C327" s="146" t="s">
        <v>2582</v>
      </c>
      <c r="D327" s="157">
        <v>1</v>
      </c>
      <c r="E327" s="159" t="s">
        <v>228</v>
      </c>
      <c r="F327" s="146"/>
      <c r="G327" s="172"/>
      <c r="H327" s="699"/>
      <c r="I327" s="700"/>
      <c r="N327" s="152"/>
      <c r="O327" s="152"/>
    </row>
    <row r="328" spans="1:15" ht="45" x14ac:dyDescent="0.3">
      <c r="A328" s="241"/>
      <c r="B328" s="137"/>
      <c r="C328" s="146" t="s">
        <v>2583</v>
      </c>
      <c r="D328" s="157">
        <v>1</v>
      </c>
      <c r="E328" s="159" t="s">
        <v>228</v>
      </c>
      <c r="F328" s="146"/>
      <c r="G328" s="172"/>
      <c r="H328" s="699"/>
      <c r="I328" s="700"/>
      <c r="N328" s="152"/>
      <c r="O328" s="152"/>
    </row>
    <row r="329" spans="1:15" ht="45" x14ac:dyDescent="0.3">
      <c r="A329" s="241" t="s">
        <v>1623</v>
      </c>
      <c r="B329" s="146" t="s">
        <v>892</v>
      </c>
      <c r="C329" s="137" t="s">
        <v>893</v>
      </c>
      <c r="D329" s="157">
        <v>1</v>
      </c>
      <c r="E329" s="159" t="s">
        <v>256</v>
      </c>
      <c r="F329" s="146" t="s">
        <v>894</v>
      </c>
      <c r="G329" s="172"/>
      <c r="H329" s="699"/>
      <c r="I329" s="700"/>
      <c r="N329" s="152"/>
      <c r="O329" s="152"/>
    </row>
    <row r="330" spans="1:15" ht="30" x14ac:dyDescent="0.3">
      <c r="A330" s="241"/>
      <c r="B330" s="146"/>
      <c r="C330" s="137" t="s">
        <v>895</v>
      </c>
      <c r="D330" s="157">
        <v>1</v>
      </c>
      <c r="E330" s="159" t="s">
        <v>256</v>
      </c>
      <c r="F330" s="146" t="s">
        <v>896</v>
      </c>
      <c r="G330" s="172"/>
      <c r="H330" s="699"/>
      <c r="I330" s="700"/>
      <c r="N330" s="152"/>
      <c r="O330" s="152"/>
    </row>
    <row r="331" spans="1:15" ht="45" x14ac:dyDescent="0.3">
      <c r="A331" s="241" t="s">
        <v>1625</v>
      </c>
      <c r="B331" s="146" t="s">
        <v>898</v>
      </c>
      <c r="C331" s="137" t="s">
        <v>1626</v>
      </c>
      <c r="D331" s="157">
        <v>1</v>
      </c>
      <c r="E331" s="159" t="s">
        <v>400</v>
      </c>
      <c r="F331" s="159"/>
      <c r="G331" s="172"/>
      <c r="H331" s="699"/>
      <c r="I331" s="700"/>
      <c r="N331" s="152"/>
      <c r="O331" s="152"/>
    </row>
    <row r="332" spans="1:15" ht="30" x14ac:dyDescent="0.3">
      <c r="A332" s="241"/>
      <c r="B332" s="146"/>
      <c r="C332" s="137" t="s">
        <v>1628</v>
      </c>
      <c r="D332" s="157">
        <v>1</v>
      </c>
      <c r="E332" s="159" t="s">
        <v>400</v>
      </c>
      <c r="F332" s="159"/>
      <c r="G332" s="172"/>
      <c r="H332" s="699"/>
      <c r="I332" s="700"/>
      <c r="N332" s="152"/>
      <c r="O332" s="152"/>
    </row>
    <row r="333" spans="1:15" ht="30" x14ac:dyDescent="0.3">
      <c r="A333" s="241"/>
      <c r="B333" s="146"/>
      <c r="C333" s="137" t="s">
        <v>1629</v>
      </c>
      <c r="D333" s="157">
        <v>1</v>
      </c>
      <c r="E333" s="159" t="s">
        <v>400</v>
      </c>
      <c r="F333" s="159"/>
      <c r="G333" s="172"/>
      <c r="H333" s="699"/>
      <c r="I333" s="700"/>
      <c r="N333" s="152"/>
      <c r="O333" s="152"/>
    </row>
    <row r="334" spans="1:15" ht="30" x14ac:dyDescent="0.3">
      <c r="A334" s="241"/>
      <c r="B334" s="146"/>
      <c r="C334" s="137" t="s">
        <v>902</v>
      </c>
      <c r="D334" s="157">
        <v>1</v>
      </c>
      <c r="E334" s="159" t="s">
        <v>256</v>
      </c>
      <c r="F334" s="159"/>
      <c r="G334" s="172"/>
      <c r="H334" s="699"/>
      <c r="I334" s="700"/>
      <c r="N334" s="152"/>
      <c r="O334" s="152"/>
    </row>
    <row r="335" spans="1:15" ht="30" x14ac:dyDescent="0.3">
      <c r="A335" s="241"/>
      <c r="B335" s="146"/>
      <c r="C335" s="137" t="s">
        <v>904</v>
      </c>
      <c r="D335" s="157">
        <v>1</v>
      </c>
      <c r="E335" s="159" t="s">
        <v>256</v>
      </c>
      <c r="F335" s="159"/>
      <c r="G335" s="172"/>
      <c r="H335" s="699"/>
      <c r="I335" s="700"/>
      <c r="N335" s="152"/>
      <c r="O335" s="152"/>
    </row>
    <row r="336" spans="1:15" x14ac:dyDescent="0.3">
      <c r="A336" s="241"/>
      <c r="B336" s="146"/>
      <c r="C336" s="137" t="s">
        <v>1888</v>
      </c>
      <c r="D336" s="157">
        <v>1</v>
      </c>
      <c r="E336" s="159" t="s">
        <v>256</v>
      </c>
      <c r="F336" s="159"/>
      <c r="G336" s="172"/>
      <c r="H336" s="699"/>
      <c r="I336" s="700"/>
      <c r="N336" s="152"/>
      <c r="O336" s="152"/>
    </row>
    <row r="337" spans="1:15" x14ac:dyDescent="0.3">
      <c r="A337" s="241"/>
      <c r="B337" s="146"/>
      <c r="C337" s="137" t="s">
        <v>1889</v>
      </c>
      <c r="D337" s="157">
        <v>1</v>
      </c>
      <c r="E337" s="159" t="s">
        <v>400</v>
      </c>
      <c r="F337" s="159"/>
      <c r="G337" s="172"/>
      <c r="H337" s="699"/>
      <c r="I337" s="700"/>
      <c r="N337" s="152"/>
      <c r="O337" s="152"/>
    </row>
    <row r="338" spans="1:15" x14ac:dyDescent="0.3">
      <c r="A338" s="241"/>
      <c r="B338" s="146"/>
      <c r="C338" s="137" t="s">
        <v>1890</v>
      </c>
      <c r="D338" s="157">
        <v>1</v>
      </c>
      <c r="E338" s="159" t="s">
        <v>228</v>
      </c>
      <c r="F338" s="159"/>
      <c r="G338" s="172"/>
      <c r="H338" s="699"/>
      <c r="I338" s="700"/>
      <c r="N338" s="152"/>
      <c r="O338" s="152"/>
    </row>
    <row r="339" spans="1:15" ht="30" x14ac:dyDescent="0.3">
      <c r="A339" s="241" t="s">
        <v>1891</v>
      </c>
      <c r="B339" s="137" t="s">
        <v>907</v>
      </c>
      <c r="C339" s="146" t="s">
        <v>1892</v>
      </c>
      <c r="D339" s="157">
        <v>1</v>
      </c>
      <c r="E339" s="159" t="s">
        <v>256</v>
      </c>
      <c r="F339" s="159"/>
      <c r="G339" s="172"/>
      <c r="H339" s="699"/>
      <c r="I339" s="700"/>
      <c r="N339" s="152"/>
      <c r="O339" s="152"/>
    </row>
    <row r="340" spans="1:15" ht="30" x14ac:dyDescent="0.3">
      <c r="A340" s="241" t="s">
        <v>2307</v>
      </c>
      <c r="B340" s="137" t="s">
        <v>2584</v>
      </c>
      <c r="C340" s="159" t="s">
        <v>2585</v>
      </c>
      <c r="D340" s="157">
        <v>1</v>
      </c>
      <c r="E340" s="159" t="s">
        <v>256</v>
      </c>
      <c r="F340" s="159"/>
      <c r="G340" s="172"/>
      <c r="H340" s="699"/>
      <c r="I340" s="700"/>
      <c r="N340" s="152"/>
      <c r="O340" s="152"/>
    </row>
    <row r="341" spans="1:15" x14ac:dyDescent="0.3">
      <c r="A341" s="241"/>
      <c r="B341" s="137"/>
      <c r="C341" s="146" t="s">
        <v>2586</v>
      </c>
      <c r="D341" s="157">
        <v>1</v>
      </c>
      <c r="E341" s="159" t="s">
        <v>400</v>
      </c>
      <c r="F341" s="159"/>
      <c r="G341" s="172"/>
      <c r="H341" s="699"/>
      <c r="I341" s="700"/>
      <c r="N341" s="152"/>
      <c r="O341" s="152"/>
    </row>
    <row r="342" spans="1:15" x14ac:dyDescent="0.3">
      <c r="A342" s="241" t="s">
        <v>123</v>
      </c>
      <c r="B342" s="997" t="s">
        <v>911</v>
      </c>
      <c r="C342" s="998"/>
      <c r="D342" s="998"/>
      <c r="E342" s="998"/>
      <c r="F342" s="998"/>
      <c r="G342" s="999"/>
      <c r="H342" s="699">
        <f>SUM(D343:D357)</f>
        <v>15</v>
      </c>
      <c r="I342" s="700">
        <f>COUNT(D343:D357)*2</f>
        <v>30</v>
      </c>
      <c r="N342" s="152"/>
      <c r="O342" s="152"/>
    </row>
    <row r="343" spans="1:15" ht="60" x14ac:dyDescent="0.3">
      <c r="A343" s="241" t="s">
        <v>1630</v>
      </c>
      <c r="B343" s="70" t="s">
        <v>1894</v>
      </c>
      <c r="C343" s="146" t="s">
        <v>913</v>
      </c>
      <c r="D343" s="157">
        <v>1</v>
      </c>
      <c r="E343" s="159" t="s">
        <v>228</v>
      </c>
      <c r="F343" s="159"/>
      <c r="G343" s="172"/>
      <c r="H343" s="699"/>
      <c r="I343" s="700"/>
      <c r="N343" s="152"/>
      <c r="O343" s="152"/>
    </row>
    <row r="344" spans="1:15" ht="30" x14ac:dyDescent="0.3">
      <c r="A344" s="241"/>
      <c r="B344" s="146"/>
      <c r="C344" s="146" t="s">
        <v>914</v>
      </c>
      <c r="D344" s="157">
        <v>1</v>
      </c>
      <c r="E344" s="159" t="s">
        <v>228</v>
      </c>
      <c r="F344" s="159"/>
      <c r="G344" s="172"/>
      <c r="H344" s="699"/>
      <c r="I344" s="700"/>
      <c r="N344" s="152"/>
      <c r="O344" s="152"/>
    </row>
    <row r="345" spans="1:15" ht="30" x14ac:dyDescent="0.3">
      <c r="A345" s="241"/>
      <c r="B345" s="146"/>
      <c r="C345" s="146" t="s">
        <v>915</v>
      </c>
      <c r="D345" s="157">
        <v>1</v>
      </c>
      <c r="E345" s="159" t="s">
        <v>256</v>
      </c>
      <c r="F345" s="159"/>
      <c r="G345" s="172"/>
      <c r="H345" s="699"/>
      <c r="I345" s="700"/>
      <c r="N345" s="152"/>
      <c r="O345" s="152"/>
    </row>
    <row r="346" spans="1:15" ht="30" x14ac:dyDescent="0.3">
      <c r="A346" s="241"/>
      <c r="B346" s="146"/>
      <c r="C346" s="146" t="s">
        <v>916</v>
      </c>
      <c r="D346" s="157">
        <v>1</v>
      </c>
      <c r="E346" s="159" t="s">
        <v>228</v>
      </c>
      <c r="F346" s="159"/>
      <c r="G346" s="172"/>
      <c r="H346" s="699"/>
      <c r="I346" s="700"/>
      <c r="N346" s="152"/>
      <c r="O346" s="152"/>
    </row>
    <row r="347" spans="1:15" ht="30" x14ac:dyDescent="0.3">
      <c r="A347" s="241"/>
      <c r="B347" s="146"/>
      <c r="C347" s="137" t="s">
        <v>917</v>
      </c>
      <c r="D347" s="157">
        <v>1</v>
      </c>
      <c r="E347" s="159" t="s">
        <v>228</v>
      </c>
      <c r="F347" s="159"/>
      <c r="G347" s="172"/>
      <c r="H347" s="699"/>
      <c r="I347" s="700"/>
      <c r="N347" s="152"/>
      <c r="O347" s="152"/>
    </row>
    <row r="348" spans="1:15" ht="30" x14ac:dyDescent="0.3">
      <c r="A348" s="241" t="s">
        <v>1631</v>
      </c>
      <c r="B348" s="146" t="s">
        <v>919</v>
      </c>
      <c r="C348" s="137" t="s">
        <v>920</v>
      </c>
      <c r="D348" s="157">
        <v>1</v>
      </c>
      <c r="E348" s="159" t="s">
        <v>228</v>
      </c>
      <c r="F348" s="146" t="s">
        <v>1632</v>
      </c>
      <c r="G348" s="172"/>
      <c r="H348" s="699"/>
      <c r="I348" s="700"/>
      <c r="N348" s="152"/>
      <c r="O348" s="152"/>
    </row>
    <row r="349" spans="1:15" ht="30" x14ac:dyDescent="0.3">
      <c r="A349" s="241"/>
      <c r="B349" s="146"/>
      <c r="C349" s="137" t="s">
        <v>2587</v>
      </c>
      <c r="D349" s="157">
        <v>1</v>
      </c>
      <c r="E349" s="159" t="s">
        <v>228</v>
      </c>
      <c r="F349" s="146" t="s">
        <v>923</v>
      </c>
      <c r="G349" s="172"/>
      <c r="H349" s="699"/>
      <c r="I349" s="700"/>
      <c r="N349" s="152"/>
      <c r="O349" s="152"/>
    </row>
    <row r="350" spans="1:15" x14ac:dyDescent="0.3">
      <c r="A350" s="241"/>
      <c r="B350" s="146"/>
      <c r="C350" s="137" t="s">
        <v>924</v>
      </c>
      <c r="D350" s="157">
        <v>1</v>
      </c>
      <c r="E350" s="159" t="s">
        <v>256</v>
      </c>
      <c r="F350" s="137" t="s">
        <v>925</v>
      </c>
      <c r="G350" s="172"/>
      <c r="H350" s="699"/>
      <c r="I350" s="700"/>
      <c r="N350" s="152"/>
      <c r="O350" s="152"/>
    </row>
    <row r="351" spans="1:15" ht="30" x14ac:dyDescent="0.3">
      <c r="A351" s="241"/>
      <c r="B351" s="146"/>
      <c r="C351" s="156" t="s">
        <v>926</v>
      </c>
      <c r="D351" s="157">
        <v>1</v>
      </c>
      <c r="E351" s="159" t="s">
        <v>294</v>
      </c>
      <c r="F351" s="137"/>
      <c r="G351" s="172"/>
      <c r="H351" s="699"/>
      <c r="I351" s="700"/>
      <c r="N351" s="152"/>
      <c r="O351" s="152"/>
    </row>
    <row r="352" spans="1:15" ht="30" x14ac:dyDescent="0.3">
      <c r="A352" s="241"/>
      <c r="B352" s="146"/>
      <c r="C352" s="137" t="s">
        <v>927</v>
      </c>
      <c r="D352" s="157">
        <v>1</v>
      </c>
      <c r="E352" s="159" t="s">
        <v>256</v>
      </c>
      <c r="F352" s="146" t="s">
        <v>928</v>
      </c>
      <c r="G352" s="172"/>
      <c r="H352" s="699"/>
      <c r="I352" s="700"/>
      <c r="N352" s="152"/>
      <c r="O352" s="152"/>
    </row>
    <row r="353" spans="1:15" ht="30" x14ac:dyDescent="0.3">
      <c r="A353" s="241"/>
      <c r="B353" s="146"/>
      <c r="C353" s="137" t="s">
        <v>1633</v>
      </c>
      <c r="D353" s="157">
        <v>1</v>
      </c>
      <c r="E353" s="159" t="s">
        <v>294</v>
      </c>
      <c r="F353" s="146" t="s">
        <v>2588</v>
      </c>
      <c r="G353" s="172"/>
      <c r="H353" s="699"/>
      <c r="I353" s="700"/>
      <c r="N353" s="152"/>
      <c r="O353" s="152"/>
    </row>
    <row r="354" spans="1:15" ht="30" x14ac:dyDescent="0.3">
      <c r="A354" s="241" t="s">
        <v>1635</v>
      </c>
      <c r="B354" s="146" t="s">
        <v>932</v>
      </c>
      <c r="C354" s="166" t="s">
        <v>933</v>
      </c>
      <c r="D354" s="157">
        <v>1</v>
      </c>
      <c r="E354" s="173" t="s">
        <v>294</v>
      </c>
      <c r="F354" s="159"/>
      <c r="G354" s="172"/>
      <c r="H354" s="699"/>
      <c r="I354" s="700"/>
      <c r="N354" s="152"/>
      <c r="O354" s="152"/>
    </row>
    <row r="355" spans="1:15" x14ac:dyDescent="0.3">
      <c r="A355" s="241"/>
      <c r="B355" s="146"/>
      <c r="C355" s="137" t="s">
        <v>934</v>
      </c>
      <c r="D355" s="157">
        <v>1</v>
      </c>
      <c r="E355" s="173" t="s">
        <v>198</v>
      </c>
      <c r="F355" s="159"/>
      <c r="G355" s="172"/>
      <c r="H355" s="699"/>
      <c r="I355" s="700"/>
      <c r="N355" s="152"/>
      <c r="O355" s="152"/>
    </row>
    <row r="356" spans="1:15" ht="30" x14ac:dyDescent="0.3">
      <c r="A356" s="243"/>
      <c r="B356" s="172"/>
      <c r="C356" s="137" t="s">
        <v>935</v>
      </c>
      <c r="D356" s="157">
        <v>1</v>
      </c>
      <c r="E356" s="159" t="s">
        <v>198</v>
      </c>
      <c r="F356" s="159"/>
      <c r="G356" s="172"/>
      <c r="H356" s="699"/>
      <c r="I356" s="700"/>
      <c r="N356" s="152"/>
      <c r="O356" s="152"/>
    </row>
    <row r="357" spans="1:15" x14ac:dyDescent="0.3">
      <c r="A357" s="243"/>
      <c r="B357" s="172"/>
      <c r="C357" s="145" t="s">
        <v>1636</v>
      </c>
      <c r="D357" s="157">
        <v>1</v>
      </c>
      <c r="E357" s="159" t="s">
        <v>400</v>
      </c>
      <c r="F357" s="159"/>
      <c r="G357" s="172"/>
      <c r="H357" s="699"/>
      <c r="I357" s="700"/>
      <c r="N357" s="152"/>
      <c r="O357" s="152"/>
    </row>
    <row r="358" spans="1:15" x14ac:dyDescent="0.3">
      <c r="A358" s="239"/>
      <c r="B358" s="1003" t="s">
        <v>1637</v>
      </c>
      <c r="C358" s="1004"/>
      <c r="D358" s="1004"/>
      <c r="E358" s="1004"/>
      <c r="F358" s="1004"/>
      <c r="G358" s="1005"/>
      <c r="H358" s="699">
        <f>H359+H361+H369+H384+H393+H397+H404+H388</f>
        <v>39</v>
      </c>
      <c r="I358" s="699">
        <f>I359+I361+I369+I384+I393+I397+I404+I388</f>
        <v>78</v>
      </c>
      <c r="N358" s="152"/>
      <c r="O358" s="152"/>
    </row>
    <row r="359" spans="1:15" x14ac:dyDescent="0.3">
      <c r="A359" s="241" t="s">
        <v>126</v>
      </c>
      <c r="B359" s="997" t="s">
        <v>127</v>
      </c>
      <c r="C359" s="998"/>
      <c r="D359" s="998"/>
      <c r="E359" s="998"/>
      <c r="F359" s="998"/>
      <c r="G359" s="999"/>
      <c r="H359" s="699">
        <f>SUM(D360)</f>
        <v>1</v>
      </c>
      <c r="I359" s="700">
        <f>COUNT(D360)*2</f>
        <v>2</v>
      </c>
      <c r="N359" s="152"/>
      <c r="O359" s="152"/>
    </row>
    <row r="360" spans="1:15" ht="45" x14ac:dyDescent="0.3">
      <c r="A360" s="240" t="s">
        <v>1638</v>
      </c>
      <c r="B360" s="137" t="s">
        <v>1639</v>
      </c>
      <c r="C360" s="146" t="s">
        <v>1640</v>
      </c>
      <c r="D360" s="157">
        <v>1</v>
      </c>
      <c r="E360" s="158" t="s">
        <v>400</v>
      </c>
      <c r="F360" s="137" t="s">
        <v>2589</v>
      </c>
      <c r="G360" s="158"/>
      <c r="H360" s="699"/>
      <c r="I360" s="700"/>
      <c r="N360" s="152"/>
      <c r="O360" s="152"/>
    </row>
    <row r="361" spans="1:15" ht="15" customHeight="1" x14ac:dyDescent="0.3">
      <c r="A361" s="201" t="s">
        <v>130</v>
      </c>
      <c r="B361" s="859" t="s">
        <v>938</v>
      </c>
      <c r="C361" s="860"/>
      <c r="D361" s="860"/>
      <c r="E361" s="860"/>
      <c r="F361" s="860"/>
      <c r="G361" s="861"/>
      <c r="H361" s="699">
        <f>SUM(D362:D368)</f>
        <v>6</v>
      </c>
      <c r="I361" s="700">
        <f>COUNT(D362:D368)*2</f>
        <v>12</v>
      </c>
      <c r="N361" s="152"/>
      <c r="O361" s="152"/>
    </row>
    <row r="362" spans="1:15" ht="60" x14ac:dyDescent="0.3">
      <c r="A362" s="201" t="s">
        <v>1646</v>
      </c>
      <c r="B362" s="249" t="s">
        <v>940</v>
      </c>
      <c r="C362" s="249" t="s">
        <v>941</v>
      </c>
      <c r="D362" s="157">
        <v>1</v>
      </c>
      <c r="E362" s="208" t="s">
        <v>400</v>
      </c>
      <c r="F362" s="245" t="s">
        <v>6182</v>
      </c>
      <c r="G362" s="326"/>
      <c r="H362" s="699"/>
      <c r="I362" s="700"/>
      <c r="N362" s="152"/>
      <c r="O362" s="152"/>
    </row>
    <row r="363" spans="1:15" ht="45" hidden="1" x14ac:dyDescent="0.3">
      <c r="A363" s="429" t="s">
        <v>1647</v>
      </c>
      <c r="B363" s="148" t="s">
        <v>944</v>
      </c>
      <c r="C363" s="210"/>
      <c r="D363" s="157"/>
      <c r="E363" s="149"/>
      <c r="F363" s="210"/>
      <c r="G363" s="327"/>
      <c r="H363" s="564"/>
      <c r="I363" s="565"/>
      <c r="J363" s="231"/>
      <c r="K363" s="152"/>
      <c r="L363" s="152"/>
      <c r="N363" s="152"/>
      <c r="O363" s="152"/>
    </row>
    <row r="364" spans="1:15" ht="45" x14ac:dyDescent="0.3">
      <c r="A364" s="201" t="s">
        <v>1649</v>
      </c>
      <c r="B364" s="245" t="s">
        <v>947</v>
      </c>
      <c r="C364" s="245" t="s">
        <v>6132</v>
      </c>
      <c r="D364" s="157">
        <v>1</v>
      </c>
      <c r="E364" s="208" t="s">
        <v>258</v>
      </c>
      <c r="F364" s="245" t="s">
        <v>6236</v>
      </c>
      <c r="G364" s="326"/>
      <c r="H364" s="699"/>
      <c r="I364" s="700"/>
      <c r="N364" s="152"/>
      <c r="O364" s="152"/>
    </row>
    <row r="365" spans="1:15" ht="30" x14ac:dyDescent="0.3">
      <c r="A365" s="250"/>
      <c r="B365" s="150"/>
      <c r="C365" s="148" t="s">
        <v>948</v>
      </c>
      <c r="D365" s="157">
        <v>1</v>
      </c>
      <c r="E365" s="149" t="s">
        <v>400</v>
      </c>
      <c r="F365" s="148" t="s">
        <v>949</v>
      </c>
      <c r="G365" s="326"/>
      <c r="H365" s="699"/>
      <c r="I365" s="700"/>
      <c r="N365" s="152"/>
      <c r="O365" s="152"/>
    </row>
    <row r="366" spans="1:15" ht="45" x14ac:dyDescent="0.3">
      <c r="A366" s="250"/>
      <c r="B366" s="150"/>
      <c r="C366" s="148" t="s">
        <v>6184</v>
      </c>
      <c r="D366" s="157">
        <v>1</v>
      </c>
      <c r="E366" s="149"/>
      <c r="F366" s="148" t="s">
        <v>6185</v>
      </c>
      <c r="G366" s="328"/>
      <c r="H366" s="699"/>
      <c r="I366" s="700"/>
      <c r="N366" s="152"/>
      <c r="O366" s="152"/>
    </row>
    <row r="367" spans="1:15" ht="45" x14ac:dyDescent="0.3">
      <c r="A367" s="250" t="s">
        <v>6135</v>
      </c>
      <c r="B367" s="150" t="s">
        <v>6186</v>
      </c>
      <c r="C367" s="148" t="s">
        <v>6187</v>
      </c>
      <c r="D367" s="157">
        <v>1</v>
      </c>
      <c r="E367" s="149"/>
      <c r="F367" s="148" t="s">
        <v>6139</v>
      </c>
      <c r="G367" s="328"/>
      <c r="H367" s="699"/>
      <c r="I367" s="700"/>
      <c r="N367" s="152"/>
      <c r="O367" s="152"/>
    </row>
    <row r="368" spans="1:15" ht="45" x14ac:dyDescent="0.3">
      <c r="A368" s="250" t="s">
        <v>6136</v>
      </c>
      <c r="B368" s="150" t="s">
        <v>6140</v>
      </c>
      <c r="C368" s="148" t="s">
        <v>6188</v>
      </c>
      <c r="D368" s="157">
        <v>1</v>
      </c>
      <c r="E368" s="149"/>
      <c r="F368" s="148" t="s">
        <v>6189</v>
      </c>
      <c r="G368" s="328"/>
      <c r="H368" s="699"/>
      <c r="I368" s="700"/>
      <c r="N368" s="152"/>
      <c r="O368" s="152"/>
    </row>
    <row r="369" spans="1:15" x14ac:dyDescent="0.3">
      <c r="A369" s="241" t="s">
        <v>132</v>
      </c>
      <c r="B369" s="997" t="s">
        <v>951</v>
      </c>
      <c r="C369" s="998"/>
      <c r="D369" s="998"/>
      <c r="E369" s="998"/>
      <c r="F369" s="998"/>
      <c r="G369" s="999"/>
      <c r="H369" s="699">
        <f>SUM(D370:D383)</f>
        <v>14</v>
      </c>
      <c r="I369" s="700">
        <f>COUNT(D370:D383)*2</f>
        <v>28</v>
      </c>
      <c r="N369" s="152"/>
      <c r="O369" s="152"/>
    </row>
    <row r="370" spans="1:15" ht="30" x14ac:dyDescent="0.3">
      <c r="A370" s="240" t="s">
        <v>1650</v>
      </c>
      <c r="B370" s="146" t="s">
        <v>953</v>
      </c>
      <c r="C370" s="175" t="s">
        <v>954</v>
      </c>
      <c r="D370" s="157">
        <v>1</v>
      </c>
      <c r="E370" s="158" t="s">
        <v>576</v>
      </c>
      <c r="F370" s="159"/>
      <c r="G370" s="158"/>
      <c r="H370" s="699"/>
      <c r="I370" s="700"/>
      <c r="N370" s="152"/>
      <c r="O370" s="152"/>
    </row>
    <row r="371" spans="1:15" ht="30" x14ac:dyDescent="0.3">
      <c r="A371" s="240"/>
      <c r="B371" s="146"/>
      <c r="C371" s="137" t="s">
        <v>955</v>
      </c>
      <c r="D371" s="157">
        <v>1</v>
      </c>
      <c r="E371" s="158" t="s">
        <v>254</v>
      </c>
      <c r="F371" s="159"/>
      <c r="G371" s="158"/>
      <c r="H371" s="699"/>
      <c r="I371" s="700"/>
      <c r="N371" s="152"/>
      <c r="O371" s="152"/>
    </row>
    <row r="372" spans="1:15" ht="45" x14ac:dyDescent="0.3">
      <c r="A372" s="240" t="s">
        <v>1651</v>
      </c>
      <c r="B372" s="146" t="s">
        <v>957</v>
      </c>
      <c r="C372" s="146" t="s">
        <v>2590</v>
      </c>
      <c r="D372" s="157">
        <v>1</v>
      </c>
      <c r="E372" s="158" t="s">
        <v>576</v>
      </c>
      <c r="F372" s="146"/>
      <c r="G372" s="158"/>
      <c r="H372" s="699"/>
      <c r="I372" s="700"/>
      <c r="N372" s="152"/>
      <c r="O372" s="152"/>
    </row>
    <row r="373" spans="1:15" ht="30" x14ac:dyDescent="0.3">
      <c r="A373" s="240"/>
      <c r="B373" s="146"/>
      <c r="C373" s="146" t="s">
        <v>2591</v>
      </c>
      <c r="D373" s="157">
        <v>1</v>
      </c>
      <c r="E373" s="158" t="s">
        <v>576</v>
      </c>
      <c r="F373" s="146"/>
      <c r="G373" s="158"/>
      <c r="H373" s="699"/>
      <c r="I373" s="700"/>
      <c r="N373" s="152"/>
      <c r="O373" s="152"/>
    </row>
    <row r="374" spans="1:15" ht="30" x14ac:dyDescent="0.3">
      <c r="A374" s="240"/>
      <c r="B374" s="146"/>
      <c r="C374" s="146" t="s">
        <v>2592</v>
      </c>
      <c r="D374" s="157">
        <v>1</v>
      </c>
      <c r="E374" s="158" t="s">
        <v>576</v>
      </c>
      <c r="F374" s="146"/>
      <c r="G374" s="158"/>
      <c r="H374" s="699"/>
      <c r="I374" s="700"/>
      <c r="N374" s="152"/>
      <c r="O374" s="152"/>
    </row>
    <row r="375" spans="1:15" ht="30" x14ac:dyDescent="0.3">
      <c r="A375" s="240"/>
      <c r="B375" s="146"/>
      <c r="C375" s="146" t="s">
        <v>2593</v>
      </c>
      <c r="D375" s="157">
        <v>1</v>
      </c>
      <c r="E375" s="158" t="s">
        <v>576</v>
      </c>
      <c r="F375" s="146"/>
      <c r="G375" s="158"/>
      <c r="H375" s="699"/>
      <c r="I375" s="700"/>
      <c r="N375" s="152"/>
      <c r="O375" s="152"/>
    </row>
    <row r="376" spans="1:15" ht="30" x14ac:dyDescent="0.3">
      <c r="A376" s="240"/>
      <c r="B376" s="146"/>
      <c r="C376" s="146" t="s">
        <v>2594</v>
      </c>
      <c r="D376" s="157">
        <v>1</v>
      </c>
      <c r="E376" s="158" t="s">
        <v>576</v>
      </c>
      <c r="F376" s="146"/>
      <c r="G376" s="158"/>
      <c r="H376" s="699"/>
      <c r="I376" s="700"/>
      <c r="N376" s="152"/>
      <c r="O376" s="152"/>
    </row>
    <row r="377" spans="1:15" ht="45" x14ac:dyDescent="0.3">
      <c r="A377" s="240"/>
      <c r="B377" s="146"/>
      <c r="C377" s="146" t="s">
        <v>2595</v>
      </c>
      <c r="D377" s="157">
        <v>1</v>
      </c>
      <c r="E377" s="158" t="s">
        <v>576</v>
      </c>
      <c r="F377" s="146"/>
      <c r="G377" s="158"/>
      <c r="H377" s="699"/>
      <c r="I377" s="700"/>
      <c r="N377" s="152"/>
      <c r="O377" s="152"/>
    </row>
    <row r="378" spans="1:15" ht="30" x14ac:dyDescent="0.3">
      <c r="A378" s="240"/>
      <c r="B378" s="146"/>
      <c r="C378" s="146" t="s">
        <v>2596</v>
      </c>
      <c r="D378" s="157">
        <v>1</v>
      </c>
      <c r="E378" s="158" t="s">
        <v>576</v>
      </c>
      <c r="F378" s="146"/>
      <c r="G378" s="158"/>
      <c r="H378" s="699"/>
      <c r="I378" s="700"/>
      <c r="N378" s="152"/>
      <c r="O378" s="152"/>
    </row>
    <row r="379" spans="1:15" ht="45" x14ac:dyDescent="0.3">
      <c r="A379" s="240"/>
      <c r="B379" s="146"/>
      <c r="C379" s="146" t="s">
        <v>2597</v>
      </c>
      <c r="D379" s="157">
        <v>1</v>
      </c>
      <c r="E379" s="158" t="s">
        <v>576</v>
      </c>
      <c r="F379" s="146"/>
      <c r="G379" s="158"/>
      <c r="H379" s="699"/>
      <c r="I379" s="700"/>
      <c r="N379" s="152"/>
      <c r="O379" s="152"/>
    </row>
    <row r="380" spans="1:15" ht="45" x14ac:dyDescent="0.3">
      <c r="A380" s="240"/>
      <c r="B380" s="146"/>
      <c r="C380" s="146" t="s">
        <v>2598</v>
      </c>
      <c r="D380" s="157">
        <v>1</v>
      </c>
      <c r="E380" s="158" t="s">
        <v>576</v>
      </c>
      <c r="F380" s="146"/>
      <c r="G380" s="158"/>
      <c r="H380" s="699"/>
      <c r="I380" s="700"/>
      <c r="N380" s="152"/>
      <c r="O380" s="152"/>
    </row>
    <row r="381" spans="1:15" ht="30" x14ac:dyDescent="0.3">
      <c r="A381" s="240"/>
      <c r="B381" s="146"/>
      <c r="C381" s="146" t="s">
        <v>2599</v>
      </c>
      <c r="D381" s="157">
        <v>1</v>
      </c>
      <c r="E381" s="158" t="s">
        <v>576</v>
      </c>
      <c r="F381" s="146"/>
      <c r="G381" s="158"/>
      <c r="H381" s="699"/>
      <c r="I381" s="700"/>
      <c r="N381" s="152"/>
      <c r="O381" s="152"/>
    </row>
    <row r="382" spans="1:15" ht="30" x14ac:dyDescent="0.3">
      <c r="A382" s="240" t="s">
        <v>1663</v>
      </c>
      <c r="B382" s="146" t="s">
        <v>971</v>
      </c>
      <c r="C382" s="146" t="s">
        <v>2600</v>
      </c>
      <c r="D382" s="157">
        <v>1</v>
      </c>
      <c r="E382" s="158" t="s">
        <v>400</v>
      </c>
      <c r="F382" s="159"/>
      <c r="G382" s="158"/>
      <c r="H382" s="699"/>
      <c r="I382" s="700"/>
      <c r="N382" s="152"/>
      <c r="O382" s="152"/>
    </row>
    <row r="383" spans="1:15" ht="30" x14ac:dyDescent="0.3">
      <c r="A383" s="240" t="s">
        <v>1665</v>
      </c>
      <c r="B383" s="146" t="s">
        <v>974</v>
      </c>
      <c r="C383" s="146" t="s">
        <v>2601</v>
      </c>
      <c r="D383" s="157">
        <v>1</v>
      </c>
      <c r="E383" s="158" t="s">
        <v>228</v>
      </c>
      <c r="F383" s="146" t="s">
        <v>2602</v>
      </c>
      <c r="G383" s="158"/>
      <c r="H383" s="699"/>
      <c r="I383" s="700"/>
      <c r="N383" s="152"/>
      <c r="O383" s="152"/>
    </row>
    <row r="384" spans="1:15" x14ac:dyDescent="0.3">
      <c r="A384" s="101" t="s">
        <v>134</v>
      </c>
      <c r="B384" s="929" t="s">
        <v>5658</v>
      </c>
      <c r="C384" s="929"/>
      <c r="D384" s="929"/>
      <c r="E384" s="929"/>
      <c r="F384" s="929"/>
      <c r="G384" s="929"/>
      <c r="H384" s="699">
        <f>SUM(D385:D387)</f>
        <v>3</v>
      </c>
      <c r="I384" s="700">
        <f>COUNT(D385:D387)*2</f>
        <v>6</v>
      </c>
      <c r="N384" s="152"/>
      <c r="O384" s="152"/>
    </row>
    <row r="385" spans="1:15" x14ac:dyDescent="0.3">
      <c r="A385" s="101" t="s">
        <v>1667</v>
      </c>
      <c r="B385" s="57" t="s">
        <v>5659</v>
      </c>
      <c r="C385" s="148" t="s">
        <v>4648</v>
      </c>
      <c r="D385" s="157">
        <v>1</v>
      </c>
      <c r="E385" s="149" t="s">
        <v>400</v>
      </c>
      <c r="F385" s="37"/>
      <c r="G385" s="114"/>
      <c r="H385" s="699"/>
      <c r="I385" s="700"/>
      <c r="N385" s="152"/>
      <c r="O385" s="152"/>
    </row>
    <row r="386" spans="1:15" ht="30" x14ac:dyDescent="0.3">
      <c r="A386" s="101" t="s">
        <v>1670</v>
      </c>
      <c r="B386" s="57" t="s">
        <v>5639</v>
      </c>
      <c r="C386" s="148" t="s">
        <v>4651</v>
      </c>
      <c r="D386" s="157">
        <v>1</v>
      </c>
      <c r="E386" s="149" t="s">
        <v>400</v>
      </c>
      <c r="F386" s="37"/>
      <c r="G386" s="114"/>
      <c r="H386" s="699"/>
      <c r="I386" s="700"/>
      <c r="N386" s="152"/>
      <c r="O386" s="152"/>
    </row>
    <row r="387" spans="1:15" ht="30" x14ac:dyDescent="0.3">
      <c r="A387" s="101" t="s">
        <v>1673</v>
      </c>
      <c r="B387" s="57" t="s">
        <v>5602</v>
      </c>
      <c r="C387" s="150" t="s">
        <v>6054</v>
      </c>
      <c r="D387" s="157">
        <v>1</v>
      </c>
      <c r="E387" s="149" t="s">
        <v>400</v>
      </c>
      <c r="F387" s="37"/>
      <c r="G387" s="114"/>
      <c r="H387" s="699"/>
      <c r="I387" s="700"/>
      <c r="N387" s="152"/>
      <c r="O387" s="152"/>
    </row>
    <row r="388" spans="1:15" x14ac:dyDescent="0.3">
      <c r="A388" s="594" t="s">
        <v>136</v>
      </c>
      <c r="B388" s="865" t="s">
        <v>6456</v>
      </c>
      <c r="C388" s="866"/>
      <c r="D388" s="866"/>
      <c r="E388" s="866"/>
      <c r="F388" s="866"/>
      <c r="G388" s="867"/>
      <c r="H388" s="699">
        <f>SUM(D389:D392)</f>
        <v>4</v>
      </c>
      <c r="I388" s="700">
        <f>COUNT(D389:D392)*2</f>
        <v>8</v>
      </c>
      <c r="N388" s="152"/>
      <c r="O388" s="152"/>
    </row>
    <row r="389" spans="1:15" ht="43.5" x14ac:dyDescent="0.3">
      <c r="A389" s="595" t="s">
        <v>4656</v>
      </c>
      <c r="B389" s="596" t="s">
        <v>1668</v>
      </c>
      <c r="C389" s="597" t="s">
        <v>1669</v>
      </c>
      <c r="D389" s="598">
        <v>1</v>
      </c>
      <c r="E389" s="598" t="s">
        <v>258</v>
      </c>
      <c r="F389" s="597" t="s">
        <v>6462</v>
      </c>
      <c r="G389" s="599"/>
      <c r="H389" s="699"/>
      <c r="I389" s="700"/>
      <c r="N389" s="152"/>
      <c r="O389" s="152"/>
    </row>
    <row r="390" spans="1:15" ht="31" x14ac:dyDescent="0.3">
      <c r="A390" s="595" t="s">
        <v>1680</v>
      </c>
      <c r="B390" s="602" t="s">
        <v>1674</v>
      </c>
      <c r="C390" s="603" t="s">
        <v>1675</v>
      </c>
      <c r="D390" s="598">
        <v>1</v>
      </c>
      <c r="E390" s="598" t="s">
        <v>258</v>
      </c>
      <c r="F390" s="597" t="s">
        <v>6459</v>
      </c>
      <c r="G390" s="696"/>
      <c r="H390" s="699"/>
      <c r="I390" s="700"/>
      <c r="N390" s="152"/>
      <c r="O390" s="152"/>
    </row>
    <row r="391" spans="1:15" ht="31" x14ac:dyDescent="0.3">
      <c r="A391" s="595" t="s">
        <v>977</v>
      </c>
      <c r="B391" s="596" t="s">
        <v>1676</v>
      </c>
      <c r="C391" s="597" t="s">
        <v>1677</v>
      </c>
      <c r="D391" s="598">
        <v>1</v>
      </c>
      <c r="E391" s="598" t="s">
        <v>258</v>
      </c>
      <c r="F391" s="597" t="s">
        <v>6460</v>
      </c>
      <c r="G391" s="696"/>
      <c r="H391" s="699"/>
      <c r="I391" s="700"/>
      <c r="N391" s="152"/>
      <c r="O391" s="152"/>
    </row>
    <row r="392" spans="1:15" ht="43.5" x14ac:dyDescent="0.3">
      <c r="A392" s="595" t="s">
        <v>4657</v>
      </c>
      <c r="B392" s="596" t="s">
        <v>6469</v>
      </c>
      <c r="C392" s="597" t="s">
        <v>1678</v>
      </c>
      <c r="D392" s="598">
        <v>1</v>
      </c>
      <c r="E392" s="598" t="s">
        <v>258</v>
      </c>
      <c r="F392" s="597" t="s">
        <v>6461</v>
      </c>
      <c r="G392" s="696"/>
      <c r="H392" s="699"/>
      <c r="I392" s="700"/>
      <c r="N392" s="152"/>
      <c r="O392" s="152"/>
    </row>
    <row r="393" spans="1:15" ht="15.5" customHeight="1" x14ac:dyDescent="0.3">
      <c r="A393" s="697" t="s">
        <v>1681</v>
      </c>
      <c r="B393" s="859" t="s">
        <v>4658</v>
      </c>
      <c r="C393" s="860"/>
      <c r="D393" s="860"/>
      <c r="E393" s="860"/>
      <c r="F393" s="860"/>
      <c r="G393" s="861"/>
      <c r="H393" s="699">
        <f>SUM(D394:D396)</f>
        <v>3</v>
      </c>
      <c r="I393" s="700">
        <f>COUNT(D394:D396)*2</f>
        <v>6</v>
      </c>
      <c r="N393" s="152"/>
      <c r="O393" s="152"/>
    </row>
    <row r="394" spans="1:15" ht="75" x14ac:dyDescent="0.3">
      <c r="A394" s="698" t="s">
        <v>6470</v>
      </c>
      <c r="B394" s="148" t="s">
        <v>5994</v>
      </c>
      <c r="C394" s="148" t="s">
        <v>4660</v>
      </c>
      <c r="D394" s="157">
        <v>1</v>
      </c>
      <c r="E394" s="149" t="s">
        <v>400</v>
      </c>
      <c r="F394" s="251" t="s">
        <v>5995</v>
      </c>
      <c r="G394" s="326"/>
      <c r="H394" s="699"/>
      <c r="I394" s="700"/>
      <c r="N394" s="152"/>
      <c r="O394" s="152"/>
    </row>
    <row r="395" spans="1:15" ht="60" x14ac:dyDescent="0.3">
      <c r="A395" s="698" t="s">
        <v>6471</v>
      </c>
      <c r="B395" s="148" t="s">
        <v>4662</v>
      </c>
      <c r="C395" s="148" t="s">
        <v>4663</v>
      </c>
      <c r="D395" s="157">
        <v>1</v>
      </c>
      <c r="E395" s="149" t="s">
        <v>400</v>
      </c>
      <c r="F395" s="251" t="s">
        <v>4664</v>
      </c>
      <c r="G395" s="326"/>
      <c r="H395" s="699"/>
      <c r="I395" s="700"/>
      <c r="N395" s="152"/>
      <c r="O395" s="152"/>
    </row>
    <row r="396" spans="1:15" ht="75" x14ac:dyDescent="0.3">
      <c r="A396" s="698" t="s">
        <v>6474</v>
      </c>
      <c r="B396" s="148" t="s">
        <v>5999</v>
      </c>
      <c r="C396" s="148" t="s">
        <v>6000</v>
      </c>
      <c r="D396" s="157">
        <v>1</v>
      </c>
      <c r="E396" s="149" t="s">
        <v>400</v>
      </c>
      <c r="F396" s="251" t="s">
        <v>6001</v>
      </c>
      <c r="G396" s="326"/>
      <c r="H396" s="699"/>
      <c r="I396" s="700"/>
      <c r="N396" s="152"/>
      <c r="O396" s="152"/>
    </row>
    <row r="397" spans="1:15" x14ac:dyDescent="0.3">
      <c r="A397" s="56" t="s">
        <v>4665</v>
      </c>
      <c r="B397" s="1002" t="s">
        <v>1682</v>
      </c>
      <c r="C397" s="998"/>
      <c r="D397" s="998"/>
      <c r="E397" s="998"/>
      <c r="F397" s="998"/>
      <c r="G397" s="999"/>
      <c r="H397" s="699">
        <f>SUM(D398:D403)</f>
        <v>6</v>
      </c>
      <c r="I397" s="700">
        <f>COUNT(D398:D403)*2</f>
        <v>12</v>
      </c>
      <c r="N397" s="152"/>
      <c r="O397" s="152"/>
    </row>
    <row r="398" spans="1:15" ht="30" x14ac:dyDescent="0.3">
      <c r="A398" s="56" t="s">
        <v>4666</v>
      </c>
      <c r="B398" s="146" t="s">
        <v>1684</v>
      </c>
      <c r="C398" s="158" t="s">
        <v>1685</v>
      </c>
      <c r="D398" s="157">
        <v>1</v>
      </c>
      <c r="E398" s="158" t="s">
        <v>400</v>
      </c>
      <c r="F398" s="158"/>
      <c r="G398" s="158"/>
      <c r="H398" s="699"/>
      <c r="I398" s="700"/>
      <c r="N398" s="152"/>
      <c r="O398" s="152"/>
    </row>
    <row r="399" spans="1:15" x14ac:dyDescent="0.3">
      <c r="A399" s="56"/>
      <c r="B399" s="146"/>
      <c r="C399" s="158" t="s">
        <v>1686</v>
      </c>
      <c r="D399" s="157">
        <v>1</v>
      </c>
      <c r="E399" s="158" t="s">
        <v>198</v>
      </c>
      <c r="F399" s="158"/>
      <c r="G399" s="158"/>
      <c r="H399" s="699"/>
      <c r="I399" s="700"/>
      <c r="N399" s="152"/>
      <c r="O399" s="152"/>
    </row>
    <row r="400" spans="1:15" x14ac:dyDescent="0.3">
      <c r="A400" s="56"/>
      <c r="B400" s="146"/>
      <c r="C400" s="158" t="s">
        <v>1687</v>
      </c>
      <c r="D400" s="157">
        <v>1</v>
      </c>
      <c r="E400" s="158" t="s">
        <v>198</v>
      </c>
      <c r="F400" s="158"/>
      <c r="G400" s="158"/>
      <c r="H400" s="699"/>
      <c r="I400" s="700"/>
      <c r="N400" s="152"/>
      <c r="O400" s="152"/>
    </row>
    <row r="401" spans="1:15" x14ac:dyDescent="0.3">
      <c r="A401" s="56"/>
      <c r="B401" s="146"/>
      <c r="C401" s="158" t="s">
        <v>1688</v>
      </c>
      <c r="D401" s="157">
        <v>1</v>
      </c>
      <c r="E401" s="158" t="s">
        <v>400</v>
      </c>
      <c r="F401" s="158"/>
      <c r="G401" s="158"/>
      <c r="H401" s="699"/>
      <c r="I401" s="700"/>
      <c r="N401" s="152"/>
      <c r="O401" s="152"/>
    </row>
    <row r="402" spans="1:15" ht="30" x14ac:dyDescent="0.3">
      <c r="A402" s="56" t="s">
        <v>4670</v>
      </c>
      <c r="B402" s="146" t="s">
        <v>1690</v>
      </c>
      <c r="C402" s="158" t="s">
        <v>1691</v>
      </c>
      <c r="D402" s="157">
        <v>1</v>
      </c>
      <c r="E402" s="176" t="s">
        <v>400</v>
      </c>
      <c r="F402" s="158"/>
      <c r="G402" s="158"/>
      <c r="H402" s="699"/>
      <c r="I402" s="700"/>
      <c r="N402" s="152"/>
      <c r="O402" s="152"/>
    </row>
    <row r="403" spans="1:15" x14ac:dyDescent="0.3">
      <c r="A403" s="217"/>
      <c r="B403" s="146"/>
      <c r="C403" s="158" t="s">
        <v>1692</v>
      </c>
      <c r="D403" s="157">
        <v>1</v>
      </c>
      <c r="E403" s="176" t="s">
        <v>400</v>
      </c>
      <c r="F403" s="158"/>
      <c r="G403" s="158"/>
      <c r="H403" s="699"/>
      <c r="I403" s="700"/>
      <c r="N403" s="152"/>
      <c r="O403" s="152"/>
    </row>
    <row r="404" spans="1:15" x14ac:dyDescent="0.3">
      <c r="A404" s="56" t="s">
        <v>5607</v>
      </c>
      <c r="B404" s="859" t="s">
        <v>4672</v>
      </c>
      <c r="C404" s="860"/>
      <c r="D404" s="860"/>
      <c r="E404" s="860"/>
      <c r="F404" s="860"/>
      <c r="G404" s="861"/>
      <c r="H404" s="699">
        <f>SUM(D405:D407)</f>
        <v>2</v>
      </c>
      <c r="I404" s="700">
        <f>COUNT(D405:D407)*2</f>
        <v>4</v>
      </c>
      <c r="N404" s="152"/>
      <c r="O404" s="152"/>
    </row>
    <row r="405" spans="1:15" ht="45" x14ac:dyDescent="0.3">
      <c r="A405" s="56" t="s">
        <v>5615</v>
      </c>
      <c r="B405" s="148" t="s">
        <v>4673</v>
      </c>
      <c r="C405" s="148" t="s">
        <v>4674</v>
      </c>
      <c r="D405" s="157">
        <v>1</v>
      </c>
      <c r="E405" s="252" t="s">
        <v>400</v>
      </c>
      <c r="F405" s="148" t="s">
        <v>4675</v>
      </c>
      <c r="G405" s="326"/>
      <c r="H405" s="699"/>
      <c r="I405" s="700"/>
      <c r="N405" s="152"/>
      <c r="O405" s="152"/>
    </row>
    <row r="406" spans="1:15" ht="10" hidden="1" customHeight="1" x14ac:dyDescent="0.3">
      <c r="A406" s="310" t="s">
        <v>5616</v>
      </c>
      <c r="B406" s="148" t="s">
        <v>6008</v>
      </c>
      <c r="C406" s="148" t="s">
        <v>6192</v>
      </c>
      <c r="D406" s="157"/>
      <c r="E406" s="206" t="s">
        <v>400</v>
      </c>
      <c r="F406" s="148" t="s">
        <v>6193</v>
      </c>
      <c r="G406" s="327"/>
      <c r="H406" s="564"/>
      <c r="I406" s="565"/>
      <c r="J406" s="231"/>
      <c r="K406" s="152"/>
      <c r="L406" s="152"/>
      <c r="N406" s="152"/>
      <c r="O406" s="152"/>
    </row>
    <row r="407" spans="1:15" ht="30" x14ac:dyDescent="0.3">
      <c r="A407" s="228" t="s">
        <v>5617</v>
      </c>
      <c r="B407" s="148" t="s">
        <v>6169</v>
      </c>
      <c r="C407" s="148" t="s">
        <v>6206</v>
      </c>
      <c r="D407" s="157">
        <v>1</v>
      </c>
      <c r="E407" s="206" t="s">
        <v>400</v>
      </c>
      <c r="F407" s="148" t="s">
        <v>6207</v>
      </c>
      <c r="G407" s="327"/>
      <c r="H407" s="699"/>
      <c r="I407" s="700"/>
      <c r="N407" s="152"/>
      <c r="O407" s="152"/>
    </row>
    <row r="408" spans="1:15" x14ac:dyDescent="0.3">
      <c r="A408" s="239"/>
      <c r="B408" s="1003" t="s">
        <v>1903</v>
      </c>
      <c r="C408" s="1004"/>
      <c r="D408" s="1004"/>
      <c r="E408" s="1004"/>
      <c r="F408" s="1004"/>
      <c r="G408" s="1005"/>
      <c r="H408" s="699">
        <f>H409+H414+H420+H429</f>
        <v>18</v>
      </c>
      <c r="I408" s="699">
        <f>I409+I414+I420+I429</f>
        <v>36</v>
      </c>
      <c r="N408" s="152"/>
      <c r="O408" s="152"/>
    </row>
    <row r="409" spans="1:15" x14ac:dyDescent="0.3">
      <c r="A409" s="241" t="s">
        <v>139</v>
      </c>
      <c r="B409" s="997" t="s">
        <v>140</v>
      </c>
      <c r="C409" s="998"/>
      <c r="D409" s="998"/>
      <c r="E409" s="998"/>
      <c r="F409" s="998"/>
      <c r="G409" s="999"/>
      <c r="H409" s="699">
        <f>SUM(D410:D413)</f>
        <v>4</v>
      </c>
      <c r="I409" s="700">
        <f>COUNT(D410:D413)*2</f>
        <v>8</v>
      </c>
      <c r="N409" s="152"/>
      <c r="O409" s="152"/>
    </row>
    <row r="410" spans="1:15" ht="30" x14ac:dyDescent="0.3">
      <c r="A410" s="240" t="s">
        <v>1693</v>
      </c>
      <c r="B410" s="137" t="s">
        <v>982</v>
      </c>
      <c r="C410" s="137" t="s">
        <v>2603</v>
      </c>
      <c r="D410" s="157">
        <v>1</v>
      </c>
      <c r="E410" s="159" t="s">
        <v>576</v>
      </c>
      <c r="F410" s="159"/>
      <c r="G410" s="172"/>
      <c r="H410" s="699"/>
      <c r="I410" s="700"/>
      <c r="N410" s="152"/>
      <c r="O410" s="152"/>
    </row>
    <row r="411" spans="1:15" x14ac:dyDescent="0.3">
      <c r="A411" s="240"/>
      <c r="B411" s="137"/>
      <c r="C411" s="137" t="s">
        <v>2604</v>
      </c>
      <c r="D411" s="157">
        <v>1</v>
      </c>
      <c r="E411" s="159" t="s">
        <v>576</v>
      </c>
      <c r="F411" s="159"/>
      <c r="G411" s="172"/>
      <c r="H411" s="699"/>
      <c r="I411" s="700"/>
      <c r="N411" s="152"/>
      <c r="O411" s="152"/>
    </row>
    <row r="412" spans="1:15" ht="30" x14ac:dyDescent="0.3">
      <c r="A412" s="240"/>
      <c r="B412" s="137"/>
      <c r="C412" s="137" t="s">
        <v>2605</v>
      </c>
      <c r="D412" s="157">
        <v>1</v>
      </c>
      <c r="E412" s="159" t="s">
        <v>576</v>
      </c>
      <c r="F412" s="159"/>
      <c r="G412" s="172"/>
      <c r="H412" s="699"/>
      <c r="I412" s="700"/>
      <c r="N412" s="152"/>
      <c r="O412" s="152"/>
    </row>
    <row r="413" spans="1:15" ht="30" x14ac:dyDescent="0.3">
      <c r="A413" s="240"/>
      <c r="B413" s="137"/>
      <c r="C413" s="137" t="s">
        <v>2606</v>
      </c>
      <c r="D413" s="157">
        <v>1</v>
      </c>
      <c r="E413" s="159" t="s">
        <v>576</v>
      </c>
      <c r="F413" s="159"/>
      <c r="G413" s="172"/>
      <c r="H413" s="699"/>
      <c r="I413" s="700"/>
      <c r="N413" s="152"/>
      <c r="O413" s="152"/>
    </row>
    <row r="414" spans="1:15" x14ac:dyDescent="0.3">
      <c r="A414" s="241" t="s">
        <v>141</v>
      </c>
      <c r="B414" s="997" t="s">
        <v>993</v>
      </c>
      <c r="C414" s="998"/>
      <c r="D414" s="998"/>
      <c r="E414" s="998"/>
      <c r="F414" s="998"/>
      <c r="G414" s="999"/>
      <c r="H414" s="699">
        <f>SUM(D415:D419)</f>
        <v>5</v>
      </c>
      <c r="I414" s="700">
        <f>COUNT(D415:D419)*2</f>
        <v>10</v>
      </c>
      <c r="N414" s="152"/>
      <c r="O414" s="152"/>
    </row>
    <row r="415" spans="1:15" ht="30" x14ac:dyDescent="0.3">
      <c r="A415" s="240" t="s">
        <v>1705</v>
      </c>
      <c r="B415" s="137" t="s">
        <v>995</v>
      </c>
      <c r="C415" s="137" t="s">
        <v>2607</v>
      </c>
      <c r="D415" s="157">
        <v>1</v>
      </c>
      <c r="E415" s="159" t="s">
        <v>576</v>
      </c>
      <c r="F415" s="159"/>
      <c r="G415" s="172"/>
      <c r="H415" s="699"/>
      <c r="I415" s="700"/>
      <c r="N415" s="152"/>
      <c r="O415" s="152"/>
    </row>
    <row r="416" spans="1:15" x14ac:dyDescent="0.3">
      <c r="A416" s="240"/>
      <c r="B416" s="137"/>
      <c r="C416" s="146" t="s">
        <v>2608</v>
      </c>
      <c r="D416" s="157">
        <v>1</v>
      </c>
      <c r="E416" s="159" t="s">
        <v>576</v>
      </c>
      <c r="F416" s="159"/>
      <c r="G416" s="172"/>
      <c r="H416" s="699"/>
      <c r="I416" s="700"/>
      <c r="N416" s="152"/>
      <c r="O416" s="152"/>
    </row>
    <row r="417" spans="1:15" x14ac:dyDescent="0.3">
      <c r="A417" s="240"/>
      <c r="B417" s="137"/>
      <c r="C417" s="146" t="s">
        <v>2609</v>
      </c>
      <c r="D417" s="157">
        <v>1</v>
      </c>
      <c r="E417" s="159" t="s">
        <v>576</v>
      </c>
      <c r="F417" s="159"/>
      <c r="G417" s="172"/>
      <c r="H417" s="699"/>
      <c r="I417" s="700"/>
      <c r="N417" s="152"/>
      <c r="O417" s="152"/>
    </row>
    <row r="418" spans="1:15" x14ac:dyDescent="0.3">
      <c r="A418" s="240"/>
      <c r="B418" s="137"/>
      <c r="C418" s="146" t="s">
        <v>2610</v>
      </c>
      <c r="D418" s="157">
        <v>1</v>
      </c>
      <c r="E418" s="159" t="s">
        <v>576</v>
      </c>
      <c r="F418" s="159"/>
      <c r="G418" s="172"/>
      <c r="H418" s="699"/>
      <c r="I418" s="700"/>
      <c r="N418" s="152"/>
      <c r="O418" s="152"/>
    </row>
    <row r="419" spans="1:15" x14ac:dyDescent="0.3">
      <c r="A419" s="240"/>
      <c r="B419" s="137"/>
      <c r="C419" s="293" t="s">
        <v>2611</v>
      </c>
      <c r="D419" s="157">
        <v>1</v>
      </c>
      <c r="E419" s="159" t="s">
        <v>576</v>
      </c>
      <c r="F419" s="159"/>
      <c r="G419" s="172"/>
      <c r="H419" s="699"/>
      <c r="I419" s="700"/>
      <c r="N419" s="152"/>
      <c r="O419" s="152"/>
    </row>
    <row r="420" spans="1:15" x14ac:dyDescent="0.3">
      <c r="A420" s="241" t="s">
        <v>143</v>
      </c>
      <c r="B420" s="997" t="s">
        <v>1004</v>
      </c>
      <c r="C420" s="998"/>
      <c r="D420" s="998"/>
      <c r="E420" s="998"/>
      <c r="F420" s="998"/>
      <c r="G420" s="999"/>
      <c r="H420" s="699">
        <f>SUM(D421:D428)</f>
        <v>8</v>
      </c>
      <c r="I420" s="700">
        <f>COUNT(D421:D428)*2</f>
        <v>16</v>
      </c>
      <c r="N420" s="152"/>
      <c r="O420" s="152"/>
    </row>
    <row r="421" spans="1:15" ht="30" x14ac:dyDescent="0.3">
      <c r="A421" s="240" t="s">
        <v>1707</v>
      </c>
      <c r="B421" s="137" t="s">
        <v>1006</v>
      </c>
      <c r="C421" s="137" t="s">
        <v>2612</v>
      </c>
      <c r="D421" s="157">
        <v>1</v>
      </c>
      <c r="E421" s="159" t="s">
        <v>576</v>
      </c>
      <c r="F421" s="146" t="s">
        <v>2613</v>
      </c>
      <c r="G421" s="172"/>
      <c r="H421" s="699"/>
      <c r="I421" s="700"/>
      <c r="N421" s="152"/>
      <c r="O421" s="152"/>
    </row>
    <row r="422" spans="1:15" x14ac:dyDescent="0.3">
      <c r="A422" s="240"/>
      <c r="B422" s="137"/>
      <c r="C422" s="137" t="s">
        <v>1007</v>
      </c>
      <c r="D422" s="157">
        <v>1</v>
      </c>
      <c r="E422" s="159" t="s">
        <v>576</v>
      </c>
      <c r="F422" s="159"/>
      <c r="G422" s="172"/>
      <c r="H422" s="699"/>
      <c r="I422" s="700"/>
      <c r="N422" s="152"/>
      <c r="O422" s="152"/>
    </row>
    <row r="423" spans="1:15" x14ac:dyDescent="0.3">
      <c r="A423" s="240"/>
      <c r="B423" s="137"/>
      <c r="C423" s="323" t="s">
        <v>2614</v>
      </c>
      <c r="D423" s="157">
        <v>1</v>
      </c>
      <c r="E423" s="159" t="s">
        <v>576</v>
      </c>
      <c r="F423" s="159"/>
      <c r="G423" s="172"/>
      <c r="H423" s="699"/>
      <c r="I423" s="700"/>
      <c r="N423" s="152"/>
      <c r="O423" s="152"/>
    </row>
    <row r="424" spans="1:15" ht="30" x14ac:dyDescent="0.3">
      <c r="A424" s="240"/>
      <c r="B424" s="137"/>
      <c r="C424" s="324" t="s">
        <v>1904</v>
      </c>
      <c r="D424" s="157">
        <v>1</v>
      </c>
      <c r="E424" s="159" t="s">
        <v>576</v>
      </c>
      <c r="F424" s="159"/>
      <c r="G424" s="172"/>
      <c r="H424" s="699"/>
      <c r="I424" s="700"/>
      <c r="N424" s="152"/>
      <c r="O424" s="152"/>
    </row>
    <row r="425" spans="1:15" ht="30" x14ac:dyDescent="0.3">
      <c r="A425" s="240"/>
      <c r="B425" s="137"/>
      <c r="C425" s="293" t="s">
        <v>2615</v>
      </c>
      <c r="D425" s="157">
        <v>1</v>
      </c>
      <c r="E425" s="159" t="s">
        <v>576</v>
      </c>
      <c r="F425" s="146" t="s">
        <v>2616</v>
      </c>
      <c r="G425" s="172"/>
      <c r="H425" s="699"/>
      <c r="I425" s="700"/>
      <c r="N425" s="152"/>
      <c r="O425" s="152"/>
    </row>
    <row r="426" spans="1:15" ht="30" x14ac:dyDescent="0.3">
      <c r="A426" s="240"/>
      <c r="B426" s="137"/>
      <c r="C426" s="293" t="s">
        <v>2617</v>
      </c>
      <c r="D426" s="157">
        <v>1</v>
      </c>
      <c r="E426" s="159" t="s">
        <v>576</v>
      </c>
      <c r="F426" s="159"/>
      <c r="G426" s="172"/>
      <c r="H426" s="699"/>
      <c r="I426" s="700"/>
      <c r="N426" s="152"/>
      <c r="O426" s="152"/>
    </row>
    <row r="427" spans="1:15" x14ac:dyDescent="0.3">
      <c r="A427" s="240"/>
      <c r="B427" s="137"/>
      <c r="C427" s="293" t="s">
        <v>2618</v>
      </c>
      <c r="D427" s="157">
        <v>1</v>
      </c>
      <c r="E427" s="159" t="s">
        <v>576</v>
      </c>
      <c r="F427" s="159"/>
      <c r="G427" s="172"/>
      <c r="H427" s="699"/>
      <c r="I427" s="700"/>
      <c r="N427" s="152"/>
      <c r="O427" s="152"/>
    </row>
    <row r="428" spans="1:15" ht="30" x14ac:dyDescent="0.3">
      <c r="A428" s="240"/>
      <c r="B428" s="137"/>
      <c r="C428" s="293" t="s">
        <v>2619</v>
      </c>
      <c r="D428" s="157">
        <v>1</v>
      </c>
      <c r="E428" s="159" t="s">
        <v>576</v>
      </c>
      <c r="F428" s="159"/>
      <c r="G428" s="172"/>
      <c r="H428" s="699"/>
      <c r="I428" s="700"/>
      <c r="N428" s="152"/>
      <c r="O428" s="152"/>
    </row>
    <row r="429" spans="1:15" x14ac:dyDescent="0.3">
      <c r="A429" s="241" t="s">
        <v>145</v>
      </c>
      <c r="B429" s="997" t="s">
        <v>1011</v>
      </c>
      <c r="C429" s="998"/>
      <c r="D429" s="998"/>
      <c r="E429" s="998"/>
      <c r="F429" s="998"/>
      <c r="G429" s="999"/>
      <c r="H429" s="699">
        <f>SUM(D430)</f>
        <v>1</v>
      </c>
      <c r="I429" s="700">
        <f>COUNT(D430)*2</f>
        <v>2</v>
      </c>
      <c r="N429" s="152"/>
      <c r="O429" s="152"/>
    </row>
    <row r="430" spans="1:15" ht="30" x14ac:dyDescent="0.3">
      <c r="A430" s="240" t="s">
        <v>1715</v>
      </c>
      <c r="B430" s="137" t="s">
        <v>1013</v>
      </c>
      <c r="C430" s="159" t="s">
        <v>2620</v>
      </c>
      <c r="D430" s="157">
        <v>1</v>
      </c>
      <c r="E430" s="159" t="s">
        <v>576</v>
      </c>
      <c r="F430" s="146" t="s">
        <v>2621</v>
      </c>
      <c r="G430" s="162" t="s">
        <v>2622</v>
      </c>
      <c r="H430" s="699"/>
      <c r="I430" s="700"/>
      <c r="N430" s="152"/>
      <c r="O430" s="152"/>
    </row>
    <row r="431" spans="1:15" x14ac:dyDescent="0.3">
      <c r="A431" s="140"/>
      <c r="B431" s="151"/>
      <c r="C431" s="151"/>
      <c r="D431" s="182"/>
      <c r="E431" s="151"/>
      <c r="F431" s="151"/>
      <c r="G431" s="151"/>
      <c r="H431" s="699"/>
      <c r="I431" s="700"/>
      <c r="N431" s="152"/>
      <c r="O431" s="152"/>
    </row>
    <row r="432" spans="1:15" x14ac:dyDescent="0.3">
      <c r="A432" s="140"/>
      <c r="B432" s="166"/>
      <c r="C432" s="166"/>
      <c r="D432" s="169"/>
      <c r="E432" s="166"/>
      <c r="F432" s="166"/>
      <c r="G432" s="166"/>
      <c r="H432" s="699"/>
      <c r="I432" s="700"/>
      <c r="N432" s="152"/>
      <c r="O432" s="152"/>
    </row>
    <row r="433" spans="1:15" x14ac:dyDescent="0.3">
      <c r="A433" s="1000" t="s">
        <v>2623</v>
      </c>
      <c r="B433" s="998"/>
      <c r="C433" s="999"/>
      <c r="D433" s="169"/>
      <c r="E433" s="166"/>
      <c r="F433" s="166"/>
      <c r="G433" s="166"/>
      <c r="H433" s="699"/>
      <c r="I433" s="700"/>
      <c r="N433" s="152"/>
      <c r="O433" s="152"/>
    </row>
    <row r="434" spans="1:15" x14ac:dyDescent="0.3">
      <c r="A434" s="155"/>
      <c r="B434" s="177" t="s">
        <v>2624</v>
      </c>
      <c r="C434" s="508">
        <f>D460</f>
        <v>0.5</v>
      </c>
      <c r="D434" s="169"/>
      <c r="E434" s="166"/>
      <c r="F434" s="166"/>
      <c r="G434" s="166"/>
      <c r="H434" s="699"/>
      <c r="I434" s="700"/>
      <c r="N434" s="152"/>
      <c r="O434" s="152"/>
    </row>
    <row r="435" spans="1:15" x14ac:dyDescent="0.3">
      <c r="A435" s="155"/>
      <c r="B435" s="1001" t="s">
        <v>1020</v>
      </c>
      <c r="C435" s="999"/>
      <c r="D435" s="169"/>
      <c r="E435" s="166"/>
      <c r="F435" s="166"/>
      <c r="G435" s="166"/>
      <c r="H435" s="699"/>
      <c r="I435" s="700"/>
      <c r="N435" s="152"/>
      <c r="O435" s="152"/>
    </row>
    <row r="436" spans="1:15" x14ac:dyDescent="0.3">
      <c r="A436" s="138" t="s">
        <v>1021</v>
      </c>
      <c r="B436" s="137" t="s">
        <v>1022</v>
      </c>
      <c r="C436" s="505">
        <f t="shared" ref="C436:C443" si="3">D452</f>
        <v>0.5</v>
      </c>
      <c r="D436" s="169"/>
      <c r="E436" s="166"/>
      <c r="F436" s="166"/>
      <c r="G436" s="166"/>
      <c r="H436" s="699"/>
      <c r="I436" s="700"/>
      <c r="N436" s="152"/>
      <c r="O436" s="152"/>
    </row>
    <row r="437" spans="1:15" x14ac:dyDescent="0.3">
      <c r="A437" s="138" t="s">
        <v>1023</v>
      </c>
      <c r="B437" s="137" t="s">
        <v>1024</v>
      </c>
      <c r="C437" s="505">
        <f t="shared" si="3"/>
        <v>0.5</v>
      </c>
      <c r="D437" s="169"/>
      <c r="E437" s="166"/>
      <c r="F437" s="166"/>
      <c r="G437" s="166"/>
      <c r="H437" s="699"/>
      <c r="I437" s="700"/>
      <c r="N437" s="152"/>
      <c r="O437" s="152"/>
    </row>
    <row r="438" spans="1:15" x14ac:dyDescent="0.3">
      <c r="A438" s="138" t="s">
        <v>1025</v>
      </c>
      <c r="B438" s="137" t="s">
        <v>1026</v>
      </c>
      <c r="C438" s="505">
        <f t="shared" si="3"/>
        <v>0.5</v>
      </c>
      <c r="D438" s="169"/>
      <c r="E438" s="166"/>
      <c r="F438" s="166"/>
      <c r="G438" s="166"/>
      <c r="H438" s="699"/>
      <c r="I438" s="700"/>
      <c r="N438" s="152"/>
      <c r="O438" s="152"/>
    </row>
    <row r="439" spans="1:15" x14ac:dyDescent="0.3">
      <c r="A439" s="138" t="s">
        <v>1027</v>
      </c>
      <c r="B439" s="137" t="s">
        <v>1028</v>
      </c>
      <c r="C439" s="505">
        <f t="shared" si="3"/>
        <v>0.5</v>
      </c>
      <c r="D439" s="169"/>
      <c r="E439" s="166"/>
      <c r="F439" s="166"/>
      <c r="G439" s="166"/>
      <c r="H439" s="699"/>
      <c r="I439" s="700"/>
      <c r="N439" s="152"/>
      <c r="O439" s="152"/>
    </row>
    <row r="440" spans="1:15" x14ac:dyDescent="0.3">
      <c r="A440" s="138" t="s">
        <v>1029</v>
      </c>
      <c r="B440" s="137" t="s">
        <v>1030</v>
      </c>
      <c r="C440" s="505">
        <f t="shared" si="3"/>
        <v>0.5</v>
      </c>
      <c r="D440" s="169"/>
      <c r="E440" s="166"/>
      <c r="F440" s="166"/>
      <c r="G440" s="166"/>
      <c r="H440" s="699"/>
      <c r="I440" s="700"/>
      <c r="N440" s="152"/>
      <c r="O440" s="152"/>
    </row>
    <row r="441" spans="1:15" x14ac:dyDescent="0.3">
      <c r="A441" s="138" t="s">
        <v>1031</v>
      </c>
      <c r="B441" s="137" t="s">
        <v>14</v>
      </c>
      <c r="C441" s="505">
        <f t="shared" si="3"/>
        <v>0.5</v>
      </c>
      <c r="D441" s="169"/>
      <c r="E441" s="166"/>
      <c r="F441" s="166"/>
      <c r="G441" s="166"/>
      <c r="H441" s="699"/>
      <c r="I441" s="700"/>
      <c r="N441" s="152"/>
      <c r="O441" s="152"/>
    </row>
    <row r="442" spans="1:15" x14ac:dyDescent="0.3">
      <c r="A442" s="138" t="s">
        <v>1032</v>
      </c>
      <c r="B442" s="137" t="s">
        <v>1033</v>
      </c>
      <c r="C442" s="505">
        <f t="shared" si="3"/>
        <v>0.5</v>
      </c>
      <c r="D442" s="169"/>
      <c r="E442" s="166"/>
      <c r="F442" s="166"/>
      <c r="G442" s="166"/>
      <c r="H442" s="699"/>
      <c r="I442" s="700"/>
      <c r="N442" s="152"/>
      <c r="O442" s="152"/>
    </row>
    <row r="443" spans="1:15" x14ac:dyDescent="0.3">
      <c r="A443" s="138" t="s">
        <v>1034</v>
      </c>
      <c r="B443" s="137" t="s">
        <v>1035</v>
      </c>
      <c r="C443" s="505">
        <f t="shared" si="3"/>
        <v>0.5</v>
      </c>
      <c r="D443" s="169"/>
      <c r="E443" s="166"/>
      <c r="F443" s="166"/>
      <c r="G443" s="166"/>
      <c r="H443" s="699"/>
      <c r="I443" s="700"/>
      <c r="N443" s="152"/>
      <c r="O443" s="152"/>
    </row>
    <row r="444" spans="1:15" x14ac:dyDescent="0.3">
      <c r="A444" s="140"/>
      <c r="B444" s="166"/>
      <c r="C444" s="166"/>
      <c r="D444" s="169"/>
      <c r="E444" s="166"/>
      <c r="F444" s="166"/>
      <c r="G444" s="166"/>
      <c r="H444" s="699"/>
      <c r="I444" s="700"/>
      <c r="N444" s="152"/>
      <c r="O444" s="152"/>
    </row>
    <row r="445" spans="1:15" s="213" customFormat="1" x14ac:dyDescent="0.3">
      <c r="A445" s="303"/>
      <c r="B445" s="212"/>
      <c r="C445" s="212"/>
      <c r="D445" s="215"/>
      <c r="E445" s="212"/>
      <c r="F445" s="212"/>
      <c r="G445" s="212"/>
      <c r="H445" s="699"/>
      <c r="I445" s="700"/>
    </row>
    <row r="446" spans="1:15" s="213" customFormat="1" x14ac:dyDescent="0.3">
      <c r="A446" s="303"/>
      <c r="B446" s="212"/>
      <c r="C446" s="212"/>
      <c r="D446" s="215"/>
      <c r="E446" s="212"/>
      <c r="F446" s="212"/>
      <c r="G446" s="212"/>
      <c r="H446" s="699"/>
      <c r="I446" s="700"/>
    </row>
    <row r="447" spans="1:15" s="213" customFormat="1" x14ac:dyDescent="0.3">
      <c r="A447" s="303"/>
      <c r="B447" s="212"/>
      <c r="C447" s="212"/>
      <c r="D447" s="215"/>
      <c r="E447" s="212"/>
      <c r="F447" s="212"/>
      <c r="G447" s="212"/>
      <c r="H447" s="699"/>
      <c r="I447" s="700"/>
    </row>
    <row r="448" spans="1:15" s="213" customFormat="1" x14ac:dyDescent="0.3">
      <c r="A448" s="303"/>
      <c r="B448" s="212"/>
      <c r="C448" s="212"/>
      <c r="D448" s="215"/>
      <c r="E448" s="212"/>
      <c r="F448" s="212"/>
      <c r="G448" s="212"/>
      <c r="H448" s="699"/>
      <c r="I448" s="700"/>
    </row>
    <row r="449" spans="1:12" s="213" customFormat="1" x14ac:dyDescent="0.3">
      <c r="A449" s="303"/>
      <c r="B449" s="212"/>
      <c r="C449" s="212"/>
      <c r="D449" s="215"/>
      <c r="E449" s="212"/>
      <c r="F449" s="212"/>
      <c r="G449" s="212"/>
      <c r="H449" s="699"/>
      <c r="I449" s="700"/>
    </row>
    <row r="450" spans="1:12" s="213" customFormat="1" x14ac:dyDescent="0.3">
      <c r="A450" s="303"/>
      <c r="B450" s="212"/>
      <c r="C450" s="212"/>
      <c r="D450" s="215"/>
      <c r="E450" s="212"/>
      <c r="F450" s="212"/>
      <c r="G450" s="212"/>
      <c r="H450" s="699"/>
      <c r="I450" s="700"/>
    </row>
    <row r="451" spans="1:12" s="231" customFormat="1" x14ac:dyDescent="0.3">
      <c r="A451" s="701"/>
      <c r="B451" s="566" t="s">
        <v>1036</v>
      </c>
      <c r="C451" s="566" t="s">
        <v>1906</v>
      </c>
      <c r="D451" s="702" t="s">
        <v>1725</v>
      </c>
      <c r="E451" s="566" t="b">
        <f>G2</f>
        <v>1</v>
      </c>
      <c r="F451" s="566"/>
      <c r="G451" s="566"/>
      <c r="H451" s="699"/>
      <c r="I451" s="700"/>
      <c r="J451" s="213"/>
      <c r="K451" s="213"/>
      <c r="L451" s="213"/>
    </row>
    <row r="452" spans="1:12" s="231" customFormat="1" x14ac:dyDescent="0.3">
      <c r="A452" s="230" t="s">
        <v>1021</v>
      </c>
      <c r="B452" s="566">
        <f>IF(E451=FALSE,0,H4)</f>
        <v>9</v>
      </c>
      <c r="C452" s="566">
        <f>IF(E451=FALSE,0,I4)</f>
        <v>18</v>
      </c>
      <c r="D452" s="703">
        <f>IF(E451=0,0,B452/C452)</f>
        <v>0.5</v>
      </c>
      <c r="E452" s="566"/>
      <c r="F452" s="566"/>
      <c r="G452" s="566"/>
      <c r="H452" s="699"/>
      <c r="I452" s="700"/>
      <c r="J452" s="213"/>
      <c r="K452" s="213"/>
      <c r="L452" s="213"/>
    </row>
    <row r="453" spans="1:12" s="231" customFormat="1" x14ac:dyDescent="0.3">
      <c r="A453" s="230" t="s">
        <v>1023</v>
      </c>
      <c r="B453" s="566">
        <f>IF(E451=FALSE,0,H16)</f>
        <v>22</v>
      </c>
      <c r="C453" s="566">
        <f>IF(E451=FALSE,0,I16)</f>
        <v>44</v>
      </c>
      <c r="D453" s="703">
        <f>IF(E451=0,0,B453/C453)</f>
        <v>0.5</v>
      </c>
      <c r="E453" s="566"/>
      <c r="F453" s="566"/>
      <c r="G453" s="566"/>
      <c r="H453" s="699"/>
      <c r="I453" s="700"/>
      <c r="J453" s="213"/>
      <c r="K453" s="213"/>
      <c r="L453" s="213"/>
    </row>
    <row r="454" spans="1:12" s="231" customFormat="1" x14ac:dyDescent="0.3">
      <c r="A454" s="230" t="s">
        <v>1025</v>
      </c>
      <c r="B454" s="566">
        <f>IF(E451=FALSE,0,H44)</f>
        <v>84</v>
      </c>
      <c r="C454" s="566">
        <f>IF(E451=FALSE,0,I44)</f>
        <v>168</v>
      </c>
      <c r="D454" s="703">
        <f>IF(E451=0,0,B454/C454)</f>
        <v>0.5</v>
      </c>
      <c r="E454" s="566"/>
      <c r="F454" s="566"/>
      <c r="G454" s="566"/>
      <c r="H454" s="699"/>
      <c r="I454" s="700"/>
      <c r="J454" s="213"/>
      <c r="K454" s="213"/>
      <c r="L454" s="213"/>
    </row>
    <row r="455" spans="1:12" s="231" customFormat="1" x14ac:dyDescent="0.3">
      <c r="A455" s="230" t="s">
        <v>1027</v>
      </c>
      <c r="B455" s="566">
        <f>IF(E451=FALSE,0,H136)</f>
        <v>49</v>
      </c>
      <c r="C455" s="566">
        <f>IF(E451=FALSE,0,I136)</f>
        <v>98</v>
      </c>
      <c r="D455" s="703">
        <f>IF(E451=0,0,B455/C455)</f>
        <v>0.5</v>
      </c>
      <c r="E455" s="566"/>
      <c r="F455" s="566"/>
      <c r="G455" s="566"/>
      <c r="H455" s="699"/>
      <c r="I455" s="700"/>
      <c r="J455" s="213"/>
      <c r="K455" s="213"/>
      <c r="L455" s="213"/>
    </row>
    <row r="456" spans="1:12" s="231" customFormat="1" x14ac:dyDescent="0.3">
      <c r="A456" s="230" t="s">
        <v>1029</v>
      </c>
      <c r="B456" s="704">
        <f>IF(E451=FALSE,0,H196)</f>
        <v>61</v>
      </c>
      <c r="C456" s="704">
        <f>IF(E451=FALSE,0,I196)</f>
        <v>122</v>
      </c>
      <c r="D456" s="703">
        <f>IF(E451=0,0,B456/C456)</f>
        <v>0.5</v>
      </c>
      <c r="E456" s="566"/>
      <c r="F456" s="566"/>
      <c r="G456" s="566"/>
      <c r="H456" s="699"/>
      <c r="I456" s="700"/>
      <c r="J456" s="213"/>
      <c r="K456" s="213"/>
      <c r="L456" s="213"/>
    </row>
    <row r="457" spans="1:12" s="231" customFormat="1" x14ac:dyDescent="0.3">
      <c r="A457" s="230" t="s">
        <v>1031</v>
      </c>
      <c r="B457" s="704">
        <f>IF(E451=FALSE,0,H270)</f>
        <v>81</v>
      </c>
      <c r="C457" s="704">
        <f>IF(E451=FALSE,0,I270)</f>
        <v>162</v>
      </c>
      <c r="D457" s="703">
        <f>IF(E451=0,0,B457/C457)</f>
        <v>0.5</v>
      </c>
      <c r="E457" s="566"/>
      <c r="F457" s="566"/>
      <c r="G457" s="566"/>
      <c r="H457" s="699"/>
      <c r="I457" s="700"/>
      <c r="J457" s="213"/>
      <c r="K457" s="213"/>
      <c r="L457" s="213"/>
    </row>
    <row r="458" spans="1:12" s="231" customFormat="1" x14ac:dyDescent="0.3">
      <c r="A458" s="230" t="s">
        <v>1032</v>
      </c>
      <c r="B458" s="704">
        <f>IF(E451=FALSE,0,H358)</f>
        <v>39</v>
      </c>
      <c r="C458" s="704">
        <f>IF(E451=FALSE,0,I358)</f>
        <v>78</v>
      </c>
      <c r="D458" s="703">
        <f>IF(E451=0,0,B458/C458)</f>
        <v>0.5</v>
      </c>
      <c r="E458" s="566"/>
      <c r="F458" s="566"/>
      <c r="G458" s="566"/>
      <c r="H458" s="699"/>
      <c r="I458" s="700"/>
      <c r="J458" s="213"/>
      <c r="K458" s="213"/>
      <c r="L458" s="213"/>
    </row>
    <row r="459" spans="1:12" s="231" customFormat="1" x14ac:dyDescent="0.3">
      <c r="A459" s="230" t="s">
        <v>1034</v>
      </c>
      <c r="B459" s="704">
        <f>IF(E451=FALSE,0,H408)</f>
        <v>18</v>
      </c>
      <c r="C459" s="704">
        <f>IF(E451=FALSE,0,I408)</f>
        <v>36</v>
      </c>
      <c r="D459" s="703">
        <f>IF(E451=0,0,B459/C459)</f>
        <v>0.5</v>
      </c>
      <c r="E459" s="566"/>
      <c r="F459" s="566"/>
      <c r="G459" s="566"/>
      <c r="H459" s="699"/>
      <c r="I459" s="700"/>
      <c r="J459" s="213"/>
      <c r="K459" s="213"/>
      <c r="L459" s="213"/>
    </row>
    <row r="460" spans="1:12" s="231" customFormat="1" x14ac:dyDescent="0.3">
      <c r="A460" s="230" t="s">
        <v>1038</v>
      </c>
      <c r="B460" s="566">
        <f>IF(G2=FALSE,0,SUM(B452:B459))</f>
        <v>363</v>
      </c>
      <c r="C460" s="566">
        <f>IF(G2=FALSE,0,SUM(C452:C459))</f>
        <v>726</v>
      </c>
      <c r="D460" s="703">
        <f>IF(E451=0,0,B460/C460)</f>
        <v>0.5</v>
      </c>
      <c r="E460" s="566"/>
      <c r="F460" s="566"/>
      <c r="G460" s="566"/>
      <c r="H460" s="699"/>
      <c r="I460" s="700"/>
      <c r="J460" s="213"/>
      <c r="K460" s="213"/>
      <c r="L460" s="213"/>
    </row>
    <row r="461" spans="1:12" s="231" customFormat="1" x14ac:dyDescent="0.3">
      <c r="A461" s="701"/>
      <c r="B461" s="566"/>
      <c r="C461" s="566"/>
      <c r="D461" s="702"/>
      <c r="E461" s="566"/>
      <c r="F461" s="566"/>
      <c r="G461" s="566"/>
      <c r="H461" s="699"/>
      <c r="I461" s="700"/>
      <c r="J461" s="213"/>
      <c r="K461" s="213"/>
      <c r="L461" s="213"/>
    </row>
    <row r="462" spans="1:12" s="231" customFormat="1" x14ac:dyDescent="0.3">
      <c r="A462" s="701">
        <v>0</v>
      </c>
      <c r="B462" s="566"/>
      <c r="C462" s="566"/>
      <c r="D462" s="702"/>
      <c r="E462" s="566"/>
      <c r="F462" s="566"/>
      <c r="G462" s="566"/>
      <c r="H462" s="699"/>
      <c r="I462" s="700"/>
      <c r="J462" s="213"/>
      <c r="K462" s="213"/>
      <c r="L462" s="213"/>
    </row>
    <row r="463" spans="1:12" s="213" customFormat="1" x14ac:dyDescent="0.3"/>
    <row r="464" spans="1:12" s="213" customFormat="1" x14ac:dyDescent="0.3"/>
    <row r="465" spans="13:15" s="213" customFormat="1" x14ac:dyDescent="0.3">
      <c r="M465" s="152"/>
    </row>
    <row r="466" spans="13:15" s="213" customFormat="1" x14ac:dyDescent="0.3">
      <c r="M466" s="152"/>
    </row>
    <row r="467" spans="13:15" s="213" customFormat="1" x14ac:dyDescent="0.3">
      <c r="M467" s="152"/>
    </row>
    <row r="468" spans="13:15" s="213" customFormat="1" x14ac:dyDescent="0.3">
      <c r="M468" s="152"/>
    </row>
    <row r="469" spans="13:15" s="213" customFormat="1" x14ac:dyDescent="0.3">
      <c r="M469" s="152"/>
    </row>
    <row r="470" spans="13:15" x14ac:dyDescent="0.3">
      <c r="N470" s="152"/>
      <c r="O470" s="152"/>
    </row>
    <row r="471" spans="13:15" x14ac:dyDescent="0.3">
      <c r="N471" s="152"/>
      <c r="O471" s="152"/>
    </row>
    <row r="472" spans="13:15" x14ac:dyDescent="0.3">
      <c r="N472" s="152"/>
      <c r="O472" s="152"/>
    </row>
    <row r="473" spans="13:15" x14ac:dyDescent="0.3">
      <c r="N473" s="152"/>
      <c r="O473" s="152"/>
    </row>
    <row r="474" spans="13:15" x14ac:dyDescent="0.3">
      <c r="N474" s="152"/>
      <c r="O474" s="152"/>
    </row>
    <row r="475" spans="13:15" x14ac:dyDescent="0.3">
      <c r="N475" s="152"/>
      <c r="O475" s="152"/>
    </row>
    <row r="476" spans="13:15" x14ac:dyDescent="0.3">
      <c r="N476" s="152"/>
      <c r="O476" s="152"/>
    </row>
    <row r="477" spans="13:15" x14ac:dyDescent="0.3">
      <c r="N477" s="152"/>
      <c r="O477" s="152"/>
    </row>
    <row r="478" spans="13:15" x14ac:dyDescent="0.3">
      <c r="N478" s="152"/>
      <c r="O478" s="152"/>
    </row>
    <row r="479" spans="13:15" x14ac:dyDescent="0.3">
      <c r="N479" s="152"/>
      <c r="O479" s="152"/>
    </row>
    <row r="480" spans="13:15" x14ac:dyDescent="0.3">
      <c r="N480" s="152"/>
      <c r="O480" s="152"/>
    </row>
    <row r="481" spans="14:15" x14ac:dyDescent="0.3">
      <c r="N481" s="152"/>
      <c r="O481" s="152"/>
    </row>
    <row r="482" spans="14:15" x14ac:dyDescent="0.3">
      <c r="N482" s="152"/>
      <c r="O482" s="152"/>
    </row>
    <row r="483" spans="14:15" x14ac:dyDescent="0.3">
      <c r="N483" s="152"/>
      <c r="O483" s="152"/>
    </row>
    <row r="484" spans="14:15" x14ac:dyDescent="0.3">
      <c r="N484" s="152"/>
      <c r="O484" s="152"/>
    </row>
    <row r="485" spans="14:15" x14ac:dyDescent="0.3">
      <c r="N485" s="152"/>
      <c r="O485" s="152"/>
    </row>
    <row r="486" spans="14:15" x14ac:dyDescent="0.3">
      <c r="N486" s="152"/>
      <c r="O486" s="152"/>
    </row>
    <row r="487" spans="14:15" x14ac:dyDescent="0.3">
      <c r="N487" s="152"/>
      <c r="O487" s="152"/>
    </row>
    <row r="488" spans="14:15" x14ac:dyDescent="0.3">
      <c r="N488" s="152"/>
      <c r="O488" s="152"/>
    </row>
    <row r="489" spans="14:15" x14ac:dyDescent="0.3">
      <c r="N489" s="152"/>
      <c r="O489" s="152"/>
    </row>
    <row r="490" spans="14:15" x14ac:dyDescent="0.3">
      <c r="N490" s="152"/>
      <c r="O490" s="152"/>
    </row>
    <row r="491" spans="14:15" x14ac:dyDescent="0.3">
      <c r="N491" s="152"/>
      <c r="O491" s="152"/>
    </row>
    <row r="492" spans="14:15" x14ac:dyDescent="0.3">
      <c r="N492" s="152"/>
      <c r="O492" s="152"/>
    </row>
    <row r="493" spans="14:15" x14ac:dyDescent="0.3">
      <c r="N493" s="152"/>
      <c r="O493" s="152"/>
    </row>
    <row r="494" spans="14:15" x14ac:dyDescent="0.3">
      <c r="N494" s="152"/>
      <c r="O494" s="152"/>
    </row>
    <row r="495" spans="14:15" x14ac:dyDescent="0.3">
      <c r="N495" s="152"/>
      <c r="O495" s="152"/>
    </row>
    <row r="496" spans="14:15" x14ac:dyDescent="0.3">
      <c r="N496" s="152"/>
      <c r="O496" s="152"/>
    </row>
    <row r="497" spans="14:15" x14ac:dyDescent="0.3">
      <c r="N497" s="152"/>
      <c r="O497" s="152"/>
    </row>
    <row r="498" spans="14:15" x14ac:dyDescent="0.3">
      <c r="N498" s="152"/>
      <c r="O498" s="152"/>
    </row>
    <row r="499" spans="14:15" x14ac:dyDescent="0.3">
      <c r="N499" s="152"/>
      <c r="O499" s="152"/>
    </row>
    <row r="500" spans="14:15" x14ac:dyDescent="0.3">
      <c r="N500" s="152"/>
      <c r="O500" s="152"/>
    </row>
    <row r="501" spans="14:15" x14ac:dyDescent="0.3">
      <c r="N501" s="152"/>
      <c r="O501" s="152"/>
    </row>
    <row r="502" spans="14:15" x14ac:dyDescent="0.3">
      <c r="N502" s="152"/>
      <c r="O502" s="152"/>
    </row>
    <row r="503" spans="14:15" x14ac:dyDescent="0.3">
      <c r="N503" s="152"/>
      <c r="O503" s="152"/>
    </row>
    <row r="504" spans="14:15" x14ac:dyDescent="0.3">
      <c r="N504" s="152"/>
      <c r="O504" s="152"/>
    </row>
    <row r="505" spans="14:15" x14ac:dyDescent="0.3">
      <c r="N505" s="152"/>
      <c r="O505" s="152"/>
    </row>
    <row r="506" spans="14:15" x14ac:dyDescent="0.3">
      <c r="N506" s="152"/>
      <c r="O506" s="152"/>
    </row>
    <row r="507" spans="14:15" x14ac:dyDescent="0.3">
      <c r="N507" s="152"/>
      <c r="O507" s="152"/>
    </row>
    <row r="508" spans="14:15" x14ac:dyDescent="0.3">
      <c r="N508" s="152"/>
      <c r="O508" s="152"/>
    </row>
    <row r="509" spans="14:15" x14ac:dyDescent="0.3">
      <c r="N509" s="152"/>
      <c r="O509" s="152"/>
    </row>
    <row r="510" spans="14:15" x14ac:dyDescent="0.3">
      <c r="N510" s="152"/>
      <c r="O510" s="152"/>
    </row>
    <row r="511" spans="14:15" x14ac:dyDescent="0.3">
      <c r="N511" s="152"/>
      <c r="O511" s="152"/>
    </row>
    <row r="512" spans="14:15" x14ac:dyDescent="0.3">
      <c r="N512" s="152"/>
      <c r="O512" s="152"/>
    </row>
    <row r="513" spans="14:15" x14ac:dyDescent="0.3">
      <c r="N513" s="152"/>
      <c r="O513" s="152"/>
    </row>
    <row r="514" spans="14:15" x14ac:dyDescent="0.3">
      <c r="N514" s="152"/>
      <c r="O514" s="152"/>
    </row>
    <row r="515" spans="14:15" x14ac:dyDescent="0.3">
      <c r="N515" s="152"/>
      <c r="O515" s="152"/>
    </row>
    <row r="516" spans="14:15" x14ac:dyDescent="0.3">
      <c r="N516" s="152"/>
      <c r="O516" s="152"/>
    </row>
    <row r="517" spans="14:15" x14ac:dyDescent="0.3">
      <c r="N517" s="152"/>
      <c r="O517" s="152"/>
    </row>
    <row r="518" spans="14:15" x14ac:dyDescent="0.3">
      <c r="N518" s="152"/>
      <c r="O518" s="152"/>
    </row>
    <row r="519" spans="14:15" x14ac:dyDescent="0.3">
      <c r="N519" s="152"/>
      <c r="O519" s="152"/>
    </row>
    <row r="520" spans="14:15" x14ac:dyDescent="0.3">
      <c r="N520" s="152"/>
      <c r="O520" s="152"/>
    </row>
    <row r="521" spans="14:15" x14ac:dyDescent="0.3">
      <c r="N521" s="152"/>
      <c r="O521" s="152"/>
    </row>
    <row r="522" spans="14:15" x14ac:dyDescent="0.3">
      <c r="N522" s="152"/>
      <c r="O522" s="152"/>
    </row>
    <row r="523" spans="14:15" x14ac:dyDescent="0.3">
      <c r="N523" s="152"/>
      <c r="O523" s="152"/>
    </row>
    <row r="524" spans="14:15" x14ac:dyDescent="0.3">
      <c r="N524" s="152"/>
      <c r="O524" s="152"/>
    </row>
    <row r="525" spans="14:15" x14ac:dyDescent="0.3">
      <c r="N525" s="152"/>
      <c r="O525" s="152"/>
    </row>
    <row r="526" spans="14:15" x14ac:dyDescent="0.3">
      <c r="N526" s="152"/>
      <c r="O526" s="152"/>
    </row>
    <row r="527" spans="14:15" x14ac:dyDescent="0.3">
      <c r="N527" s="152"/>
      <c r="O527" s="152"/>
    </row>
    <row r="528" spans="14:15" x14ac:dyDescent="0.3">
      <c r="N528" s="152"/>
      <c r="O528" s="152"/>
    </row>
    <row r="529" spans="14:15" x14ac:dyDescent="0.3">
      <c r="N529" s="152"/>
      <c r="O529" s="152"/>
    </row>
    <row r="530" spans="14:15" x14ac:dyDescent="0.3">
      <c r="N530" s="152"/>
      <c r="O530" s="152"/>
    </row>
    <row r="531" spans="14:15" x14ac:dyDescent="0.3">
      <c r="N531" s="152"/>
      <c r="O531" s="152"/>
    </row>
    <row r="532" spans="14:15" x14ac:dyDescent="0.3">
      <c r="N532" s="152"/>
      <c r="O532" s="152"/>
    </row>
    <row r="533" spans="14:15" x14ac:dyDescent="0.3">
      <c r="N533" s="152"/>
      <c r="O533" s="152"/>
    </row>
    <row r="534" spans="14:15" x14ac:dyDescent="0.3">
      <c r="N534" s="152"/>
      <c r="O534" s="152"/>
    </row>
    <row r="535" spans="14:15" x14ac:dyDescent="0.3">
      <c r="N535" s="152"/>
      <c r="O535" s="152"/>
    </row>
    <row r="536" spans="14:15" x14ac:dyDescent="0.3">
      <c r="N536" s="152"/>
      <c r="O536" s="152"/>
    </row>
    <row r="537" spans="14:15" x14ac:dyDescent="0.3">
      <c r="N537" s="152"/>
      <c r="O537" s="152"/>
    </row>
    <row r="538" spans="14:15" x14ac:dyDescent="0.3">
      <c r="N538" s="152"/>
      <c r="O538" s="152"/>
    </row>
    <row r="539" spans="14:15" x14ac:dyDescent="0.3">
      <c r="N539" s="152"/>
      <c r="O539" s="152"/>
    </row>
    <row r="540" spans="14:15" x14ac:dyDescent="0.3">
      <c r="N540" s="152"/>
      <c r="O540" s="152"/>
    </row>
    <row r="541" spans="14:15" x14ac:dyDescent="0.3">
      <c r="N541" s="152"/>
      <c r="O541" s="152"/>
    </row>
    <row r="542" spans="14:15" x14ac:dyDescent="0.3">
      <c r="N542" s="152"/>
      <c r="O542" s="152"/>
    </row>
    <row r="543" spans="14:15" x14ac:dyDescent="0.3">
      <c r="N543" s="152"/>
      <c r="O543" s="152"/>
    </row>
    <row r="544" spans="14:15" x14ac:dyDescent="0.3">
      <c r="N544" s="152"/>
      <c r="O544" s="152"/>
    </row>
    <row r="545" spans="14:15" x14ac:dyDescent="0.3">
      <c r="N545" s="152"/>
      <c r="O545" s="152"/>
    </row>
    <row r="546" spans="14:15" x14ac:dyDescent="0.3">
      <c r="N546" s="152"/>
      <c r="O546" s="152"/>
    </row>
    <row r="547" spans="14:15" x14ac:dyDescent="0.3">
      <c r="N547" s="152"/>
      <c r="O547" s="152"/>
    </row>
    <row r="548" spans="14:15" x14ac:dyDescent="0.3">
      <c r="N548" s="152"/>
      <c r="O548" s="152"/>
    </row>
    <row r="549" spans="14:15" x14ac:dyDescent="0.3">
      <c r="N549" s="152"/>
      <c r="O549" s="152"/>
    </row>
    <row r="550" spans="14:15" x14ac:dyDescent="0.3">
      <c r="N550" s="152"/>
      <c r="O550" s="152"/>
    </row>
    <row r="551" spans="14:15" x14ac:dyDescent="0.3">
      <c r="N551" s="152"/>
      <c r="O551" s="152"/>
    </row>
    <row r="552" spans="14:15" x14ac:dyDescent="0.3">
      <c r="N552" s="152"/>
      <c r="O552" s="152"/>
    </row>
    <row r="553" spans="14:15" x14ac:dyDescent="0.3">
      <c r="N553" s="152"/>
      <c r="O553" s="152"/>
    </row>
    <row r="554" spans="14:15" x14ac:dyDescent="0.3">
      <c r="N554" s="152"/>
      <c r="O554" s="152"/>
    </row>
    <row r="555" spans="14:15" x14ac:dyDescent="0.3">
      <c r="N555" s="152"/>
      <c r="O555" s="152"/>
    </row>
    <row r="556" spans="14:15" x14ac:dyDescent="0.3">
      <c r="N556" s="152"/>
      <c r="O556" s="152"/>
    </row>
    <row r="557" spans="14:15" x14ac:dyDescent="0.3">
      <c r="N557" s="152"/>
      <c r="O557" s="152"/>
    </row>
    <row r="558" spans="14:15" x14ac:dyDescent="0.3">
      <c r="N558" s="152"/>
      <c r="O558" s="152"/>
    </row>
    <row r="559" spans="14:15" x14ac:dyDescent="0.3">
      <c r="N559" s="152"/>
      <c r="O559" s="152"/>
    </row>
    <row r="560" spans="14:15" x14ac:dyDescent="0.3">
      <c r="N560" s="152"/>
      <c r="O560" s="152"/>
    </row>
    <row r="561" spans="14:15" x14ac:dyDescent="0.3">
      <c r="N561" s="152"/>
      <c r="O561" s="152"/>
    </row>
    <row r="562" spans="14:15" x14ac:dyDescent="0.3">
      <c r="N562" s="152"/>
      <c r="O562" s="152"/>
    </row>
    <row r="563" spans="14:15" x14ac:dyDescent="0.3">
      <c r="N563" s="152"/>
      <c r="O563" s="152"/>
    </row>
    <row r="564" spans="14:15" x14ac:dyDescent="0.3">
      <c r="N564" s="152"/>
      <c r="O564" s="152"/>
    </row>
    <row r="565" spans="14:15" x14ac:dyDescent="0.3">
      <c r="N565" s="152"/>
      <c r="O565" s="152"/>
    </row>
    <row r="566" spans="14:15" x14ac:dyDescent="0.3">
      <c r="N566" s="152"/>
      <c r="O566" s="152"/>
    </row>
    <row r="567" spans="14:15" x14ac:dyDescent="0.3">
      <c r="N567" s="152"/>
      <c r="O567" s="152"/>
    </row>
    <row r="568" spans="14:15" x14ac:dyDescent="0.3">
      <c r="N568" s="152"/>
      <c r="O568" s="152"/>
    </row>
    <row r="569" spans="14:15" x14ac:dyDescent="0.3">
      <c r="N569" s="152"/>
      <c r="O569" s="152"/>
    </row>
    <row r="570" spans="14:15" x14ac:dyDescent="0.3">
      <c r="N570" s="152"/>
      <c r="O570" s="152"/>
    </row>
    <row r="571" spans="14:15" x14ac:dyDescent="0.3">
      <c r="N571" s="152"/>
      <c r="O571" s="152"/>
    </row>
    <row r="572" spans="14:15" x14ac:dyDescent="0.3">
      <c r="N572" s="152"/>
      <c r="O572" s="152"/>
    </row>
    <row r="573" spans="14:15" x14ac:dyDescent="0.3">
      <c r="N573" s="152"/>
      <c r="O573" s="152"/>
    </row>
    <row r="574" spans="14:15" x14ac:dyDescent="0.3">
      <c r="N574" s="152"/>
      <c r="O574" s="152"/>
    </row>
    <row r="575" spans="14:15" x14ac:dyDescent="0.3">
      <c r="N575" s="152"/>
      <c r="O575" s="152"/>
    </row>
    <row r="576" spans="14:15" x14ac:dyDescent="0.3">
      <c r="N576" s="152"/>
      <c r="O576" s="152"/>
    </row>
    <row r="577" spans="14:15" x14ac:dyDescent="0.3">
      <c r="N577" s="152"/>
      <c r="O577" s="152"/>
    </row>
    <row r="578" spans="14:15" x14ac:dyDescent="0.3">
      <c r="N578" s="152"/>
      <c r="O578" s="152"/>
    </row>
    <row r="579" spans="14:15" x14ac:dyDescent="0.3">
      <c r="N579" s="152"/>
      <c r="O579" s="152"/>
    </row>
    <row r="580" spans="14:15" x14ac:dyDescent="0.3">
      <c r="N580" s="152"/>
      <c r="O580" s="152"/>
    </row>
    <row r="581" spans="14:15" x14ac:dyDescent="0.3">
      <c r="N581" s="152"/>
      <c r="O581" s="152"/>
    </row>
    <row r="582" spans="14:15" x14ac:dyDescent="0.3">
      <c r="N582" s="152"/>
      <c r="O582" s="152"/>
    </row>
    <row r="583" spans="14:15" x14ac:dyDescent="0.3">
      <c r="N583" s="152"/>
      <c r="O583" s="152"/>
    </row>
    <row r="584" spans="14:15" x14ac:dyDescent="0.3">
      <c r="N584" s="152"/>
      <c r="O584" s="152"/>
    </row>
    <row r="585" spans="14:15" x14ac:dyDescent="0.3">
      <c r="N585" s="152"/>
      <c r="O585" s="152"/>
    </row>
    <row r="586" spans="14:15" x14ac:dyDescent="0.3">
      <c r="N586" s="152"/>
      <c r="O586" s="152"/>
    </row>
    <row r="587" spans="14:15" x14ac:dyDescent="0.3">
      <c r="N587" s="152"/>
      <c r="O587" s="152"/>
    </row>
    <row r="588" spans="14:15" x14ac:dyDescent="0.3">
      <c r="N588" s="152"/>
      <c r="O588" s="152"/>
    </row>
    <row r="589" spans="14:15" x14ac:dyDescent="0.3">
      <c r="N589" s="152"/>
      <c r="O589" s="152"/>
    </row>
    <row r="590" spans="14:15" x14ac:dyDescent="0.3">
      <c r="N590" s="152"/>
      <c r="O590" s="152"/>
    </row>
    <row r="591" spans="14:15" x14ac:dyDescent="0.3">
      <c r="N591" s="152"/>
      <c r="O591" s="152"/>
    </row>
    <row r="592" spans="14:15" x14ac:dyDescent="0.3">
      <c r="N592" s="152"/>
      <c r="O592" s="152"/>
    </row>
    <row r="593" spans="14:15" x14ac:dyDescent="0.3">
      <c r="N593" s="152"/>
      <c r="O593" s="152"/>
    </row>
    <row r="594" spans="14:15" x14ac:dyDescent="0.3">
      <c r="N594" s="152"/>
      <c r="O594" s="152"/>
    </row>
    <row r="595" spans="14:15" x14ac:dyDescent="0.3">
      <c r="N595" s="152"/>
      <c r="O595" s="152"/>
    </row>
    <row r="596" spans="14:15" x14ac:dyDescent="0.3">
      <c r="N596" s="152"/>
      <c r="O596" s="152"/>
    </row>
    <row r="597" spans="14:15" x14ac:dyDescent="0.3">
      <c r="N597" s="152"/>
      <c r="O597" s="152"/>
    </row>
    <row r="598" spans="14:15" x14ac:dyDescent="0.3">
      <c r="N598" s="152"/>
      <c r="O598" s="152"/>
    </row>
    <row r="599" spans="14:15" x14ac:dyDescent="0.3">
      <c r="N599" s="152"/>
      <c r="O599" s="152"/>
    </row>
    <row r="600" spans="14:15" x14ac:dyDescent="0.3">
      <c r="N600" s="152"/>
      <c r="O600" s="152"/>
    </row>
    <row r="601" spans="14:15" x14ac:dyDescent="0.3">
      <c r="N601" s="152"/>
      <c r="O601" s="152"/>
    </row>
    <row r="602" spans="14:15" x14ac:dyDescent="0.3">
      <c r="N602" s="152"/>
      <c r="O602" s="152"/>
    </row>
    <row r="603" spans="14:15" x14ac:dyDescent="0.3">
      <c r="N603" s="152"/>
      <c r="O603" s="152"/>
    </row>
    <row r="604" spans="14:15" x14ac:dyDescent="0.3">
      <c r="N604" s="152"/>
      <c r="O604" s="152"/>
    </row>
    <row r="605" spans="14:15" x14ac:dyDescent="0.3">
      <c r="N605" s="152"/>
      <c r="O605" s="152"/>
    </row>
    <row r="606" spans="14:15" x14ac:dyDescent="0.3">
      <c r="N606" s="152"/>
      <c r="O606" s="152"/>
    </row>
    <row r="607" spans="14:15" x14ac:dyDescent="0.3">
      <c r="N607" s="152"/>
      <c r="O607" s="152"/>
    </row>
    <row r="608" spans="14:15" x14ac:dyDescent="0.3">
      <c r="N608" s="152"/>
      <c r="O608" s="152"/>
    </row>
    <row r="609" spans="14:15" x14ac:dyDescent="0.3">
      <c r="N609" s="152"/>
      <c r="O609" s="152"/>
    </row>
    <row r="610" spans="14:15" x14ac:dyDescent="0.3">
      <c r="N610" s="152"/>
      <c r="O610" s="152"/>
    </row>
    <row r="611" spans="14:15" x14ac:dyDescent="0.3">
      <c r="N611" s="152"/>
      <c r="O611" s="152"/>
    </row>
    <row r="612" spans="14:15" x14ac:dyDescent="0.3">
      <c r="N612" s="152"/>
      <c r="O612" s="152"/>
    </row>
    <row r="613" spans="14:15" x14ac:dyDescent="0.3">
      <c r="N613" s="152"/>
      <c r="O613" s="152"/>
    </row>
    <row r="614" spans="14:15" x14ac:dyDescent="0.3">
      <c r="N614" s="152"/>
      <c r="O614" s="152"/>
    </row>
    <row r="615" spans="14:15" x14ac:dyDescent="0.3">
      <c r="N615" s="152"/>
      <c r="O615" s="152"/>
    </row>
    <row r="616" spans="14:15" x14ac:dyDescent="0.3">
      <c r="N616" s="152"/>
      <c r="O616" s="152"/>
    </row>
    <row r="617" spans="14:15" x14ac:dyDescent="0.3">
      <c r="N617" s="152"/>
      <c r="O617" s="152"/>
    </row>
    <row r="618" spans="14:15" x14ac:dyDescent="0.3">
      <c r="N618" s="152"/>
      <c r="O618" s="152"/>
    </row>
    <row r="619" spans="14:15" x14ac:dyDescent="0.3">
      <c r="N619" s="152"/>
      <c r="O619" s="152"/>
    </row>
    <row r="620" spans="14:15" x14ac:dyDescent="0.3">
      <c r="N620" s="152"/>
      <c r="O620" s="152"/>
    </row>
    <row r="621" spans="14:15" x14ac:dyDescent="0.3">
      <c r="N621" s="152"/>
      <c r="O621" s="152"/>
    </row>
    <row r="622" spans="14:15" x14ac:dyDescent="0.3">
      <c r="N622" s="152"/>
      <c r="O622" s="152"/>
    </row>
    <row r="623" spans="14:15" x14ac:dyDescent="0.3">
      <c r="N623" s="152"/>
      <c r="O623" s="152"/>
    </row>
    <row r="624" spans="14:15" x14ac:dyDescent="0.3">
      <c r="N624" s="152"/>
      <c r="O624" s="152"/>
    </row>
    <row r="625" spans="14:15" x14ac:dyDescent="0.3">
      <c r="N625" s="152"/>
      <c r="O625" s="152"/>
    </row>
    <row r="626" spans="14:15" x14ac:dyDescent="0.3">
      <c r="N626" s="152"/>
      <c r="O626" s="152"/>
    </row>
    <row r="627" spans="14:15" x14ac:dyDescent="0.3">
      <c r="N627" s="152"/>
      <c r="O627" s="152"/>
    </row>
    <row r="628" spans="14:15" x14ac:dyDescent="0.3">
      <c r="N628" s="152"/>
      <c r="O628" s="152"/>
    </row>
    <row r="629" spans="14:15" x14ac:dyDescent="0.3">
      <c r="N629" s="152"/>
      <c r="O629" s="152"/>
    </row>
    <row r="630" spans="14:15" x14ac:dyDescent="0.3">
      <c r="N630" s="152"/>
      <c r="O630" s="152"/>
    </row>
    <row r="631" spans="14:15" x14ac:dyDescent="0.3">
      <c r="N631" s="152"/>
      <c r="O631" s="152"/>
    </row>
    <row r="632" spans="14:15" x14ac:dyDescent="0.3">
      <c r="N632" s="152"/>
      <c r="O632" s="152"/>
    </row>
    <row r="633" spans="14:15" x14ac:dyDescent="0.3">
      <c r="N633" s="152"/>
      <c r="O633" s="152"/>
    </row>
    <row r="634" spans="14:15" x14ac:dyDescent="0.3">
      <c r="N634" s="152"/>
      <c r="O634" s="152"/>
    </row>
    <row r="635" spans="14:15" x14ac:dyDescent="0.3">
      <c r="N635" s="152"/>
      <c r="O635" s="152"/>
    </row>
    <row r="636" spans="14:15" x14ac:dyDescent="0.3">
      <c r="N636" s="152"/>
      <c r="O636" s="152"/>
    </row>
    <row r="637" spans="14:15" x14ac:dyDescent="0.3">
      <c r="N637" s="152"/>
      <c r="O637" s="152"/>
    </row>
    <row r="638" spans="14:15" x14ac:dyDescent="0.3">
      <c r="N638" s="152"/>
      <c r="O638" s="152"/>
    </row>
    <row r="639" spans="14:15" x14ac:dyDescent="0.3">
      <c r="N639" s="152"/>
      <c r="O639" s="152"/>
    </row>
    <row r="640" spans="14:15" x14ac:dyDescent="0.3">
      <c r="N640" s="152"/>
      <c r="O640" s="152"/>
    </row>
    <row r="641" spans="14:15" x14ac:dyDescent="0.3">
      <c r="N641" s="152"/>
      <c r="O641" s="152"/>
    </row>
    <row r="642" spans="14:15" x14ac:dyDescent="0.3">
      <c r="N642" s="152"/>
      <c r="O642" s="152"/>
    </row>
    <row r="643" spans="14:15" x14ac:dyDescent="0.3">
      <c r="N643" s="152"/>
      <c r="O643" s="152"/>
    </row>
    <row r="644" spans="14:15" x14ac:dyDescent="0.3">
      <c r="N644" s="152"/>
      <c r="O644" s="152"/>
    </row>
    <row r="645" spans="14:15" x14ac:dyDescent="0.3">
      <c r="N645" s="152"/>
      <c r="O645" s="152"/>
    </row>
    <row r="646" spans="14:15" x14ac:dyDescent="0.3">
      <c r="N646" s="152"/>
      <c r="O646" s="152"/>
    </row>
    <row r="647" spans="14:15" x14ac:dyDescent="0.3">
      <c r="N647" s="152"/>
      <c r="O647" s="152"/>
    </row>
    <row r="648" spans="14:15" x14ac:dyDescent="0.3">
      <c r="N648" s="152"/>
      <c r="O648" s="152"/>
    </row>
    <row r="649" spans="14:15" x14ac:dyDescent="0.3">
      <c r="N649" s="152"/>
      <c r="O649" s="152"/>
    </row>
    <row r="650" spans="14:15" x14ac:dyDescent="0.3">
      <c r="N650" s="152"/>
      <c r="O650" s="152"/>
    </row>
    <row r="651" spans="14:15" x14ac:dyDescent="0.3">
      <c r="N651" s="152"/>
      <c r="O651" s="152"/>
    </row>
    <row r="652" spans="14:15" x14ac:dyDescent="0.3">
      <c r="N652" s="152"/>
      <c r="O652" s="152"/>
    </row>
    <row r="653" spans="14:15" x14ac:dyDescent="0.3">
      <c r="N653" s="152"/>
      <c r="O653" s="152"/>
    </row>
    <row r="654" spans="14:15" x14ac:dyDescent="0.3">
      <c r="N654" s="152"/>
      <c r="O654" s="152"/>
    </row>
    <row r="655" spans="14:15" x14ac:dyDescent="0.3">
      <c r="N655" s="152"/>
      <c r="O655" s="152"/>
    </row>
    <row r="656" spans="14:15" x14ac:dyDescent="0.3">
      <c r="N656" s="152"/>
      <c r="O656" s="152"/>
    </row>
    <row r="657" spans="14:15" x14ac:dyDescent="0.3">
      <c r="N657" s="152"/>
      <c r="O657" s="152"/>
    </row>
    <row r="658" spans="14:15" x14ac:dyDescent="0.3">
      <c r="N658" s="152"/>
      <c r="O658" s="152"/>
    </row>
    <row r="659" spans="14:15" x14ac:dyDescent="0.3">
      <c r="N659" s="152"/>
      <c r="O659" s="152"/>
    </row>
    <row r="660" spans="14:15" x14ac:dyDescent="0.3">
      <c r="N660" s="152"/>
      <c r="O660" s="152"/>
    </row>
    <row r="661" spans="14:15" x14ac:dyDescent="0.3">
      <c r="N661" s="152"/>
      <c r="O661" s="152"/>
    </row>
    <row r="662" spans="14:15" x14ac:dyDescent="0.3">
      <c r="N662" s="152"/>
      <c r="O662" s="152"/>
    </row>
    <row r="663" spans="14:15" x14ac:dyDescent="0.3">
      <c r="N663" s="152"/>
      <c r="O663" s="152"/>
    </row>
    <row r="664" spans="14:15" x14ac:dyDescent="0.3">
      <c r="N664" s="152"/>
      <c r="O664" s="152"/>
    </row>
    <row r="665" spans="14:15" x14ac:dyDescent="0.3">
      <c r="N665" s="152"/>
      <c r="O665" s="152"/>
    </row>
    <row r="666" spans="14:15" x14ac:dyDescent="0.3">
      <c r="N666" s="152"/>
      <c r="O666" s="152"/>
    </row>
    <row r="667" spans="14:15" x14ac:dyDescent="0.3">
      <c r="N667" s="152"/>
      <c r="O667" s="152"/>
    </row>
    <row r="668" spans="14:15" x14ac:dyDescent="0.3">
      <c r="N668" s="152"/>
      <c r="O668" s="152"/>
    </row>
    <row r="669" spans="14:15" x14ac:dyDescent="0.3">
      <c r="N669" s="152"/>
      <c r="O669" s="152"/>
    </row>
    <row r="670" spans="14:15" x14ac:dyDescent="0.3">
      <c r="N670" s="152"/>
      <c r="O670" s="152"/>
    </row>
    <row r="671" spans="14:15" x14ac:dyDescent="0.3">
      <c r="N671" s="152"/>
      <c r="O671" s="152"/>
    </row>
    <row r="672" spans="14:15" x14ac:dyDescent="0.3">
      <c r="N672" s="152"/>
      <c r="O672" s="152"/>
    </row>
    <row r="673" spans="14:15" x14ac:dyDescent="0.3">
      <c r="N673" s="152"/>
      <c r="O673" s="152"/>
    </row>
    <row r="674" spans="14:15" x14ac:dyDescent="0.3">
      <c r="N674" s="152"/>
      <c r="O674" s="152"/>
    </row>
    <row r="675" spans="14:15" x14ac:dyDescent="0.3">
      <c r="N675" s="152"/>
      <c r="O675" s="152"/>
    </row>
    <row r="676" spans="14:15" x14ac:dyDescent="0.3">
      <c r="N676" s="152"/>
      <c r="O676" s="152"/>
    </row>
    <row r="677" spans="14:15" x14ac:dyDescent="0.3">
      <c r="N677" s="152"/>
      <c r="O677" s="152"/>
    </row>
    <row r="678" spans="14:15" x14ac:dyDescent="0.3">
      <c r="N678" s="152"/>
      <c r="O678" s="152"/>
    </row>
    <row r="679" spans="14:15" x14ac:dyDescent="0.3">
      <c r="N679" s="152"/>
      <c r="O679" s="152"/>
    </row>
    <row r="680" spans="14:15" x14ac:dyDescent="0.3">
      <c r="N680" s="152"/>
      <c r="O680" s="152"/>
    </row>
    <row r="681" spans="14:15" x14ac:dyDescent="0.3">
      <c r="N681" s="152"/>
      <c r="O681" s="152"/>
    </row>
    <row r="682" spans="14:15" x14ac:dyDescent="0.3">
      <c r="N682" s="152"/>
      <c r="O682" s="152"/>
    </row>
    <row r="683" spans="14:15" x14ac:dyDescent="0.3">
      <c r="N683" s="152"/>
      <c r="O683" s="152"/>
    </row>
    <row r="684" spans="14:15" x14ac:dyDescent="0.3">
      <c r="N684" s="152"/>
      <c r="O684" s="152"/>
    </row>
    <row r="685" spans="14:15" x14ac:dyDescent="0.3">
      <c r="N685" s="152"/>
      <c r="O685" s="152"/>
    </row>
    <row r="686" spans="14:15" x14ac:dyDescent="0.3">
      <c r="N686" s="152"/>
      <c r="O686" s="152"/>
    </row>
    <row r="687" spans="14:15" x14ac:dyDescent="0.3">
      <c r="N687" s="152"/>
      <c r="O687" s="152"/>
    </row>
    <row r="688" spans="14:15" x14ac:dyDescent="0.3">
      <c r="N688" s="152"/>
      <c r="O688" s="152"/>
    </row>
    <row r="689" spans="14:15" x14ac:dyDescent="0.3">
      <c r="N689" s="152"/>
      <c r="O689" s="152"/>
    </row>
    <row r="690" spans="14:15" x14ac:dyDescent="0.3">
      <c r="N690" s="152"/>
      <c r="O690" s="152"/>
    </row>
    <row r="691" spans="14:15" x14ac:dyDescent="0.3">
      <c r="N691" s="152"/>
      <c r="O691" s="152"/>
    </row>
    <row r="692" spans="14:15" x14ac:dyDescent="0.3">
      <c r="N692" s="152"/>
      <c r="O692" s="152"/>
    </row>
    <row r="693" spans="14:15" x14ac:dyDescent="0.3">
      <c r="N693" s="152"/>
      <c r="O693" s="152"/>
    </row>
    <row r="694" spans="14:15" x14ac:dyDescent="0.3">
      <c r="N694" s="152"/>
      <c r="O694" s="152"/>
    </row>
    <row r="695" spans="14:15" x14ac:dyDescent="0.3">
      <c r="N695" s="152"/>
      <c r="O695" s="152"/>
    </row>
    <row r="696" spans="14:15" x14ac:dyDescent="0.3">
      <c r="N696" s="152"/>
      <c r="O696" s="152"/>
    </row>
    <row r="697" spans="14:15" x14ac:dyDescent="0.3">
      <c r="N697" s="152"/>
      <c r="O697" s="152"/>
    </row>
    <row r="698" spans="14:15" x14ac:dyDescent="0.3">
      <c r="N698" s="152"/>
      <c r="O698" s="152"/>
    </row>
    <row r="699" spans="14:15" x14ac:dyDescent="0.3">
      <c r="N699" s="152"/>
      <c r="O699" s="152"/>
    </row>
    <row r="700" spans="14:15" x14ac:dyDescent="0.3">
      <c r="N700" s="152"/>
      <c r="O700" s="152"/>
    </row>
    <row r="701" spans="14:15" x14ac:dyDescent="0.3">
      <c r="N701" s="152"/>
      <c r="O701" s="152"/>
    </row>
    <row r="702" spans="14:15" x14ac:dyDescent="0.3">
      <c r="N702" s="152"/>
      <c r="O702" s="152"/>
    </row>
    <row r="703" spans="14:15" x14ac:dyDescent="0.3">
      <c r="N703" s="152"/>
      <c r="O703" s="152"/>
    </row>
    <row r="704" spans="14:15" x14ac:dyDescent="0.3">
      <c r="N704" s="152"/>
      <c r="O704" s="152"/>
    </row>
    <row r="705" spans="14:15" x14ac:dyDescent="0.3">
      <c r="N705" s="152"/>
      <c r="O705" s="152"/>
    </row>
    <row r="706" spans="14:15" x14ac:dyDescent="0.3">
      <c r="N706" s="152"/>
      <c r="O706" s="152"/>
    </row>
    <row r="707" spans="14:15" x14ac:dyDescent="0.3">
      <c r="N707" s="152"/>
      <c r="O707" s="152"/>
    </row>
    <row r="708" spans="14:15" x14ac:dyDescent="0.3">
      <c r="N708" s="152"/>
      <c r="O708" s="152"/>
    </row>
    <row r="709" spans="14:15" x14ac:dyDescent="0.3">
      <c r="N709" s="152"/>
      <c r="O709" s="152"/>
    </row>
    <row r="710" spans="14:15" x14ac:dyDescent="0.3">
      <c r="N710" s="152"/>
      <c r="O710" s="152"/>
    </row>
    <row r="711" spans="14:15" x14ac:dyDescent="0.3">
      <c r="N711" s="152"/>
      <c r="O711" s="152"/>
    </row>
    <row r="712" spans="14:15" x14ac:dyDescent="0.3">
      <c r="N712" s="152"/>
      <c r="O712" s="152"/>
    </row>
    <row r="713" spans="14:15" x14ac:dyDescent="0.3">
      <c r="N713" s="152"/>
      <c r="O713" s="152"/>
    </row>
    <row r="714" spans="14:15" x14ac:dyDescent="0.3">
      <c r="N714" s="152"/>
      <c r="O714" s="152"/>
    </row>
    <row r="715" spans="14:15" x14ac:dyDescent="0.3">
      <c r="N715" s="152"/>
      <c r="O715" s="152"/>
    </row>
    <row r="716" spans="14:15" x14ac:dyDescent="0.3">
      <c r="N716" s="152"/>
      <c r="O716" s="152"/>
    </row>
    <row r="717" spans="14:15" x14ac:dyDescent="0.3">
      <c r="N717" s="152"/>
      <c r="O717" s="152"/>
    </row>
    <row r="718" spans="14:15" x14ac:dyDescent="0.3">
      <c r="N718" s="152"/>
      <c r="O718" s="152"/>
    </row>
    <row r="719" spans="14:15" x14ac:dyDescent="0.3">
      <c r="N719" s="152"/>
      <c r="O719" s="152"/>
    </row>
    <row r="720" spans="14:15" x14ac:dyDescent="0.3">
      <c r="N720" s="152"/>
      <c r="O720" s="152"/>
    </row>
    <row r="721" spans="14:15" x14ac:dyDescent="0.3">
      <c r="N721" s="152"/>
      <c r="O721" s="152"/>
    </row>
    <row r="722" spans="14:15" x14ac:dyDescent="0.3">
      <c r="N722" s="152"/>
      <c r="O722" s="152"/>
    </row>
    <row r="723" spans="14:15" x14ac:dyDescent="0.3">
      <c r="N723" s="152"/>
      <c r="O723" s="152"/>
    </row>
    <row r="724" spans="14:15" x14ac:dyDescent="0.3">
      <c r="N724" s="152"/>
      <c r="O724" s="152"/>
    </row>
    <row r="725" spans="14:15" x14ac:dyDescent="0.3">
      <c r="N725" s="152"/>
      <c r="O725" s="152"/>
    </row>
    <row r="726" spans="14:15" x14ac:dyDescent="0.3">
      <c r="N726" s="152"/>
      <c r="O726" s="152"/>
    </row>
    <row r="727" spans="14:15" x14ac:dyDescent="0.3">
      <c r="N727" s="152"/>
      <c r="O727" s="152"/>
    </row>
    <row r="728" spans="14:15" x14ac:dyDescent="0.3">
      <c r="N728" s="152"/>
      <c r="O728" s="152"/>
    </row>
    <row r="729" spans="14:15" x14ac:dyDescent="0.3">
      <c r="N729" s="152"/>
      <c r="O729" s="152"/>
    </row>
    <row r="730" spans="14:15" x14ac:dyDescent="0.3">
      <c r="N730" s="152"/>
      <c r="O730" s="152"/>
    </row>
    <row r="731" spans="14:15" x14ac:dyDescent="0.3">
      <c r="N731" s="152"/>
      <c r="O731" s="152"/>
    </row>
    <row r="732" spans="14:15" x14ac:dyDescent="0.3">
      <c r="N732" s="152"/>
      <c r="O732" s="152"/>
    </row>
    <row r="733" spans="14:15" x14ac:dyDescent="0.3">
      <c r="N733" s="152"/>
      <c r="O733" s="152"/>
    </row>
    <row r="734" spans="14:15" x14ac:dyDescent="0.3">
      <c r="N734" s="152"/>
      <c r="O734" s="152"/>
    </row>
    <row r="735" spans="14:15" x14ac:dyDescent="0.3">
      <c r="N735" s="152"/>
      <c r="O735" s="152"/>
    </row>
    <row r="736" spans="14:15" x14ac:dyDescent="0.3">
      <c r="N736" s="152"/>
      <c r="O736" s="152"/>
    </row>
    <row r="737" spans="14:15" x14ac:dyDescent="0.3">
      <c r="N737" s="152"/>
      <c r="O737" s="152"/>
    </row>
    <row r="738" spans="14:15" x14ac:dyDescent="0.3">
      <c r="N738" s="152"/>
      <c r="O738" s="152"/>
    </row>
    <row r="739" spans="14:15" x14ac:dyDescent="0.3">
      <c r="N739" s="152"/>
      <c r="O739" s="152"/>
    </row>
    <row r="740" spans="14:15" x14ac:dyDescent="0.3">
      <c r="N740" s="152"/>
      <c r="O740" s="152"/>
    </row>
    <row r="741" spans="14:15" x14ac:dyDescent="0.3">
      <c r="N741" s="152"/>
      <c r="O741" s="152"/>
    </row>
    <row r="742" spans="14:15" x14ac:dyDescent="0.3">
      <c r="N742" s="152"/>
      <c r="O742" s="152"/>
    </row>
    <row r="743" spans="14:15" x14ac:dyDescent="0.3">
      <c r="N743" s="152"/>
      <c r="O743" s="152"/>
    </row>
    <row r="744" spans="14:15" x14ac:dyDescent="0.3">
      <c r="N744" s="152"/>
      <c r="O744" s="152"/>
    </row>
    <row r="745" spans="14:15" x14ac:dyDescent="0.3">
      <c r="N745" s="152"/>
      <c r="O745" s="152"/>
    </row>
    <row r="746" spans="14:15" x14ac:dyDescent="0.3">
      <c r="N746" s="152"/>
      <c r="O746" s="152"/>
    </row>
    <row r="747" spans="14:15" x14ac:dyDescent="0.3">
      <c r="N747" s="152"/>
      <c r="O747" s="152"/>
    </row>
    <row r="748" spans="14:15" x14ac:dyDescent="0.3">
      <c r="N748" s="152"/>
      <c r="O748" s="152"/>
    </row>
    <row r="749" spans="14:15" x14ac:dyDescent="0.3">
      <c r="N749" s="152"/>
      <c r="O749" s="152"/>
    </row>
    <row r="750" spans="14:15" x14ac:dyDescent="0.3">
      <c r="N750" s="152"/>
      <c r="O750" s="152"/>
    </row>
    <row r="751" spans="14:15" x14ac:dyDescent="0.3">
      <c r="N751" s="152"/>
      <c r="O751" s="152"/>
    </row>
    <row r="752" spans="14:15" x14ac:dyDescent="0.3">
      <c r="N752" s="152"/>
      <c r="O752" s="152"/>
    </row>
    <row r="753" spans="14:15" x14ac:dyDescent="0.3">
      <c r="N753" s="152"/>
      <c r="O753" s="152"/>
    </row>
    <row r="754" spans="14:15" x14ac:dyDescent="0.3">
      <c r="N754" s="152"/>
      <c r="O754" s="152"/>
    </row>
    <row r="755" spans="14:15" x14ac:dyDescent="0.3">
      <c r="N755" s="152"/>
      <c r="O755" s="152"/>
    </row>
    <row r="756" spans="14:15" x14ac:dyDescent="0.3">
      <c r="N756" s="152"/>
      <c r="O756" s="152"/>
    </row>
    <row r="757" spans="14:15" x14ac:dyDescent="0.3">
      <c r="N757" s="152"/>
      <c r="O757" s="152"/>
    </row>
    <row r="758" spans="14:15" x14ac:dyDescent="0.3">
      <c r="N758" s="152"/>
      <c r="O758" s="152"/>
    </row>
    <row r="759" spans="14:15" x14ac:dyDescent="0.3">
      <c r="N759" s="152"/>
      <c r="O759" s="152"/>
    </row>
    <row r="760" spans="14:15" x14ac:dyDescent="0.3">
      <c r="N760" s="152"/>
      <c r="O760" s="152"/>
    </row>
    <row r="761" spans="14:15" x14ac:dyDescent="0.3">
      <c r="N761" s="152"/>
      <c r="O761" s="152"/>
    </row>
    <row r="762" spans="14:15" x14ac:dyDescent="0.3">
      <c r="N762" s="152"/>
      <c r="O762" s="152"/>
    </row>
    <row r="763" spans="14:15" x14ac:dyDescent="0.3">
      <c r="N763" s="152"/>
      <c r="O763" s="152"/>
    </row>
    <row r="764" spans="14:15" x14ac:dyDescent="0.3">
      <c r="N764" s="152"/>
      <c r="O764" s="152"/>
    </row>
    <row r="765" spans="14:15" x14ac:dyDescent="0.3">
      <c r="N765" s="152"/>
      <c r="O765" s="152"/>
    </row>
    <row r="766" spans="14:15" x14ac:dyDescent="0.3">
      <c r="N766" s="152"/>
      <c r="O766" s="152"/>
    </row>
    <row r="767" spans="14:15" x14ac:dyDescent="0.3">
      <c r="N767" s="152"/>
      <c r="O767" s="152"/>
    </row>
    <row r="768" spans="14:15" x14ac:dyDescent="0.3">
      <c r="N768" s="152"/>
      <c r="O768" s="152"/>
    </row>
    <row r="769" spans="14:15" x14ac:dyDescent="0.3">
      <c r="N769" s="152"/>
      <c r="O769" s="152"/>
    </row>
    <row r="770" spans="14:15" x14ac:dyDescent="0.3">
      <c r="N770" s="152"/>
      <c r="O770" s="152"/>
    </row>
    <row r="771" spans="14:15" x14ac:dyDescent="0.3">
      <c r="N771" s="152"/>
      <c r="O771" s="152"/>
    </row>
    <row r="772" spans="14:15" x14ac:dyDescent="0.3">
      <c r="N772" s="152"/>
      <c r="O772" s="152"/>
    </row>
    <row r="773" spans="14:15" x14ac:dyDescent="0.3">
      <c r="N773" s="152"/>
      <c r="O773" s="152"/>
    </row>
    <row r="774" spans="14:15" x14ac:dyDescent="0.3">
      <c r="N774" s="152"/>
      <c r="O774" s="152"/>
    </row>
    <row r="775" spans="14:15" x14ac:dyDescent="0.3">
      <c r="N775" s="152"/>
      <c r="O775" s="152"/>
    </row>
    <row r="776" spans="14:15" x14ac:dyDescent="0.3">
      <c r="N776" s="152"/>
      <c r="O776" s="152"/>
    </row>
    <row r="777" spans="14:15" x14ac:dyDescent="0.3">
      <c r="N777" s="152"/>
      <c r="O777" s="152"/>
    </row>
    <row r="778" spans="14:15" x14ac:dyDescent="0.3">
      <c r="N778" s="152"/>
      <c r="O778" s="152"/>
    </row>
    <row r="779" spans="14:15" x14ac:dyDescent="0.3">
      <c r="N779" s="152"/>
      <c r="O779" s="152"/>
    </row>
    <row r="780" spans="14:15" x14ac:dyDescent="0.3">
      <c r="N780" s="152"/>
      <c r="O780" s="152"/>
    </row>
    <row r="781" spans="14:15" x14ac:dyDescent="0.3">
      <c r="N781" s="152"/>
      <c r="O781" s="152"/>
    </row>
    <row r="782" spans="14:15" x14ac:dyDescent="0.3">
      <c r="N782" s="152"/>
      <c r="O782" s="152"/>
    </row>
    <row r="783" spans="14:15" x14ac:dyDescent="0.3">
      <c r="N783" s="152"/>
      <c r="O783" s="152"/>
    </row>
    <row r="784" spans="14:15" x14ac:dyDescent="0.3">
      <c r="N784" s="152"/>
      <c r="O784" s="152"/>
    </row>
    <row r="785" spans="14:15" x14ac:dyDescent="0.3">
      <c r="N785" s="152"/>
      <c r="O785" s="152"/>
    </row>
    <row r="786" spans="14:15" x14ac:dyDescent="0.3">
      <c r="N786" s="152"/>
      <c r="O786" s="152"/>
    </row>
    <row r="787" spans="14:15" x14ac:dyDescent="0.3">
      <c r="N787" s="152"/>
      <c r="O787" s="152"/>
    </row>
    <row r="788" spans="14:15" x14ac:dyDescent="0.3">
      <c r="N788" s="152"/>
      <c r="O788" s="152"/>
    </row>
    <row r="789" spans="14:15" x14ac:dyDescent="0.3">
      <c r="N789" s="152"/>
      <c r="O789" s="152"/>
    </row>
    <row r="790" spans="14:15" x14ac:dyDescent="0.3">
      <c r="N790" s="152"/>
      <c r="O790" s="152"/>
    </row>
    <row r="791" spans="14:15" x14ac:dyDescent="0.3">
      <c r="N791" s="152"/>
      <c r="O791" s="152"/>
    </row>
    <row r="792" spans="14:15" x14ac:dyDescent="0.3">
      <c r="N792" s="152"/>
      <c r="O792" s="152"/>
    </row>
    <row r="793" spans="14:15" x14ac:dyDescent="0.3">
      <c r="N793" s="152"/>
      <c r="O793" s="152"/>
    </row>
    <row r="794" spans="14:15" x14ac:dyDescent="0.3">
      <c r="N794" s="152"/>
      <c r="O794" s="152"/>
    </row>
    <row r="795" spans="14:15" x14ac:dyDescent="0.3">
      <c r="N795" s="152"/>
      <c r="O795" s="152"/>
    </row>
    <row r="796" spans="14:15" x14ac:dyDescent="0.3">
      <c r="N796" s="152"/>
      <c r="O796" s="152"/>
    </row>
    <row r="797" spans="14:15" x14ac:dyDescent="0.3">
      <c r="N797" s="152"/>
      <c r="O797" s="152"/>
    </row>
    <row r="798" spans="14:15" x14ac:dyDescent="0.3">
      <c r="N798" s="152"/>
      <c r="O798" s="152"/>
    </row>
    <row r="799" spans="14:15" x14ac:dyDescent="0.3">
      <c r="N799" s="152"/>
      <c r="O799" s="152"/>
    </row>
    <row r="800" spans="14:15" x14ac:dyDescent="0.3">
      <c r="N800" s="152"/>
      <c r="O800" s="152"/>
    </row>
    <row r="801" spans="14:15" x14ac:dyDescent="0.3">
      <c r="N801" s="152"/>
      <c r="O801" s="152"/>
    </row>
    <row r="802" spans="14:15" x14ac:dyDescent="0.3">
      <c r="N802" s="152"/>
      <c r="O802" s="152"/>
    </row>
    <row r="803" spans="14:15" x14ac:dyDescent="0.3">
      <c r="N803" s="152"/>
      <c r="O803" s="152"/>
    </row>
    <row r="804" spans="14:15" x14ac:dyDescent="0.3">
      <c r="N804" s="152"/>
      <c r="O804" s="152"/>
    </row>
    <row r="805" spans="14:15" x14ac:dyDescent="0.3">
      <c r="N805" s="152"/>
      <c r="O805" s="152"/>
    </row>
    <row r="806" spans="14:15" x14ac:dyDescent="0.3">
      <c r="N806" s="152"/>
      <c r="O806" s="152"/>
    </row>
    <row r="807" spans="14:15" x14ac:dyDescent="0.3">
      <c r="N807" s="152"/>
      <c r="O807" s="152"/>
    </row>
    <row r="808" spans="14:15" x14ac:dyDescent="0.3">
      <c r="N808" s="152"/>
      <c r="O808" s="152"/>
    </row>
    <row r="809" spans="14:15" x14ac:dyDescent="0.3">
      <c r="N809" s="152"/>
      <c r="O809" s="152"/>
    </row>
    <row r="810" spans="14:15" x14ac:dyDescent="0.3">
      <c r="N810" s="152"/>
      <c r="O810" s="152"/>
    </row>
    <row r="811" spans="14:15" x14ac:dyDescent="0.3">
      <c r="N811" s="152"/>
      <c r="O811" s="152"/>
    </row>
    <row r="812" spans="14:15" x14ac:dyDescent="0.3">
      <c r="N812" s="152"/>
      <c r="O812" s="152"/>
    </row>
    <row r="813" spans="14:15" x14ac:dyDescent="0.3">
      <c r="N813" s="152"/>
      <c r="O813" s="152"/>
    </row>
    <row r="814" spans="14:15" x14ac:dyDescent="0.3">
      <c r="N814" s="152"/>
      <c r="O814" s="152"/>
    </row>
    <row r="815" spans="14:15" x14ac:dyDescent="0.3">
      <c r="N815" s="152"/>
      <c r="O815" s="152"/>
    </row>
    <row r="816" spans="14:15" x14ac:dyDescent="0.3">
      <c r="N816" s="152"/>
      <c r="O816" s="152"/>
    </row>
    <row r="817" spans="14:15" x14ac:dyDescent="0.3">
      <c r="N817" s="152"/>
      <c r="O817" s="152"/>
    </row>
    <row r="818" spans="14:15" x14ac:dyDescent="0.3">
      <c r="N818" s="152"/>
      <c r="O818" s="152"/>
    </row>
    <row r="819" spans="14:15" x14ac:dyDescent="0.3">
      <c r="N819" s="152"/>
      <c r="O819" s="152"/>
    </row>
    <row r="820" spans="14:15" x14ac:dyDescent="0.3">
      <c r="N820" s="152"/>
      <c r="O820" s="152"/>
    </row>
    <row r="821" spans="14:15" x14ac:dyDescent="0.3">
      <c r="N821" s="152"/>
      <c r="O821" s="152"/>
    </row>
    <row r="822" spans="14:15" x14ac:dyDescent="0.3">
      <c r="N822" s="152"/>
      <c r="O822" s="152"/>
    </row>
    <row r="823" spans="14:15" x14ac:dyDescent="0.3">
      <c r="N823" s="152"/>
      <c r="O823" s="152"/>
    </row>
    <row r="824" spans="14:15" x14ac:dyDescent="0.3">
      <c r="N824" s="152"/>
      <c r="O824" s="152"/>
    </row>
    <row r="825" spans="14:15" x14ac:dyDescent="0.3">
      <c r="N825" s="152"/>
      <c r="O825" s="152"/>
    </row>
    <row r="826" spans="14:15" x14ac:dyDescent="0.3">
      <c r="N826" s="152"/>
      <c r="O826" s="152"/>
    </row>
    <row r="827" spans="14:15" x14ac:dyDescent="0.3">
      <c r="N827" s="152"/>
      <c r="O827" s="152"/>
    </row>
    <row r="828" spans="14:15" x14ac:dyDescent="0.3">
      <c r="N828" s="152"/>
      <c r="O828" s="152"/>
    </row>
    <row r="829" spans="14:15" x14ac:dyDescent="0.3">
      <c r="N829" s="152"/>
      <c r="O829" s="152"/>
    </row>
    <row r="830" spans="14:15" x14ac:dyDescent="0.3">
      <c r="N830" s="152"/>
      <c r="O830" s="152"/>
    </row>
    <row r="831" spans="14:15" x14ac:dyDescent="0.3">
      <c r="N831" s="152"/>
      <c r="O831" s="152"/>
    </row>
    <row r="832" spans="14:15" x14ac:dyDescent="0.3">
      <c r="N832" s="152"/>
      <c r="O832" s="152"/>
    </row>
    <row r="833" spans="14:15" x14ac:dyDescent="0.3">
      <c r="N833" s="152"/>
      <c r="O833" s="152"/>
    </row>
    <row r="834" spans="14:15" x14ac:dyDescent="0.3">
      <c r="N834" s="152"/>
      <c r="O834" s="152"/>
    </row>
    <row r="835" spans="14:15" x14ac:dyDescent="0.3">
      <c r="N835" s="152"/>
      <c r="O835" s="152"/>
    </row>
    <row r="836" spans="14:15" x14ac:dyDescent="0.3">
      <c r="N836" s="152"/>
      <c r="O836" s="152"/>
    </row>
    <row r="837" spans="14:15" x14ac:dyDescent="0.3">
      <c r="N837" s="152"/>
      <c r="O837" s="152"/>
    </row>
    <row r="838" spans="14:15" x14ac:dyDescent="0.3">
      <c r="N838" s="152"/>
      <c r="O838" s="152"/>
    </row>
    <row r="839" spans="14:15" x14ac:dyDescent="0.3">
      <c r="N839" s="152"/>
      <c r="O839" s="152"/>
    </row>
    <row r="840" spans="14:15" x14ac:dyDescent="0.3">
      <c r="N840" s="152"/>
      <c r="O840" s="152"/>
    </row>
    <row r="841" spans="14:15" x14ac:dyDescent="0.3">
      <c r="N841" s="152"/>
      <c r="O841" s="152"/>
    </row>
    <row r="842" spans="14:15" x14ac:dyDescent="0.3">
      <c r="N842" s="152"/>
      <c r="O842" s="152"/>
    </row>
    <row r="843" spans="14:15" x14ac:dyDescent="0.3">
      <c r="N843" s="152"/>
      <c r="O843" s="152"/>
    </row>
    <row r="844" spans="14:15" x14ac:dyDescent="0.3">
      <c r="N844" s="152"/>
      <c r="O844" s="152"/>
    </row>
    <row r="845" spans="14:15" x14ac:dyDescent="0.3">
      <c r="N845" s="152"/>
      <c r="O845" s="152"/>
    </row>
    <row r="846" spans="14:15" x14ac:dyDescent="0.3">
      <c r="N846" s="152"/>
      <c r="O846" s="152"/>
    </row>
    <row r="847" spans="14:15" x14ac:dyDescent="0.3">
      <c r="N847" s="152"/>
      <c r="O847" s="152"/>
    </row>
    <row r="848" spans="14:15" x14ac:dyDescent="0.3">
      <c r="N848" s="152"/>
      <c r="O848" s="152"/>
    </row>
    <row r="849" spans="14:15" x14ac:dyDescent="0.3">
      <c r="N849" s="152"/>
      <c r="O849" s="152"/>
    </row>
    <row r="850" spans="14:15" x14ac:dyDescent="0.3">
      <c r="N850" s="152"/>
      <c r="O850" s="152"/>
    </row>
    <row r="851" spans="14:15" x14ac:dyDescent="0.3">
      <c r="N851" s="152"/>
      <c r="O851" s="152"/>
    </row>
    <row r="852" spans="14:15" x14ac:dyDescent="0.3">
      <c r="N852" s="152"/>
      <c r="O852" s="152"/>
    </row>
    <row r="853" spans="14:15" x14ac:dyDescent="0.3">
      <c r="N853" s="152"/>
      <c r="O853" s="152"/>
    </row>
    <row r="854" spans="14:15" x14ac:dyDescent="0.3">
      <c r="N854" s="152"/>
      <c r="O854" s="152"/>
    </row>
    <row r="855" spans="14:15" x14ac:dyDescent="0.3">
      <c r="N855" s="152"/>
      <c r="O855" s="152"/>
    </row>
    <row r="856" spans="14:15" x14ac:dyDescent="0.3">
      <c r="N856" s="152"/>
      <c r="O856" s="152"/>
    </row>
    <row r="857" spans="14:15" x14ac:dyDescent="0.3">
      <c r="N857" s="152"/>
      <c r="O857" s="152"/>
    </row>
    <row r="858" spans="14:15" x14ac:dyDescent="0.3">
      <c r="N858" s="152"/>
      <c r="O858" s="152"/>
    </row>
    <row r="859" spans="14:15" x14ac:dyDescent="0.3">
      <c r="N859" s="152"/>
      <c r="O859" s="152"/>
    </row>
    <row r="860" spans="14:15" x14ac:dyDescent="0.3">
      <c r="N860" s="152"/>
      <c r="O860" s="152"/>
    </row>
    <row r="861" spans="14:15" x14ac:dyDescent="0.3">
      <c r="N861" s="152"/>
      <c r="O861" s="152"/>
    </row>
    <row r="862" spans="14:15" x14ac:dyDescent="0.3">
      <c r="N862" s="152"/>
      <c r="O862" s="152"/>
    </row>
    <row r="863" spans="14:15" x14ac:dyDescent="0.3">
      <c r="N863" s="152"/>
      <c r="O863" s="152"/>
    </row>
    <row r="864" spans="14:15" x14ac:dyDescent="0.3">
      <c r="N864" s="152"/>
      <c r="O864" s="152"/>
    </row>
    <row r="865" spans="14:15" x14ac:dyDescent="0.3">
      <c r="N865" s="152"/>
      <c r="O865" s="152"/>
    </row>
    <row r="866" spans="14:15" x14ac:dyDescent="0.3">
      <c r="N866" s="152"/>
      <c r="O866" s="152"/>
    </row>
    <row r="867" spans="14:15" x14ac:dyDescent="0.3">
      <c r="N867" s="152"/>
      <c r="O867" s="152"/>
    </row>
    <row r="868" spans="14:15" x14ac:dyDescent="0.3">
      <c r="N868" s="152"/>
      <c r="O868" s="152"/>
    </row>
    <row r="869" spans="14:15" x14ac:dyDescent="0.3">
      <c r="N869" s="152"/>
      <c r="O869" s="152"/>
    </row>
    <row r="870" spans="14:15" x14ac:dyDescent="0.3">
      <c r="N870" s="152"/>
      <c r="O870" s="152"/>
    </row>
    <row r="871" spans="14:15" x14ac:dyDescent="0.3">
      <c r="N871" s="152"/>
      <c r="O871" s="152"/>
    </row>
    <row r="872" spans="14:15" x14ac:dyDescent="0.3">
      <c r="N872" s="152"/>
      <c r="O872" s="152"/>
    </row>
    <row r="873" spans="14:15" x14ac:dyDescent="0.3">
      <c r="N873" s="152"/>
      <c r="O873" s="152"/>
    </row>
    <row r="874" spans="14:15" x14ac:dyDescent="0.3">
      <c r="N874" s="152"/>
      <c r="O874" s="152"/>
    </row>
    <row r="875" spans="14:15" x14ac:dyDescent="0.3">
      <c r="N875" s="152"/>
      <c r="O875" s="152"/>
    </row>
    <row r="876" spans="14:15" x14ac:dyDescent="0.3">
      <c r="N876" s="152"/>
      <c r="O876" s="152"/>
    </row>
    <row r="877" spans="14:15" x14ac:dyDescent="0.3">
      <c r="N877" s="152"/>
      <c r="O877" s="152"/>
    </row>
    <row r="878" spans="14:15" x14ac:dyDescent="0.3">
      <c r="N878" s="152"/>
      <c r="O878" s="152"/>
    </row>
    <row r="879" spans="14:15" x14ac:dyDescent="0.3">
      <c r="N879" s="152"/>
      <c r="O879" s="152"/>
    </row>
    <row r="880" spans="14:15" x14ac:dyDescent="0.3">
      <c r="N880" s="152"/>
      <c r="O880" s="152"/>
    </row>
    <row r="881" spans="14:15" x14ac:dyDescent="0.3">
      <c r="N881" s="152"/>
      <c r="O881" s="152"/>
    </row>
    <row r="882" spans="14:15" x14ac:dyDescent="0.3">
      <c r="N882" s="152"/>
      <c r="O882" s="152"/>
    </row>
    <row r="883" spans="14:15" x14ac:dyDescent="0.3">
      <c r="N883" s="152"/>
      <c r="O883" s="152"/>
    </row>
    <row r="884" spans="14:15" x14ac:dyDescent="0.3">
      <c r="N884" s="152"/>
      <c r="O884" s="152"/>
    </row>
    <row r="885" spans="14:15" x14ac:dyDescent="0.3">
      <c r="N885" s="152"/>
      <c r="O885" s="152"/>
    </row>
    <row r="886" spans="14:15" x14ac:dyDescent="0.3">
      <c r="N886" s="152"/>
      <c r="O886" s="152"/>
    </row>
    <row r="887" spans="14:15" x14ac:dyDescent="0.3">
      <c r="N887" s="152"/>
      <c r="O887" s="152"/>
    </row>
    <row r="888" spans="14:15" x14ac:dyDescent="0.3">
      <c r="N888" s="152"/>
      <c r="O888" s="152"/>
    </row>
    <row r="889" spans="14:15" x14ac:dyDescent="0.3">
      <c r="N889" s="152"/>
      <c r="O889" s="152"/>
    </row>
    <row r="890" spans="14:15" x14ac:dyDescent="0.3">
      <c r="N890" s="152"/>
      <c r="O890" s="152"/>
    </row>
    <row r="891" spans="14:15" x14ac:dyDescent="0.3">
      <c r="N891" s="152"/>
      <c r="O891" s="152"/>
    </row>
    <row r="892" spans="14:15" x14ac:dyDescent="0.3">
      <c r="N892" s="152"/>
      <c r="O892" s="152"/>
    </row>
    <row r="893" spans="14:15" x14ac:dyDescent="0.3">
      <c r="N893" s="152"/>
      <c r="O893" s="152"/>
    </row>
    <row r="894" spans="14:15" x14ac:dyDescent="0.3">
      <c r="N894" s="152"/>
      <c r="O894" s="152"/>
    </row>
    <row r="895" spans="14:15" x14ac:dyDescent="0.3">
      <c r="N895" s="152"/>
      <c r="O895" s="152"/>
    </row>
    <row r="896" spans="14:15" x14ac:dyDescent="0.3">
      <c r="N896" s="152"/>
      <c r="O896" s="152"/>
    </row>
    <row r="897" spans="14:15" x14ac:dyDescent="0.3">
      <c r="N897" s="152"/>
      <c r="O897" s="152"/>
    </row>
    <row r="898" spans="14:15" x14ac:dyDescent="0.3">
      <c r="N898" s="152"/>
      <c r="O898" s="152"/>
    </row>
    <row r="899" spans="14:15" x14ac:dyDescent="0.3">
      <c r="N899" s="152"/>
      <c r="O899" s="152"/>
    </row>
    <row r="900" spans="14:15" x14ac:dyDescent="0.3">
      <c r="N900" s="152"/>
      <c r="O900" s="152"/>
    </row>
    <row r="901" spans="14:15" x14ac:dyDescent="0.3">
      <c r="N901" s="152"/>
      <c r="O901" s="152"/>
    </row>
    <row r="902" spans="14:15" x14ac:dyDescent="0.3">
      <c r="N902" s="152"/>
      <c r="O902" s="152"/>
    </row>
    <row r="903" spans="14:15" x14ac:dyDescent="0.3">
      <c r="N903" s="152"/>
      <c r="O903" s="152"/>
    </row>
    <row r="904" spans="14:15" x14ac:dyDescent="0.3">
      <c r="N904" s="152"/>
      <c r="O904" s="152"/>
    </row>
    <row r="905" spans="14:15" x14ac:dyDescent="0.3">
      <c r="N905" s="152"/>
      <c r="O905" s="152"/>
    </row>
    <row r="906" spans="14:15" x14ac:dyDescent="0.3">
      <c r="N906" s="152"/>
      <c r="O906" s="152"/>
    </row>
    <row r="907" spans="14:15" x14ac:dyDescent="0.3">
      <c r="N907" s="152"/>
      <c r="O907" s="152"/>
    </row>
    <row r="908" spans="14:15" x14ac:dyDescent="0.3">
      <c r="N908" s="152"/>
      <c r="O908" s="152"/>
    </row>
    <row r="909" spans="14:15" x14ac:dyDescent="0.3">
      <c r="N909" s="152"/>
      <c r="O909" s="152"/>
    </row>
    <row r="910" spans="14:15" x14ac:dyDescent="0.3">
      <c r="N910" s="152"/>
      <c r="O910" s="152"/>
    </row>
    <row r="911" spans="14:15" x14ac:dyDescent="0.3">
      <c r="N911" s="152"/>
      <c r="O911" s="152"/>
    </row>
    <row r="912" spans="14:15" x14ac:dyDescent="0.3">
      <c r="N912" s="152"/>
      <c r="O912" s="152"/>
    </row>
    <row r="913" spans="14:15" x14ac:dyDescent="0.3">
      <c r="N913" s="152"/>
      <c r="O913" s="152"/>
    </row>
    <row r="914" spans="14:15" x14ac:dyDescent="0.3">
      <c r="N914" s="152"/>
      <c r="O914" s="152"/>
    </row>
    <row r="915" spans="14:15" x14ac:dyDescent="0.3">
      <c r="N915" s="152"/>
      <c r="O915" s="152"/>
    </row>
    <row r="916" spans="14:15" x14ac:dyDescent="0.3">
      <c r="N916" s="152"/>
      <c r="O916" s="152"/>
    </row>
    <row r="917" spans="14:15" x14ac:dyDescent="0.3">
      <c r="N917" s="152"/>
      <c r="O917" s="152"/>
    </row>
    <row r="918" spans="14:15" x14ac:dyDescent="0.3">
      <c r="N918" s="152"/>
      <c r="O918" s="152"/>
    </row>
    <row r="919" spans="14:15" x14ac:dyDescent="0.3">
      <c r="N919" s="152"/>
      <c r="O919" s="152"/>
    </row>
    <row r="920" spans="14:15" x14ac:dyDescent="0.3">
      <c r="N920" s="152"/>
      <c r="O920" s="152"/>
    </row>
    <row r="921" spans="14:15" x14ac:dyDescent="0.3">
      <c r="N921" s="152"/>
      <c r="O921" s="152"/>
    </row>
    <row r="922" spans="14:15" x14ac:dyDescent="0.3">
      <c r="N922" s="152"/>
      <c r="O922" s="152"/>
    </row>
    <row r="923" spans="14:15" x14ac:dyDescent="0.3">
      <c r="N923" s="152"/>
      <c r="O923" s="152"/>
    </row>
    <row r="924" spans="14:15" x14ac:dyDescent="0.3">
      <c r="N924" s="152"/>
      <c r="O924" s="152"/>
    </row>
    <row r="925" spans="14:15" x14ac:dyDescent="0.3">
      <c r="N925" s="152"/>
      <c r="O925" s="152"/>
    </row>
    <row r="926" spans="14:15" x14ac:dyDescent="0.3">
      <c r="N926" s="152"/>
      <c r="O926" s="152"/>
    </row>
    <row r="927" spans="14:15" x14ac:dyDescent="0.3">
      <c r="N927" s="152"/>
      <c r="O927" s="152"/>
    </row>
    <row r="928" spans="14:15" x14ac:dyDescent="0.3">
      <c r="N928" s="152"/>
      <c r="O928" s="152"/>
    </row>
    <row r="929" spans="14:15" x14ac:dyDescent="0.3">
      <c r="N929" s="152"/>
      <c r="O929" s="152"/>
    </row>
    <row r="930" spans="14:15" x14ac:dyDescent="0.3">
      <c r="N930" s="152"/>
      <c r="O930" s="152"/>
    </row>
    <row r="931" spans="14:15" x14ac:dyDescent="0.3">
      <c r="N931" s="152"/>
      <c r="O931" s="152"/>
    </row>
    <row r="932" spans="14:15" x14ac:dyDescent="0.3">
      <c r="N932" s="152"/>
      <c r="O932" s="152"/>
    </row>
    <row r="933" spans="14:15" x14ac:dyDescent="0.3">
      <c r="N933" s="152"/>
      <c r="O933" s="152"/>
    </row>
    <row r="934" spans="14:15" x14ac:dyDescent="0.3">
      <c r="N934" s="152"/>
      <c r="O934" s="152"/>
    </row>
    <row r="935" spans="14:15" x14ac:dyDescent="0.3">
      <c r="N935" s="152"/>
      <c r="O935" s="152"/>
    </row>
    <row r="936" spans="14:15" x14ac:dyDescent="0.3">
      <c r="N936" s="152"/>
      <c r="O936" s="152"/>
    </row>
    <row r="937" spans="14:15" x14ac:dyDescent="0.3">
      <c r="N937" s="152"/>
      <c r="O937" s="152"/>
    </row>
    <row r="938" spans="14:15" x14ac:dyDescent="0.3">
      <c r="N938" s="152"/>
      <c r="O938" s="152"/>
    </row>
    <row r="939" spans="14:15" x14ac:dyDescent="0.3">
      <c r="N939" s="152"/>
      <c r="O939" s="152"/>
    </row>
    <row r="940" spans="14:15" x14ac:dyDescent="0.3">
      <c r="N940" s="152"/>
      <c r="O940" s="152"/>
    </row>
    <row r="941" spans="14:15" x14ac:dyDescent="0.3">
      <c r="N941" s="152"/>
      <c r="O941" s="152"/>
    </row>
    <row r="942" spans="14:15" x14ac:dyDescent="0.3">
      <c r="N942" s="152"/>
      <c r="O942" s="152"/>
    </row>
    <row r="943" spans="14:15" x14ac:dyDescent="0.3">
      <c r="N943" s="152"/>
      <c r="O943" s="152"/>
    </row>
    <row r="944" spans="14:15" x14ac:dyDescent="0.3">
      <c r="N944" s="152"/>
      <c r="O944" s="152"/>
    </row>
    <row r="945" spans="14:15" x14ac:dyDescent="0.3">
      <c r="N945" s="152"/>
      <c r="O945" s="152"/>
    </row>
    <row r="946" spans="14:15" x14ac:dyDescent="0.3">
      <c r="N946" s="152"/>
      <c r="O946" s="152"/>
    </row>
    <row r="947" spans="14:15" x14ac:dyDescent="0.3">
      <c r="N947" s="152"/>
      <c r="O947" s="152"/>
    </row>
    <row r="948" spans="14:15" x14ac:dyDescent="0.3">
      <c r="N948" s="152"/>
      <c r="O948" s="152"/>
    </row>
    <row r="949" spans="14:15" x14ac:dyDescent="0.3">
      <c r="N949" s="152"/>
      <c r="O949" s="152"/>
    </row>
    <row r="950" spans="14:15" x14ac:dyDescent="0.3">
      <c r="N950" s="152"/>
      <c r="O950" s="152"/>
    </row>
    <row r="951" spans="14:15" x14ac:dyDescent="0.3">
      <c r="N951" s="152"/>
      <c r="O951" s="152"/>
    </row>
    <row r="952" spans="14:15" x14ac:dyDescent="0.3">
      <c r="N952" s="152"/>
      <c r="O952" s="152"/>
    </row>
    <row r="953" spans="14:15" x14ac:dyDescent="0.3">
      <c r="N953" s="152"/>
      <c r="O953" s="152"/>
    </row>
    <row r="954" spans="14:15" x14ac:dyDescent="0.3">
      <c r="N954" s="152"/>
      <c r="O954" s="152"/>
    </row>
    <row r="955" spans="14:15" x14ac:dyDescent="0.3">
      <c r="N955" s="152"/>
      <c r="O955" s="152"/>
    </row>
    <row r="956" spans="14:15" x14ac:dyDescent="0.3">
      <c r="N956" s="152"/>
      <c r="O956" s="152"/>
    </row>
    <row r="957" spans="14:15" x14ac:dyDescent="0.3">
      <c r="N957" s="152"/>
      <c r="O957" s="152"/>
    </row>
    <row r="958" spans="14:15" x14ac:dyDescent="0.3">
      <c r="N958" s="152"/>
      <c r="O958" s="152"/>
    </row>
    <row r="959" spans="14:15" x14ac:dyDescent="0.3">
      <c r="N959" s="152"/>
      <c r="O959" s="152"/>
    </row>
    <row r="960" spans="14:15" x14ac:dyDescent="0.3">
      <c r="N960" s="152"/>
      <c r="O960" s="152"/>
    </row>
    <row r="961" spans="14:15" x14ac:dyDescent="0.3">
      <c r="N961" s="152"/>
      <c r="O961" s="152"/>
    </row>
    <row r="962" spans="14:15" x14ac:dyDescent="0.3">
      <c r="N962" s="152"/>
      <c r="O962" s="152"/>
    </row>
    <row r="963" spans="14:15" x14ac:dyDescent="0.3">
      <c r="N963" s="152"/>
      <c r="O963" s="152"/>
    </row>
    <row r="964" spans="14:15" x14ac:dyDescent="0.3">
      <c r="N964" s="152"/>
      <c r="O964" s="152"/>
    </row>
    <row r="965" spans="14:15" x14ac:dyDescent="0.3">
      <c r="N965" s="152"/>
      <c r="O965" s="152"/>
    </row>
    <row r="966" spans="14:15" x14ac:dyDescent="0.3">
      <c r="N966" s="152"/>
      <c r="O966" s="152"/>
    </row>
    <row r="967" spans="14:15" x14ac:dyDescent="0.3">
      <c r="N967" s="152"/>
      <c r="O967" s="152"/>
    </row>
    <row r="968" spans="14:15" x14ac:dyDescent="0.3">
      <c r="N968" s="152"/>
      <c r="O968" s="152"/>
    </row>
    <row r="969" spans="14:15" x14ac:dyDescent="0.3">
      <c r="N969" s="152"/>
      <c r="O969" s="152"/>
    </row>
    <row r="970" spans="14:15" x14ac:dyDescent="0.3">
      <c r="N970" s="152"/>
      <c r="O970" s="152"/>
    </row>
    <row r="971" spans="14:15" x14ac:dyDescent="0.3">
      <c r="N971" s="152"/>
      <c r="O971" s="152"/>
    </row>
    <row r="972" spans="14:15" x14ac:dyDescent="0.3">
      <c r="N972" s="152"/>
      <c r="O972" s="152"/>
    </row>
    <row r="973" spans="14:15" x14ac:dyDescent="0.3">
      <c r="N973" s="152"/>
      <c r="O973" s="152"/>
    </row>
    <row r="974" spans="14:15" x14ac:dyDescent="0.3">
      <c r="N974" s="152"/>
      <c r="O974" s="152"/>
    </row>
    <row r="975" spans="14:15" x14ac:dyDescent="0.3">
      <c r="N975" s="152"/>
      <c r="O975" s="152"/>
    </row>
    <row r="976" spans="14:15" x14ac:dyDescent="0.3">
      <c r="N976" s="152"/>
      <c r="O976" s="152"/>
    </row>
    <row r="977" spans="14:15" x14ac:dyDescent="0.3">
      <c r="N977" s="152"/>
      <c r="O977" s="152"/>
    </row>
    <row r="978" spans="14:15" x14ac:dyDescent="0.3">
      <c r="N978" s="152"/>
      <c r="O978" s="152"/>
    </row>
    <row r="979" spans="14:15" x14ac:dyDescent="0.3">
      <c r="N979" s="152"/>
      <c r="O979" s="152"/>
    </row>
    <row r="980" spans="14:15" x14ac:dyDescent="0.3">
      <c r="N980" s="152"/>
      <c r="O980" s="152"/>
    </row>
    <row r="981" spans="14:15" x14ac:dyDescent="0.3">
      <c r="N981" s="152"/>
      <c r="O981" s="152"/>
    </row>
    <row r="982" spans="14:15" x14ac:dyDescent="0.3">
      <c r="N982" s="152"/>
      <c r="O982" s="152"/>
    </row>
    <row r="983" spans="14:15" x14ac:dyDescent="0.3">
      <c r="N983" s="152"/>
      <c r="O983" s="152"/>
    </row>
    <row r="984" spans="14:15" x14ac:dyDescent="0.3">
      <c r="N984" s="152"/>
      <c r="O984" s="152"/>
    </row>
    <row r="985" spans="14:15" x14ac:dyDescent="0.3">
      <c r="N985" s="152"/>
      <c r="O985" s="152"/>
    </row>
    <row r="986" spans="14:15" x14ac:dyDescent="0.3">
      <c r="N986" s="152"/>
      <c r="O986" s="152"/>
    </row>
    <row r="987" spans="14:15" x14ac:dyDescent="0.3">
      <c r="N987" s="152"/>
      <c r="O987" s="152"/>
    </row>
    <row r="988" spans="14:15" x14ac:dyDescent="0.3">
      <c r="N988" s="152"/>
      <c r="O988" s="152"/>
    </row>
    <row r="989" spans="14:15" x14ac:dyDescent="0.3">
      <c r="N989" s="152"/>
      <c r="O989" s="152"/>
    </row>
    <row r="990" spans="14:15" x14ac:dyDescent="0.3">
      <c r="N990" s="152"/>
      <c r="O990" s="152"/>
    </row>
    <row r="991" spans="14:15" x14ac:dyDescent="0.3">
      <c r="N991" s="152"/>
      <c r="O991" s="152"/>
    </row>
    <row r="992" spans="14:15" x14ac:dyDescent="0.3">
      <c r="N992" s="152"/>
      <c r="O992" s="152"/>
    </row>
    <row r="993" spans="14:15" x14ac:dyDescent="0.3">
      <c r="N993" s="152"/>
      <c r="O993" s="152"/>
    </row>
    <row r="994" spans="14:15" x14ac:dyDescent="0.3">
      <c r="N994" s="152"/>
      <c r="O994" s="152"/>
    </row>
    <row r="995" spans="14:15" x14ac:dyDescent="0.3">
      <c r="N995" s="152"/>
      <c r="O995" s="152"/>
    </row>
    <row r="996" spans="14:15" x14ac:dyDescent="0.3">
      <c r="N996" s="152"/>
      <c r="O996" s="152"/>
    </row>
    <row r="997" spans="14:15" x14ac:dyDescent="0.3">
      <c r="N997" s="152"/>
      <c r="O997" s="152"/>
    </row>
    <row r="998" spans="14:15" x14ac:dyDescent="0.3">
      <c r="N998" s="152"/>
      <c r="O998" s="152"/>
    </row>
    <row r="999" spans="14:15" x14ac:dyDescent="0.3">
      <c r="N999" s="152"/>
      <c r="O999" s="152"/>
    </row>
    <row r="1000" spans="14:15" x14ac:dyDescent="0.3">
      <c r="N1000" s="152"/>
      <c r="O1000" s="152"/>
    </row>
    <row r="1001" spans="14:15" x14ac:dyDescent="0.3">
      <c r="N1001" s="152"/>
      <c r="O1001" s="152"/>
    </row>
    <row r="1002" spans="14:15" x14ac:dyDescent="0.3">
      <c r="N1002" s="152"/>
      <c r="O1002" s="152"/>
    </row>
    <row r="1003" spans="14:15" x14ac:dyDescent="0.3">
      <c r="N1003" s="152"/>
      <c r="O1003" s="152"/>
    </row>
    <row r="1004" spans="14:15" x14ac:dyDescent="0.3">
      <c r="N1004" s="152"/>
      <c r="O1004" s="152"/>
    </row>
    <row r="1005" spans="14:15" x14ac:dyDescent="0.3">
      <c r="N1005" s="152"/>
      <c r="O1005" s="152"/>
    </row>
  </sheetData>
  <sheetProtection algorithmName="SHA-512" hashValue="aIhO3ZoO0L7yg8HWnPzfLktXubBu6bBOXIlbG9xNDgY85DDi2N+3d1eJXXL7VC5Vx+aKHLJXDDliE5ODgnXd9A==" saltValue="mTa0O2qCMmNSLjYzo42/ng==" spinCount="100000" sheet="1" objects="1" scenarios="1"/>
  <protectedRanges>
    <protectedRange sqref="G6:G430" name="Range2"/>
    <protectedRange sqref="D6:D430" name="Range1"/>
  </protectedRanges>
  <autoFilter ref="A3:G430" xr:uid="{00000000-0001-0000-0600-000000000000}">
    <filterColumn colId="0">
      <colorFilter dxfId="0"/>
    </filterColumn>
  </autoFilter>
  <mergeCells count="63">
    <mergeCell ref="A1:G1"/>
    <mergeCell ref="A2:F2"/>
    <mergeCell ref="B4:G4"/>
    <mergeCell ref="B5:G5"/>
    <mergeCell ref="B10:G10"/>
    <mergeCell ref="B16:G16"/>
    <mergeCell ref="B17:G17"/>
    <mergeCell ref="B22:G22"/>
    <mergeCell ref="B26:G26"/>
    <mergeCell ref="B33:G33"/>
    <mergeCell ref="B38:G38"/>
    <mergeCell ref="B44:G44"/>
    <mergeCell ref="B45:G45"/>
    <mergeCell ref="B63:G63"/>
    <mergeCell ref="B75:G75"/>
    <mergeCell ref="B69:G69"/>
    <mergeCell ref="B81:G81"/>
    <mergeCell ref="B97:G97"/>
    <mergeCell ref="B136:G136"/>
    <mergeCell ref="B137:G137"/>
    <mergeCell ref="B146:G146"/>
    <mergeCell ref="B118:G118"/>
    <mergeCell ref="B159:G159"/>
    <mergeCell ref="B179:G179"/>
    <mergeCell ref="B186:G186"/>
    <mergeCell ref="B191:G191"/>
    <mergeCell ref="B196:G196"/>
    <mergeCell ref="B168:G168"/>
    <mergeCell ref="B197:G197"/>
    <mergeCell ref="B200:G200"/>
    <mergeCell ref="B206:G206"/>
    <mergeCell ref="B209:G209"/>
    <mergeCell ref="B215:G215"/>
    <mergeCell ref="B226:G226"/>
    <mergeCell ref="B236:G236"/>
    <mergeCell ref="B244:G244"/>
    <mergeCell ref="B255:G255"/>
    <mergeCell ref="B268:G268"/>
    <mergeCell ref="B235:G235"/>
    <mergeCell ref="B269:G269"/>
    <mergeCell ref="B270:G270"/>
    <mergeCell ref="B271:G271"/>
    <mergeCell ref="B278:G278"/>
    <mergeCell ref="B294:G294"/>
    <mergeCell ref="B304:G304"/>
    <mergeCell ref="B323:G323"/>
    <mergeCell ref="B397:G397"/>
    <mergeCell ref="B409:G409"/>
    <mergeCell ref="B342:G342"/>
    <mergeCell ref="B358:G358"/>
    <mergeCell ref="B359:G359"/>
    <mergeCell ref="B361:G361"/>
    <mergeCell ref="B369:G369"/>
    <mergeCell ref="B393:G393"/>
    <mergeCell ref="B384:G384"/>
    <mergeCell ref="B404:G404"/>
    <mergeCell ref="B388:G388"/>
    <mergeCell ref="B408:G408"/>
    <mergeCell ref="B414:G414"/>
    <mergeCell ref="B420:G420"/>
    <mergeCell ref="B429:G429"/>
    <mergeCell ref="A433:C433"/>
    <mergeCell ref="B435:C435"/>
  </mergeCells>
  <dataValidations count="4">
    <dataValidation type="list" allowBlank="1" showErrorMessage="1" sqref="D3 D6:D9 D11:D15 D18:D21 D23:D25 D27:D32 D34:D37 D39:D43 D46:D62 D398:D403 D82:D96 D119:D135 D138:D145 D147:D158 D76:D80 D180:D185 D187:D190 D192:D195 D198:D199 D201:D205 D207:D208 D169:D178 D216:D225 D461:D462 D237:D243 D245:D254 D256:D267 D272:D277 D279:D293 D295:D303 D305:D322 D324:D341 D343:D357 D360 D160:D167 D70:D74 D362:D368 D370:D383 D410:D413 D415:D419 D421:D428 D98:D117 D64:D68 D385:D387 D394:D396 D210:D212 D430:D451 D227:D234 D405:D407" xr:uid="{00000000-0002-0000-0600-000000000000}">
      <formula1>$K$1:$M$1</formula1>
    </dataValidation>
    <dataValidation allowBlank="1" showErrorMessage="1" sqref="D452:D460" xr:uid="{837CB741-3D10-4316-BD8B-1AA5D1AF7271}"/>
    <dataValidation type="list" allowBlank="1" showErrorMessage="1" sqref="D213:D214" xr:uid="{8ECF56AB-FFAD-45E2-81FD-C3AE7C406DDD}">
      <formula1>$A$608:$A$610</formula1>
    </dataValidation>
    <dataValidation type="list" allowBlank="1" showInputMessage="1" showErrorMessage="1" sqref="D389:D392" xr:uid="{18D088F1-69E4-4F48-B579-38F0A1EEC48A}">
      <formula1>$L$1:$N$1</formula1>
    </dataValidation>
  </dataValidations>
  <pageMargins left="0.7" right="0.7" top="0.75" bottom="0.75" header="0" footer="0"/>
  <pageSetup paperSize="9" scale="3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C520-3909-48FE-BD6D-200B5BEA5523}">
  <sheetPr>
    <tabColor theme="0" tint="-4.9989318521683403E-2"/>
  </sheetPr>
  <dimension ref="A1:Y635"/>
  <sheetViews>
    <sheetView view="pageBreakPreview" topLeftCell="C383" zoomScale="60" zoomScaleNormal="39" workbookViewId="0">
      <selection activeCell="H383" sqref="H1:J1048576"/>
    </sheetView>
  </sheetViews>
  <sheetFormatPr defaultColWidth="14.453125" defaultRowHeight="15.5" x14ac:dyDescent="0.35"/>
  <cols>
    <col min="1" max="1" width="17.81640625" style="334" customWidth="1"/>
    <col min="2" max="2" width="52" style="334" customWidth="1"/>
    <col min="3" max="3" width="64.7265625" style="334" customWidth="1"/>
    <col min="4" max="4" width="17.26953125" style="334" customWidth="1"/>
    <col min="5" max="5" width="20.453125" style="334" customWidth="1"/>
    <col min="6" max="6" width="59.81640625" style="334" customWidth="1"/>
    <col min="7" max="7" width="54.7265625" style="408" customWidth="1"/>
    <col min="8" max="8" width="16" style="798" hidden="1" customWidth="1"/>
    <col min="9" max="9" width="17.26953125" style="798" hidden="1" customWidth="1"/>
    <col min="10" max="10" width="13.453125" style="798" hidden="1" customWidth="1"/>
    <col min="11" max="11" width="13.7265625" style="406" customWidth="1"/>
    <col min="12" max="12" width="9.08984375" style="408" customWidth="1"/>
    <col min="13" max="25" width="9.08984375" style="753" customWidth="1"/>
    <col min="26" max="16384" width="14.453125" style="334"/>
  </cols>
  <sheetData>
    <row r="1" spans="1:25" ht="21" x14ac:dyDescent="0.3">
      <c r="A1" s="974" t="s">
        <v>6295</v>
      </c>
      <c r="B1" s="1007"/>
      <c r="C1" s="1007"/>
      <c r="D1" s="1007"/>
      <c r="E1" s="1007"/>
      <c r="F1" s="1007"/>
      <c r="G1" s="1008"/>
      <c r="H1" s="785"/>
      <c r="I1" s="786"/>
      <c r="J1" s="787"/>
      <c r="K1" s="788"/>
      <c r="L1" s="348"/>
      <c r="M1" s="342"/>
      <c r="N1" s="342"/>
      <c r="O1" s="342"/>
      <c r="P1" s="342"/>
      <c r="Q1" s="342"/>
      <c r="R1" s="342"/>
      <c r="S1" s="342"/>
      <c r="T1" s="342"/>
      <c r="U1" s="342"/>
      <c r="V1" s="342"/>
      <c r="W1" s="342"/>
      <c r="X1" s="342"/>
      <c r="Y1" s="342"/>
    </row>
    <row r="2" spans="1:25" ht="33.5" x14ac:dyDescent="0.3">
      <c r="A2" s="974" t="s">
        <v>6294</v>
      </c>
      <c r="B2" s="945"/>
      <c r="C2" s="945"/>
      <c r="D2" s="945"/>
      <c r="E2" s="945"/>
      <c r="F2" s="946"/>
      <c r="G2" s="576" t="b">
        <f>'Hospital Score'!C11</f>
        <v>1</v>
      </c>
      <c r="H2" s="787"/>
      <c r="I2" s="789"/>
      <c r="J2" s="787"/>
      <c r="K2" s="788"/>
      <c r="L2" s="348"/>
      <c r="M2" s="342"/>
      <c r="N2" s="342"/>
      <c r="O2" s="342"/>
      <c r="P2" s="342"/>
      <c r="Q2" s="342"/>
      <c r="R2" s="342"/>
      <c r="S2" s="342"/>
      <c r="T2" s="342"/>
      <c r="U2" s="342"/>
      <c r="V2" s="342"/>
      <c r="W2" s="342"/>
      <c r="X2" s="342"/>
      <c r="Y2" s="342"/>
    </row>
    <row r="3" spans="1:25" ht="26" hidden="1" x14ac:dyDescent="0.3">
      <c r="A3" s="975" t="s">
        <v>4210</v>
      </c>
      <c r="B3" s="1011"/>
      <c r="C3" s="1011"/>
      <c r="D3" s="1011"/>
      <c r="E3" s="1011"/>
      <c r="F3" s="1012"/>
      <c r="G3" s="403"/>
      <c r="H3" s="790"/>
      <c r="I3" s="790"/>
      <c r="J3" s="788"/>
      <c r="K3" s="788"/>
      <c r="L3" s="348"/>
      <c r="M3" s="342"/>
      <c r="N3" s="342"/>
      <c r="O3" s="342"/>
      <c r="P3" s="342"/>
      <c r="Q3" s="342"/>
      <c r="R3" s="342"/>
      <c r="S3" s="342"/>
      <c r="T3" s="342"/>
      <c r="U3" s="342"/>
      <c r="V3" s="342"/>
      <c r="W3" s="342"/>
      <c r="X3" s="342"/>
      <c r="Y3" s="342"/>
    </row>
    <row r="4" spans="1:25" ht="28.5" hidden="1" x14ac:dyDescent="0.3">
      <c r="A4" s="1016" t="s">
        <v>4211</v>
      </c>
      <c r="B4" s="1017"/>
      <c r="C4" s="975"/>
      <c r="D4" s="1011"/>
      <c r="E4" s="1012"/>
      <c r="F4" s="363" t="s">
        <v>4212</v>
      </c>
      <c r="G4" s="403"/>
      <c r="H4" s="791"/>
      <c r="I4" s="791"/>
      <c r="J4" s="788"/>
      <c r="K4" s="788"/>
      <c r="L4" s="348"/>
      <c r="M4" s="342"/>
      <c r="N4" s="342"/>
      <c r="O4" s="342"/>
      <c r="P4" s="342"/>
      <c r="Q4" s="342"/>
      <c r="R4" s="342"/>
      <c r="S4" s="342"/>
      <c r="T4" s="342"/>
      <c r="U4" s="342"/>
      <c r="V4" s="342"/>
      <c r="W4" s="342"/>
      <c r="X4" s="342"/>
      <c r="Y4" s="342"/>
    </row>
    <row r="5" spans="1:25" ht="28.5" hidden="1" x14ac:dyDescent="0.3">
      <c r="A5" s="1014" t="s">
        <v>4213</v>
      </c>
      <c r="B5" s="1015"/>
      <c r="C5" s="975"/>
      <c r="D5" s="1011"/>
      <c r="E5" s="1012"/>
      <c r="F5" s="363" t="s">
        <v>4697</v>
      </c>
      <c r="G5" s="403"/>
      <c r="H5" s="791"/>
      <c r="I5" s="792"/>
      <c r="J5" s="788"/>
      <c r="K5" s="788"/>
      <c r="L5" s="348"/>
      <c r="M5" s="342"/>
      <c r="N5" s="342"/>
      <c r="O5" s="342"/>
      <c r="P5" s="342"/>
      <c r="Q5" s="342"/>
      <c r="R5" s="342"/>
      <c r="S5" s="342"/>
      <c r="T5" s="342"/>
      <c r="U5" s="342"/>
      <c r="V5" s="342"/>
      <c r="W5" s="342"/>
      <c r="X5" s="342"/>
      <c r="Y5" s="342"/>
    </row>
    <row r="6" spans="1:25" ht="28.5" hidden="1" x14ac:dyDescent="0.3">
      <c r="A6" s="1014" t="s">
        <v>4698</v>
      </c>
      <c r="B6" s="1015"/>
      <c r="C6" s="975"/>
      <c r="D6" s="1011"/>
      <c r="E6" s="1012"/>
      <c r="F6" s="363" t="s">
        <v>4216</v>
      </c>
      <c r="G6" s="403"/>
      <c r="H6" s="791"/>
      <c r="I6" s="792"/>
      <c r="J6" s="788"/>
      <c r="K6" s="788"/>
      <c r="L6" s="348"/>
      <c r="M6" s="342"/>
      <c r="N6" s="342"/>
      <c r="O6" s="342"/>
      <c r="P6" s="342"/>
      <c r="Q6" s="342"/>
      <c r="R6" s="342"/>
      <c r="S6" s="342"/>
      <c r="T6" s="342"/>
      <c r="U6" s="342"/>
      <c r="V6" s="342"/>
      <c r="W6" s="342"/>
      <c r="X6" s="342"/>
      <c r="Y6" s="342"/>
    </row>
    <row r="7" spans="1:25" ht="15.5" hidden="1" customHeight="1" x14ac:dyDescent="0.3">
      <c r="A7" s="1034" t="s">
        <v>6293</v>
      </c>
      <c r="B7" s="1035"/>
      <c r="C7" s="1035"/>
      <c r="D7" s="1035"/>
      <c r="E7" s="1035"/>
      <c r="F7" s="1035"/>
      <c r="G7" s="1035"/>
      <c r="H7" s="1035"/>
      <c r="I7" s="1035"/>
      <c r="J7" s="788"/>
      <c r="K7" s="788"/>
      <c r="L7" s="348"/>
      <c r="M7" s="342"/>
      <c r="N7" s="342"/>
      <c r="O7" s="342"/>
      <c r="P7" s="342"/>
      <c r="Q7" s="342"/>
      <c r="R7" s="342"/>
      <c r="S7" s="342"/>
      <c r="T7" s="342"/>
      <c r="U7" s="342"/>
      <c r="V7" s="342"/>
      <c r="W7" s="342"/>
      <c r="X7" s="342"/>
      <c r="Y7" s="342"/>
    </row>
    <row r="8" spans="1:25" ht="26" hidden="1" x14ac:dyDescent="0.3">
      <c r="A8" s="1036" t="s">
        <v>1020</v>
      </c>
      <c r="B8" s="1037"/>
      <c r="C8" s="1038"/>
      <c r="D8" s="1039" t="s">
        <v>6292</v>
      </c>
      <c r="E8" s="1040"/>
      <c r="F8" s="1040"/>
      <c r="G8" s="1041"/>
      <c r="H8" s="793"/>
      <c r="I8" s="793"/>
      <c r="J8" s="788"/>
      <c r="K8" s="788"/>
      <c r="L8" s="348"/>
      <c r="M8" s="342"/>
      <c r="N8" s="342"/>
      <c r="O8" s="342"/>
      <c r="P8" s="342"/>
      <c r="Q8" s="342"/>
      <c r="R8" s="342"/>
      <c r="S8" s="342"/>
      <c r="T8" s="342"/>
      <c r="U8" s="342"/>
      <c r="V8" s="342"/>
      <c r="W8" s="342"/>
      <c r="X8" s="342"/>
      <c r="Y8" s="342"/>
    </row>
    <row r="9" spans="1:25" ht="92" hidden="1" x14ac:dyDescent="0.3">
      <c r="A9" s="402" t="s">
        <v>1021</v>
      </c>
      <c r="B9" s="363" t="s">
        <v>1022</v>
      </c>
      <c r="C9" s="405">
        <f t="shared" ref="C9:C16" si="0">D423</f>
        <v>0.5</v>
      </c>
      <c r="D9" s="1042">
        <f>D431</f>
        <v>0.5</v>
      </c>
      <c r="E9" s="1043"/>
      <c r="F9" s="1043"/>
      <c r="G9" s="1044"/>
      <c r="H9" s="794"/>
      <c r="I9" s="794"/>
      <c r="J9" s="788"/>
      <c r="K9" s="788"/>
      <c r="L9" s="348"/>
      <c r="M9" s="342"/>
      <c r="N9" s="342"/>
      <c r="O9" s="342"/>
      <c r="P9" s="342"/>
      <c r="Q9" s="342"/>
      <c r="R9" s="342"/>
      <c r="S9" s="342"/>
      <c r="T9" s="342"/>
      <c r="U9" s="342"/>
      <c r="V9" s="342"/>
      <c r="W9" s="342"/>
      <c r="X9" s="342"/>
      <c r="Y9" s="342"/>
    </row>
    <row r="10" spans="1:25" ht="92" hidden="1" x14ac:dyDescent="0.3">
      <c r="A10" s="402" t="s">
        <v>1023</v>
      </c>
      <c r="B10" s="363" t="s">
        <v>1024</v>
      </c>
      <c r="C10" s="405">
        <f t="shared" si="0"/>
        <v>0.5</v>
      </c>
      <c r="D10" s="1045"/>
      <c r="E10" s="1046"/>
      <c r="F10" s="1046"/>
      <c r="G10" s="1047"/>
      <c r="H10" s="794"/>
      <c r="I10" s="794"/>
      <c r="J10" s="788"/>
      <c r="K10" s="788"/>
      <c r="L10" s="348"/>
      <c r="M10" s="342"/>
      <c r="N10" s="342"/>
      <c r="O10" s="342"/>
      <c r="P10" s="342"/>
      <c r="Q10" s="342"/>
      <c r="R10" s="342"/>
      <c r="S10" s="342"/>
      <c r="T10" s="342"/>
      <c r="U10" s="342"/>
      <c r="V10" s="342"/>
      <c r="W10" s="342"/>
      <c r="X10" s="342"/>
      <c r="Y10" s="342"/>
    </row>
    <row r="11" spans="1:25" ht="92" hidden="1" x14ac:dyDescent="0.3">
      <c r="A11" s="402" t="s">
        <v>1025</v>
      </c>
      <c r="B11" s="363" t="s">
        <v>1026</v>
      </c>
      <c r="C11" s="405">
        <f t="shared" si="0"/>
        <v>0.5</v>
      </c>
      <c r="D11" s="1045"/>
      <c r="E11" s="1046"/>
      <c r="F11" s="1046"/>
      <c r="G11" s="1047"/>
      <c r="H11" s="794"/>
      <c r="I11" s="794"/>
      <c r="J11" s="788"/>
      <c r="K11" s="788"/>
      <c r="L11" s="348"/>
      <c r="M11" s="342"/>
      <c r="N11" s="342"/>
      <c r="O11" s="342"/>
      <c r="P11" s="342"/>
      <c r="Q11" s="342"/>
      <c r="R11" s="342"/>
      <c r="S11" s="342"/>
      <c r="T11" s="342"/>
      <c r="U11" s="342"/>
      <c r="V11" s="342"/>
      <c r="W11" s="342"/>
      <c r="X11" s="342"/>
      <c r="Y11" s="342"/>
    </row>
    <row r="12" spans="1:25" ht="92" hidden="1" x14ac:dyDescent="0.3">
      <c r="A12" s="402" t="s">
        <v>1027</v>
      </c>
      <c r="B12" s="363" t="s">
        <v>1028</v>
      </c>
      <c r="C12" s="405">
        <f t="shared" si="0"/>
        <v>0.5</v>
      </c>
      <c r="D12" s="1045"/>
      <c r="E12" s="1046"/>
      <c r="F12" s="1046"/>
      <c r="G12" s="1047"/>
      <c r="H12" s="794"/>
      <c r="I12" s="794"/>
      <c r="J12" s="788"/>
      <c r="K12" s="788"/>
      <c r="L12" s="348"/>
      <c r="M12" s="342"/>
      <c r="N12" s="342"/>
      <c r="O12" s="342"/>
      <c r="P12" s="342"/>
      <c r="Q12" s="342"/>
      <c r="R12" s="342"/>
      <c r="S12" s="342"/>
      <c r="T12" s="342"/>
      <c r="U12" s="342"/>
      <c r="V12" s="342"/>
      <c r="W12" s="342"/>
      <c r="X12" s="342"/>
      <c r="Y12" s="342"/>
    </row>
    <row r="13" spans="1:25" ht="92" hidden="1" x14ac:dyDescent="0.3">
      <c r="A13" s="402" t="s">
        <v>1029</v>
      </c>
      <c r="B13" s="363" t="s">
        <v>1030</v>
      </c>
      <c r="C13" s="405">
        <f t="shared" si="0"/>
        <v>0.5</v>
      </c>
      <c r="D13" s="1045"/>
      <c r="E13" s="1046"/>
      <c r="F13" s="1046"/>
      <c r="G13" s="1047"/>
      <c r="H13" s="794"/>
      <c r="I13" s="794"/>
      <c r="J13" s="788"/>
      <c r="K13" s="788"/>
      <c r="L13" s="348"/>
      <c r="M13" s="342"/>
      <c r="N13" s="342"/>
      <c r="O13" s="342"/>
      <c r="P13" s="342"/>
      <c r="Q13" s="342"/>
      <c r="R13" s="342"/>
      <c r="S13" s="342"/>
      <c r="T13" s="342"/>
      <c r="U13" s="342"/>
      <c r="V13" s="342"/>
      <c r="W13" s="342"/>
      <c r="X13" s="342"/>
      <c r="Y13" s="342"/>
    </row>
    <row r="14" spans="1:25" ht="92" hidden="1" x14ac:dyDescent="0.3">
      <c r="A14" s="402" t="s">
        <v>1031</v>
      </c>
      <c r="B14" s="363" t="s">
        <v>14</v>
      </c>
      <c r="C14" s="405">
        <f t="shared" si="0"/>
        <v>0.5</v>
      </c>
      <c r="D14" s="1045"/>
      <c r="E14" s="1046"/>
      <c r="F14" s="1046"/>
      <c r="G14" s="1047"/>
      <c r="H14" s="794"/>
      <c r="I14" s="794"/>
      <c r="J14" s="788"/>
      <c r="K14" s="788"/>
      <c r="L14" s="348"/>
      <c r="M14" s="342"/>
      <c r="N14" s="342"/>
      <c r="O14" s="342"/>
      <c r="P14" s="342"/>
      <c r="Q14" s="342"/>
      <c r="R14" s="342"/>
      <c r="S14" s="342"/>
      <c r="T14" s="342"/>
      <c r="U14" s="342"/>
      <c r="V14" s="342"/>
      <c r="W14" s="342"/>
      <c r="X14" s="342"/>
      <c r="Y14" s="342"/>
    </row>
    <row r="15" spans="1:25" ht="92" hidden="1" x14ac:dyDescent="0.3">
      <c r="A15" s="402" t="s">
        <v>1032</v>
      </c>
      <c r="B15" s="363" t="s">
        <v>1033</v>
      </c>
      <c r="C15" s="405">
        <f t="shared" si="0"/>
        <v>0.5</v>
      </c>
      <c r="D15" s="1045"/>
      <c r="E15" s="1046"/>
      <c r="F15" s="1046"/>
      <c r="G15" s="1047"/>
      <c r="H15" s="794"/>
      <c r="I15" s="794"/>
      <c r="J15" s="788"/>
      <c r="K15" s="788"/>
      <c r="L15" s="348"/>
      <c r="M15" s="342"/>
      <c r="N15" s="342"/>
      <c r="O15" s="342"/>
      <c r="P15" s="342"/>
      <c r="Q15" s="342"/>
      <c r="R15" s="342"/>
      <c r="S15" s="342"/>
      <c r="T15" s="342"/>
      <c r="U15" s="342"/>
      <c r="V15" s="342"/>
      <c r="W15" s="342"/>
      <c r="X15" s="342"/>
      <c r="Y15" s="342"/>
    </row>
    <row r="16" spans="1:25" ht="92" hidden="1" x14ac:dyDescent="0.3">
      <c r="A16" s="402" t="s">
        <v>1034</v>
      </c>
      <c r="B16" s="363" t="s">
        <v>1035</v>
      </c>
      <c r="C16" s="405">
        <f t="shared" si="0"/>
        <v>0.5</v>
      </c>
      <c r="D16" s="1048"/>
      <c r="E16" s="1049"/>
      <c r="F16" s="1049"/>
      <c r="G16" s="1050"/>
      <c r="H16" s="794"/>
      <c r="I16" s="794"/>
      <c r="J16" s="788"/>
      <c r="K16" s="788"/>
      <c r="L16" s="348"/>
      <c r="M16" s="342"/>
      <c r="N16" s="342"/>
      <c r="O16" s="342"/>
      <c r="P16" s="342"/>
      <c r="Q16" s="342"/>
      <c r="R16" s="342"/>
      <c r="S16" s="342"/>
      <c r="T16" s="342"/>
      <c r="U16" s="342"/>
      <c r="V16" s="342"/>
      <c r="W16" s="342"/>
      <c r="X16" s="342"/>
      <c r="Y16" s="342"/>
    </row>
    <row r="17" spans="1:25" ht="15" hidden="1" x14ac:dyDescent="0.3">
      <c r="A17" s="1024"/>
      <c r="B17" s="1025"/>
      <c r="C17" s="1025"/>
      <c r="D17" s="1025"/>
      <c r="E17" s="1025"/>
      <c r="F17" s="1025"/>
      <c r="G17" s="1025"/>
      <c r="H17" s="1025"/>
      <c r="I17" s="1025"/>
      <c r="J17" s="788"/>
      <c r="K17" s="788"/>
      <c r="L17" s="348"/>
      <c r="M17" s="342"/>
      <c r="N17" s="342"/>
      <c r="O17" s="342"/>
      <c r="P17" s="342"/>
      <c r="Q17" s="342"/>
      <c r="R17" s="342"/>
      <c r="S17" s="342"/>
      <c r="T17" s="342"/>
      <c r="U17" s="342"/>
      <c r="V17" s="342"/>
      <c r="W17" s="342"/>
      <c r="X17" s="342"/>
      <c r="Y17" s="342"/>
    </row>
    <row r="18" spans="1:25" ht="15" hidden="1" x14ac:dyDescent="0.3">
      <c r="A18" s="402"/>
      <c r="B18" s="1021" t="s">
        <v>4217</v>
      </c>
      <c r="C18" s="1022"/>
      <c r="D18" s="1022"/>
      <c r="E18" s="1022"/>
      <c r="F18" s="1022"/>
      <c r="G18" s="1022"/>
      <c r="H18" s="1022"/>
      <c r="I18" s="1023"/>
      <c r="J18" s="788"/>
      <c r="K18" s="788"/>
      <c r="L18" s="348"/>
      <c r="M18" s="342"/>
      <c r="N18" s="342"/>
      <c r="O18" s="342"/>
      <c r="P18" s="342"/>
      <c r="Q18" s="342"/>
      <c r="R18" s="342"/>
      <c r="S18" s="342"/>
      <c r="T18" s="342"/>
      <c r="U18" s="342"/>
      <c r="V18" s="342"/>
      <c r="W18" s="342"/>
      <c r="X18" s="342"/>
      <c r="Y18" s="342"/>
    </row>
    <row r="19" spans="1:25" ht="15" hidden="1" x14ac:dyDescent="0.3">
      <c r="A19" s="379">
        <v>1</v>
      </c>
      <c r="B19" s="1018"/>
      <c r="C19" s="1019"/>
      <c r="D19" s="1019"/>
      <c r="E19" s="1019"/>
      <c r="F19" s="1019"/>
      <c r="G19" s="1019"/>
      <c r="H19" s="1019"/>
      <c r="I19" s="1020"/>
      <c r="J19" s="788"/>
      <c r="K19" s="788"/>
      <c r="L19" s="348"/>
      <c r="M19" s="342"/>
      <c r="N19" s="342"/>
      <c r="O19" s="342"/>
      <c r="P19" s="342"/>
      <c r="Q19" s="342"/>
      <c r="R19" s="342"/>
      <c r="S19" s="342"/>
      <c r="T19" s="342"/>
      <c r="U19" s="342"/>
      <c r="V19" s="342"/>
      <c r="W19" s="342"/>
      <c r="X19" s="342"/>
      <c r="Y19" s="342"/>
    </row>
    <row r="20" spans="1:25" ht="15" hidden="1" x14ac:dyDescent="0.3">
      <c r="A20" s="379">
        <v>2</v>
      </c>
      <c r="B20" s="1018"/>
      <c r="C20" s="1019"/>
      <c r="D20" s="1019"/>
      <c r="E20" s="1019"/>
      <c r="F20" s="1019"/>
      <c r="G20" s="1019"/>
      <c r="H20" s="1019"/>
      <c r="I20" s="1020"/>
      <c r="J20" s="788"/>
      <c r="K20" s="788"/>
      <c r="L20" s="348"/>
      <c r="M20" s="342"/>
      <c r="N20" s="342"/>
      <c r="O20" s="342"/>
      <c r="P20" s="342"/>
      <c r="Q20" s="342"/>
      <c r="R20" s="342"/>
      <c r="S20" s="342"/>
      <c r="T20" s="342"/>
      <c r="U20" s="342"/>
      <c r="V20" s="342"/>
      <c r="W20" s="342"/>
      <c r="X20" s="342"/>
      <c r="Y20" s="342"/>
    </row>
    <row r="21" spans="1:25" ht="15" hidden="1" x14ac:dyDescent="0.3">
      <c r="A21" s="379">
        <v>3</v>
      </c>
      <c r="B21" s="1018"/>
      <c r="C21" s="1019"/>
      <c r="D21" s="1019"/>
      <c r="E21" s="1019"/>
      <c r="F21" s="1019"/>
      <c r="G21" s="1019"/>
      <c r="H21" s="1019"/>
      <c r="I21" s="1020"/>
      <c r="J21" s="788"/>
      <c r="K21" s="788"/>
      <c r="L21" s="348"/>
      <c r="M21" s="342"/>
      <c r="N21" s="342"/>
      <c r="O21" s="342"/>
      <c r="P21" s="342"/>
      <c r="Q21" s="342"/>
      <c r="R21" s="342"/>
      <c r="S21" s="342"/>
      <c r="T21" s="342"/>
      <c r="U21" s="342"/>
      <c r="V21" s="342"/>
      <c r="W21" s="342"/>
      <c r="X21" s="342"/>
      <c r="Y21" s="342"/>
    </row>
    <row r="22" spans="1:25" ht="15" hidden="1" x14ac:dyDescent="0.3">
      <c r="A22" s="379">
        <v>4</v>
      </c>
      <c r="B22" s="1018"/>
      <c r="C22" s="1019"/>
      <c r="D22" s="1019"/>
      <c r="E22" s="1019"/>
      <c r="F22" s="1019"/>
      <c r="G22" s="1019"/>
      <c r="H22" s="1019"/>
      <c r="I22" s="1020"/>
      <c r="J22" s="788"/>
      <c r="K22" s="788"/>
      <c r="L22" s="348"/>
      <c r="M22" s="342"/>
      <c r="N22" s="342"/>
      <c r="O22" s="342"/>
      <c r="P22" s="342"/>
      <c r="Q22" s="342"/>
      <c r="R22" s="342"/>
      <c r="S22" s="342"/>
      <c r="T22" s="342"/>
      <c r="U22" s="342"/>
      <c r="V22" s="342"/>
      <c r="W22" s="342"/>
      <c r="X22" s="342"/>
      <c r="Y22" s="342"/>
    </row>
    <row r="23" spans="1:25" ht="15" hidden="1" x14ac:dyDescent="0.3">
      <c r="A23" s="379">
        <v>5</v>
      </c>
      <c r="B23" s="1018"/>
      <c r="C23" s="1019"/>
      <c r="D23" s="1019"/>
      <c r="E23" s="1019"/>
      <c r="F23" s="1019"/>
      <c r="G23" s="1019"/>
      <c r="H23" s="1019"/>
      <c r="I23" s="1020"/>
      <c r="J23" s="788"/>
      <c r="K23" s="788"/>
      <c r="L23" s="348"/>
      <c r="M23" s="342"/>
      <c r="N23" s="342"/>
      <c r="O23" s="342"/>
      <c r="P23" s="342"/>
      <c r="Q23" s="342"/>
      <c r="R23" s="342"/>
      <c r="S23" s="342"/>
      <c r="T23" s="342"/>
      <c r="U23" s="342"/>
      <c r="V23" s="342"/>
      <c r="W23" s="342"/>
      <c r="X23" s="342"/>
      <c r="Y23" s="342"/>
    </row>
    <row r="24" spans="1:25" ht="15" hidden="1" x14ac:dyDescent="0.3">
      <c r="A24" s="402"/>
      <c r="B24" s="1021" t="s">
        <v>4218</v>
      </c>
      <c r="C24" s="1022"/>
      <c r="D24" s="1022"/>
      <c r="E24" s="1022"/>
      <c r="F24" s="1022"/>
      <c r="G24" s="1022"/>
      <c r="H24" s="1022"/>
      <c r="I24" s="1023"/>
      <c r="J24" s="788"/>
      <c r="K24" s="788"/>
      <c r="L24" s="348"/>
      <c r="M24" s="342"/>
      <c r="N24" s="342"/>
      <c r="O24" s="342"/>
      <c r="P24" s="342"/>
      <c r="Q24" s="342"/>
      <c r="R24" s="342"/>
      <c r="S24" s="342"/>
      <c r="T24" s="342"/>
      <c r="U24" s="342"/>
      <c r="V24" s="342"/>
      <c r="W24" s="342"/>
      <c r="X24" s="342"/>
      <c r="Y24" s="342"/>
    </row>
    <row r="25" spans="1:25" ht="15" hidden="1" x14ac:dyDescent="0.3">
      <c r="A25" s="379">
        <v>1</v>
      </c>
      <c r="B25" s="1018"/>
      <c r="C25" s="1019"/>
      <c r="D25" s="1019"/>
      <c r="E25" s="1019"/>
      <c r="F25" s="1019"/>
      <c r="G25" s="1019"/>
      <c r="H25" s="1019"/>
      <c r="I25" s="1020"/>
      <c r="J25" s="788"/>
      <c r="K25" s="788"/>
      <c r="L25" s="348"/>
      <c r="M25" s="342"/>
      <c r="N25" s="342"/>
      <c r="O25" s="342"/>
      <c r="P25" s="342"/>
      <c r="Q25" s="342"/>
      <c r="R25" s="342"/>
      <c r="S25" s="342"/>
      <c r="T25" s="342"/>
      <c r="U25" s="342"/>
      <c r="V25" s="342"/>
      <c r="W25" s="342"/>
      <c r="X25" s="342"/>
      <c r="Y25" s="342"/>
    </row>
    <row r="26" spans="1:25" ht="15" hidden="1" x14ac:dyDescent="0.3">
      <c r="A26" s="379">
        <v>2</v>
      </c>
      <c r="B26" s="1018"/>
      <c r="C26" s="1019"/>
      <c r="D26" s="1019"/>
      <c r="E26" s="1019"/>
      <c r="F26" s="1019"/>
      <c r="G26" s="1019"/>
      <c r="H26" s="1019"/>
      <c r="I26" s="1020"/>
      <c r="J26" s="788"/>
      <c r="K26" s="788"/>
      <c r="L26" s="348"/>
      <c r="M26" s="342"/>
      <c r="N26" s="342"/>
      <c r="O26" s="342"/>
      <c r="P26" s="342"/>
      <c r="Q26" s="342"/>
      <c r="R26" s="342"/>
      <c r="S26" s="342"/>
      <c r="T26" s="342"/>
      <c r="U26" s="342"/>
      <c r="V26" s="342"/>
      <c r="W26" s="342"/>
      <c r="X26" s="342"/>
      <c r="Y26" s="342"/>
    </row>
    <row r="27" spans="1:25" ht="15" hidden="1" x14ac:dyDescent="0.3">
      <c r="A27" s="379">
        <v>3</v>
      </c>
      <c r="B27" s="1018"/>
      <c r="C27" s="1019"/>
      <c r="D27" s="1019"/>
      <c r="E27" s="1019"/>
      <c r="F27" s="1019"/>
      <c r="G27" s="1019"/>
      <c r="H27" s="1019"/>
      <c r="I27" s="1020"/>
      <c r="J27" s="788"/>
      <c r="K27" s="788"/>
      <c r="L27" s="348"/>
      <c r="M27" s="342"/>
      <c r="N27" s="342"/>
      <c r="O27" s="342"/>
      <c r="P27" s="342"/>
      <c r="Q27" s="342"/>
      <c r="R27" s="342"/>
      <c r="S27" s="342"/>
      <c r="T27" s="342"/>
      <c r="U27" s="342"/>
      <c r="V27" s="342"/>
      <c r="W27" s="342"/>
      <c r="X27" s="342"/>
      <c r="Y27" s="342"/>
    </row>
    <row r="28" spans="1:25" ht="15" hidden="1" x14ac:dyDescent="0.3">
      <c r="A28" s="379">
        <v>4</v>
      </c>
      <c r="B28" s="1018"/>
      <c r="C28" s="1019"/>
      <c r="D28" s="1019"/>
      <c r="E28" s="1019"/>
      <c r="F28" s="1019"/>
      <c r="G28" s="1019"/>
      <c r="H28" s="1019"/>
      <c r="I28" s="1020"/>
      <c r="J28" s="788"/>
      <c r="K28" s="788"/>
      <c r="L28" s="348"/>
      <c r="M28" s="342"/>
      <c r="N28" s="342"/>
      <c r="O28" s="342"/>
      <c r="P28" s="342"/>
      <c r="Q28" s="342"/>
      <c r="R28" s="342"/>
      <c r="S28" s="342"/>
      <c r="T28" s="342"/>
      <c r="U28" s="342"/>
      <c r="V28" s="342"/>
      <c r="W28" s="342"/>
      <c r="X28" s="342"/>
      <c r="Y28" s="342"/>
    </row>
    <row r="29" spans="1:25" ht="15" hidden="1" x14ac:dyDescent="0.3">
      <c r="A29" s="379">
        <v>5</v>
      </c>
      <c r="B29" s="1018"/>
      <c r="C29" s="1019"/>
      <c r="D29" s="1019"/>
      <c r="E29" s="1019"/>
      <c r="F29" s="1019"/>
      <c r="G29" s="1019"/>
      <c r="H29" s="1019"/>
      <c r="I29" s="1020"/>
      <c r="J29" s="788"/>
      <c r="K29" s="788"/>
      <c r="L29" s="348"/>
      <c r="M29" s="342"/>
      <c r="N29" s="342"/>
      <c r="O29" s="342"/>
      <c r="P29" s="342"/>
      <c r="Q29" s="342"/>
      <c r="R29" s="342"/>
      <c r="S29" s="342"/>
      <c r="T29" s="342"/>
      <c r="U29" s="342"/>
      <c r="V29" s="342"/>
      <c r="W29" s="342"/>
      <c r="X29" s="342"/>
      <c r="Y29" s="342"/>
    </row>
    <row r="30" spans="1:25" ht="15.5" hidden="1" customHeight="1" x14ac:dyDescent="0.3">
      <c r="A30" s="402"/>
      <c r="B30" s="1021" t="s">
        <v>4219</v>
      </c>
      <c r="C30" s="1022"/>
      <c r="D30" s="1022"/>
      <c r="E30" s="1022"/>
      <c r="F30" s="1022"/>
      <c r="G30" s="1022"/>
      <c r="H30" s="1022"/>
      <c r="I30" s="1023"/>
      <c r="J30" s="788"/>
      <c r="K30" s="788"/>
      <c r="L30" s="348"/>
      <c r="M30" s="342"/>
      <c r="N30" s="342"/>
      <c r="O30" s="342"/>
      <c r="P30" s="342"/>
      <c r="Q30" s="342"/>
      <c r="R30" s="342"/>
      <c r="S30" s="342"/>
      <c r="T30" s="342"/>
      <c r="U30" s="342"/>
      <c r="V30" s="342"/>
      <c r="W30" s="342"/>
      <c r="X30" s="342"/>
      <c r="Y30" s="342"/>
    </row>
    <row r="31" spans="1:25" ht="15" hidden="1" x14ac:dyDescent="0.3">
      <c r="A31" s="379">
        <v>1</v>
      </c>
      <c r="B31" s="1018"/>
      <c r="C31" s="1019"/>
      <c r="D31" s="1019"/>
      <c r="E31" s="1019"/>
      <c r="F31" s="1019"/>
      <c r="G31" s="1019"/>
      <c r="H31" s="1019"/>
      <c r="I31" s="1020"/>
      <c r="J31" s="788"/>
      <c r="K31" s="788"/>
      <c r="L31" s="348"/>
      <c r="M31" s="342"/>
      <c r="N31" s="342"/>
      <c r="O31" s="342"/>
      <c r="P31" s="342"/>
      <c r="Q31" s="342"/>
      <c r="R31" s="342"/>
      <c r="S31" s="342"/>
      <c r="T31" s="342"/>
      <c r="U31" s="342"/>
      <c r="V31" s="342"/>
      <c r="W31" s="342"/>
      <c r="X31" s="342"/>
      <c r="Y31" s="342"/>
    </row>
    <row r="32" spans="1:25" ht="15" hidden="1" x14ac:dyDescent="0.3">
      <c r="A32" s="379">
        <v>2</v>
      </c>
      <c r="B32" s="1018"/>
      <c r="C32" s="1019"/>
      <c r="D32" s="1019"/>
      <c r="E32" s="1019"/>
      <c r="F32" s="1019"/>
      <c r="G32" s="1019"/>
      <c r="H32" s="1019"/>
      <c r="I32" s="1020"/>
      <c r="J32" s="788"/>
      <c r="K32" s="788"/>
      <c r="L32" s="348"/>
      <c r="M32" s="342"/>
      <c r="N32" s="342"/>
      <c r="O32" s="342"/>
      <c r="P32" s="342"/>
      <c r="Q32" s="342"/>
      <c r="R32" s="342"/>
      <c r="S32" s="342"/>
      <c r="T32" s="342"/>
      <c r="U32" s="342"/>
      <c r="V32" s="342"/>
      <c r="W32" s="342"/>
      <c r="X32" s="342"/>
      <c r="Y32" s="342"/>
    </row>
    <row r="33" spans="1:25" ht="15" hidden="1" x14ac:dyDescent="0.3">
      <c r="A33" s="379">
        <v>3</v>
      </c>
      <c r="B33" s="1018"/>
      <c r="C33" s="1019"/>
      <c r="D33" s="1019"/>
      <c r="E33" s="1019"/>
      <c r="F33" s="1019"/>
      <c r="G33" s="1019"/>
      <c r="H33" s="1019"/>
      <c r="I33" s="1020"/>
      <c r="J33" s="788"/>
      <c r="K33" s="788"/>
      <c r="L33" s="348"/>
      <c r="M33" s="342"/>
      <c r="N33" s="342"/>
      <c r="O33" s="342"/>
      <c r="P33" s="342"/>
      <c r="Q33" s="342"/>
      <c r="R33" s="342"/>
      <c r="S33" s="342"/>
      <c r="T33" s="342"/>
      <c r="U33" s="342"/>
      <c r="V33" s="342"/>
      <c r="W33" s="342"/>
      <c r="X33" s="342"/>
      <c r="Y33" s="342"/>
    </row>
    <row r="34" spans="1:25" ht="15" hidden="1" x14ac:dyDescent="0.3">
      <c r="A34" s="379">
        <v>4</v>
      </c>
      <c r="B34" s="1018"/>
      <c r="C34" s="1019"/>
      <c r="D34" s="1019"/>
      <c r="E34" s="1019"/>
      <c r="F34" s="1019"/>
      <c r="G34" s="1019"/>
      <c r="H34" s="1019"/>
      <c r="I34" s="1020"/>
      <c r="J34" s="788"/>
      <c r="K34" s="788"/>
      <c r="L34" s="348"/>
      <c r="M34" s="342"/>
      <c r="N34" s="342"/>
      <c r="O34" s="342"/>
      <c r="P34" s="342"/>
      <c r="Q34" s="342"/>
      <c r="R34" s="342"/>
      <c r="S34" s="342"/>
      <c r="T34" s="342"/>
      <c r="U34" s="342"/>
      <c r="V34" s="342"/>
      <c r="W34" s="342"/>
      <c r="X34" s="342"/>
      <c r="Y34" s="342"/>
    </row>
    <row r="35" spans="1:25" ht="15" hidden="1" x14ac:dyDescent="0.3">
      <c r="A35" s="379">
        <v>5</v>
      </c>
      <c r="B35" s="1018"/>
      <c r="C35" s="1019"/>
      <c r="D35" s="1019"/>
      <c r="E35" s="1019"/>
      <c r="F35" s="1019"/>
      <c r="G35" s="1019"/>
      <c r="H35" s="1019"/>
      <c r="I35" s="1020"/>
      <c r="J35" s="788"/>
      <c r="K35" s="788"/>
      <c r="L35" s="348"/>
      <c r="M35" s="342"/>
      <c r="N35" s="342"/>
      <c r="O35" s="342"/>
      <c r="P35" s="342"/>
      <c r="Q35" s="342"/>
      <c r="R35" s="342"/>
      <c r="S35" s="342"/>
      <c r="T35" s="342"/>
      <c r="U35" s="342"/>
      <c r="V35" s="342"/>
      <c r="W35" s="342"/>
      <c r="X35" s="342"/>
      <c r="Y35" s="342"/>
    </row>
    <row r="36" spans="1:25" ht="15" hidden="1" x14ac:dyDescent="0.3">
      <c r="A36" s="402"/>
      <c r="B36" s="1021" t="s">
        <v>4220</v>
      </c>
      <c r="C36" s="1022"/>
      <c r="D36" s="1022"/>
      <c r="E36" s="1022"/>
      <c r="F36" s="1022"/>
      <c r="G36" s="1022"/>
      <c r="H36" s="1022"/>
      <c r="I36" s="1023"/>
      <c r="J36" s="788"/>
      <c r="K36" s="788"/>
      <c r="L36" s="348"/>
      <c r="M36" s="342"/>
      <c r="N36" s="342"/>
      <c r="O36" s="342"/>
      <c r="P36" s="342"/>
      <c r="Q36" s="342"/>
      <c r="R36" s="342"/>
      <c r="S36" s="342"/>
      <c r="T36" s="342"/>
      <c r="U36" s="342"/>
      <c r="V36" s="342"/>
      <c r="W36" s="342"/>
      <c r="X36" s="342"/>
      <c r="Y36" s="342"/>
    </row>
    <row r="37" spans="1:25" ht="15" hidden="1" x14ac:dyDescent="0.3">
      <c r="A37" s="404"/>
      <c r="B37" s="1021" t="s">
        <v>4221</v>
      </c>
      <c r="C37" s="1022"/>
      <c r="D37" s="1022"/>
      <c r="E37" s="1022"/>
      <c r="F37" s="1022"/>
      <c r="G37" s="1022"/>
      <c r="H37" s="1022"/>
      <c r="I37" s="1023"/>
      <c r="J37" s="788"/>
      <c r="K37" s="788"/>
      <c r="L37" s="348"/>
      <c r="M37" s="342"/>
      <c r="N37" s="342"/>
      <c r="O37" s="342"/>
      <c r="P37" s="342"/>
      <c r="Q37" s="342"/>
      <c r="R37" s="342"/>
      <c r="S37" s="342"/>
      <c r="T37" s="342"/>
      <c r="U37" s="342"/>
      <c r="V37" s="342"/>
      <c r="W37" s="342"/>
      <c r="X37" s="342"/>
      <c r="Y37" s="342"/>
    </row>
    <row r="38" spans="1:25" ht="21" hidden="1" x14ac:dyDescent="0.3">
      <c r="A38" s="1026"/>
      <c r="B38" s="1027"/>
      <c r="C38" s="1027"/>
      <c r="D38" s="1027"/>
      <c r="E38" s="1027"/>
      <c r="F38" s="1027"/>
      <c r="G38" s="1028"/>
      <c r="H38" s="795"/>
      <c r="I38" s="795"/>
      <c r="J38" s="788"/>
      <c r="K38" s="788"/>
      <c r="L38" s="348"/>
      <c r="M38" s="342"/>
      <c r="N38" s="342"/>
      <c r="O38" s="342"/>
      <c r="P38" s="342"/>
      <c r="Q38" s="342"/>
      <c r="R38" s="342"/>
      <c r="S38" s="342"/>
      <c r="T38" s="342"/>
      <c r="U38" s="342"/>
      <c r="V38" s="342"/>
      <c r="W38" s="342"/>
      <c r="X38" s="342"/>
      <c r="Y38" s="342"/>
    </row>
    <row r="39" spans="1:25" ht="21" hidden="1" x14ac:dyDescent="0.3">
      <c r="A39" s="1029"/>
      <c r="B39" s="1030"/>
      <c r="C39" s="1030"/>
      <c r="D39" s="1030"/>
      <c r="E39" s="1030"/>
      <c r="F39" s="1030"/>
      <c r="G39" s="1031"/>
      <c r="H39" s="795"/>
      <c r="I39" s="795"/>
      <c r="J39" s="788"/>
      <c r="K39" s="788"/>
      <c r="L39" s="348"/>
      <c r="M39" s="342"/>
      <c r="N39" s="342"/>
      <c r="O39" s="342"/>
      <c r="P39" s="342"/>
      <c r="Q39" s="342"/>
      <c r="R39" s="342"/>
      <c r="S39" s="342"/>
      <c r="T39" s="342"/>
      <c r="U39" s="342"/>
      <c r="V39" s="342"/>
      <c r="W39" s="342"/>
      <c r="X39" s="342"/>
      <c r="Y39" s="342"/>
    </row>
    <row r="40" spans="1:25" ht="21" x14ac:dyDescent="0.3">
      <c r="A40" s="1032"/>
      <c r="B40" s="1033"/>
      <c r="C40" s="1033"/>
      <c r="D40" s="1033"/>
      <c r="E40" s="1033"/>
      <c r="F40" s="1033"/>
      <c r="G40" s="1033"/>
      <c r="H40" s="796"/>
      <c r="I40" s="796"/>
      <c r="J40" s="787"/>
      <c r="K40" s="788"/>
      <c r="L40" s="348"/>
      <c r="M40" s="342"/>
      <c r="N40" s="342"/>
      <c r="O40" s="342"/>
      <c r="P40" s="342"/>
      <c r="Q40" s="342"/>
      <c r="R40" s="342"/>
      <c r="S40" s="342"/>
      <c r="T40" s="342"/>
      <c r="U40" s="342"/>
      <c r="V40" s="342"/>
      <c r="W40" s="342"/>
      <c r="X40" s="342"/>
      <c r="Y40" s="342"/>
    </row>
    <row r="41" spans="1:25" ht="30" x14ac:dyDescent="0.3">
      <c r="A41" s="403" t="s">
        <v>149</v>
      </c>
      <c r="B41" s="402" t="s">
        <v>5690</v>
      </c>
      <c r="C41" s="402" t="s">
        <v>1040</v>
      </c>
      <c r="D41" s="402" t="s">
        <v>152</v>
      </c>
      <c r="E41" s="402" t="s">
        <v>153</v>
      </c>
      <c r="F41" s="402" t="s">
        <v>154</v>
      </c>
      <c r="G41" s="563" t="s">
        <v>155</v>
      </c>
      <c r="H41" s="787"/>
      <c r="I41" s="787"/>
      <c r="J41" s="787" t="s">
        <v>4222</v>
      </c>
      <c r="K41" s="788"/>
      <c r="L41" s="348"/>
      <c r="M41" s="342"/>
      <c r="N41" s="342"/>
      <c r="O41" s="342"/>
      <c r="P41" s="342"/>
      <c r="Q41" s="342"/>
      <c r="R41" s="342"/>
      <c r="S41" s="342"/>
      <c r="T41" s="342"/>
      <c r="U41" s="342"/>
      <c r="V41" s="342"/>
      <c r="W41" s="342"/>
      <c r="X41" s="342"/>
      <c r="Y41" s="342"/>
    </row>
    <row r="42" spans="1:25" ht="15" x14ac:dyDescent="0.3">
      <c r="A42" s="364"/>
      <c r="B42" s="949" t="s">
        <v>157</v>
      </c>
      <c r="C42" s="947"/>
      <c r="D42" s="947"/>
      <c r="E42" s="947"/>
      <c r="F42" s="947"/>
      <c r="G42" s="1013"/>
      <c r="H42" s="787">
        <f>H43+H46+H52</f>
        <v>8</v>
      </c>
      <c r="I42" s="787">
        <f>I43+I46+I52</f>
        <v>16</v>
      </c>
      <c r="J42" s="787">
        <f>H42*100/I42</f>
        <v>50</v>
      </c>
      <c r="K42" s="788"/>
      <c r="L42" s="348"/>
      <c r="M42" s="342"/>
      <c r="N42" s="342"/>
      <c r="O42" s="342"/>
      <c r="P42" s="342"/>
      <c r="Q42" s="342"/>
      <c r="R42" s="342"/>
      <c r="S42" s="342"/>
      <c r="T42" s="342"/>
      <c r="U42" s="342"/>
      <c r="V42" s="342"/>
      <c r="W42" s="342"/>
      <c r="X42" s="342"/>
      <c r="Y42" s="342"/>
    </row>
    <row r="43" spans="1:25" ht="15" x14ac:dyDescent="0.3">
      <c r="A43" s="364" t="s">
        <v>18</v>
      </c>
      <c r="B43" s="944" t="s">
        <v>159</v>
      </c>
      <c r="C43" s="947"/>
      <c r="D43" s="947"/>
      <c r="E43" s="947"/>
      <c r="F43" s="947"/>
      <c r="G43" s="1013"/>
      <c r="H43" s="787">
        <f>SUM(D44:D45)</f>
        <v>2</v>
      </c>
      <c r="I43" s="787">
        <f>COUNT(D44:D45)*2</f>
        <v>4</v>
      </c>
      <c r="J43" s="787">
        <f>H43*100/I43</f>
        <v>50</v>
      </c>
      <c r="K43" s="788"/>
      <c r="L43" s="348"/>
      <c r="M43" s="342"/>
      <c r="N43" s="342"/>
      <c r="O43" s="342"/>
      <c r="P43" s="342"/>
      <c r="Q43" s="342"/>
      <c r="R43" s="342"/>
      <c r="S43" s="342"/>
      <c r="T43" s="342"/>
      <c r="U43" s="342"/>
      <c r="V43" s="342"/>
      <c r="W43" s="342"/>
      <c r="X43" s="342"/>
      <c r="Y43" s="342"/>
    </row>
    <row r="44" spans="1:25" ht="30" x14ac:dyDescent="0.3">
      <c r="A44" s="364" t="s">
        <v>1075</v>
      </c>
      <c r="B44" s="363" t="s">
        <v>184</v>
      </c>
      <c r="C44" s="361" t="s">
        <v>2322</v>
      </c>
      <c r="D44" s="362">
        <v>1</v>
      </c>
      <c r="E44" s="362" t="s">
        <v>400</v>
      </c>
      <c r="F44" s="363" t="s">
        <v>5691</v>
      </c>
      <c r="G44" s="567"/>
      <c r="H44" s="787"/>
      <c r="I44" s="787"/>
      <c r="J44" s="787"/>
      <c r="K44" s="788"/>
      <c r="L44" s="348"/>
      <c r="M44" s="342"/>
      <c r="N44" s="342"/>
      <c r="O44" s="342"/>
      <c r="P44" s="342"/>
      <c r="Q44" s="342"/>
      <c r="R44" s="342"/>
      <c r="S44" s="342"/>
      <c r="T44" s="342"/>
      <c r="U44" s="342"/>
      <c r="V44" s="342"/>
      <c r="W44" s="342"/>
      <c r="X44" s="342"/>
      <c r="Y44" s="342"/>
    </row>
    <row r="45" spans="1:25" ht="15" x14ac:dyDescent="0.3">
      <c r="A45" s="364" t="s">
        <v>1915</v>
      </c>
      <c r="B45" s="363" t="s">
        <v>189</v>
      </c>
      <c r="C45" s="361" t="s">
        <v>5692</v>
      </c>
      <c r="D45" s="362">
        <v>1</v>
      </c>
      <c r="E45" s="362" t="s">
        <v>198</v>
      </c>
      <c r="F45" s="363"/>
      <c r="G45" s="568"/>
      <c r="H45" s="787"/>
      <c r="I45" s="787"/>
      <c r="J45" s="787"/>
      <c r="K45" s="788"/>
      <c r="L45" s="348"/>
      <c r="M45" s="342"/>
      <c r="N45" s="342"/>
      <c r="O45" s="342"/>
      <c r="P45" s="342"/>
      <c r="Q45" s="342"/>
      <c r="R45" s="342"/>
      <c r="S45" s="342"/>
      <c r="T45" s="342"/>
      <c r="U45" s="342"/>
      <c r="V45" s="342"/>
      <c r="W45" s="342"/>
      <c r="X45" s="342"/>
      <c r="Y45" s="342"/>
    </row>
    <row r="46" spans="1:25" ht="15" x14ac:dyDescent="0.3">
      <c r="A46" s="364" t="s">
        <v>20</v>
      </c>
      <c r="B46" s="944" t="s">
        <v>1077</v>
      </c>
      <c r="C46" s="947"/>
      <c r="D46" s="947"/>
      <c r="E46" s="947"/>
      <c r="F46" s="947"/>
      <c r="G46" s="1013"/>
      <c r="H46" s="787">
        <f>SUM(D47:D51)</f>
        <v>5</v>
      </c>
      <c r="I46" s="787">
        <f>COUNT(D47:D51)*2</f>
        <v>10</v>
      </c>
      <c r="J46" s="787">
        <f>H46*100/I46</f>
        <v>50</v>
      </c>
      <c r="K46" s="788"/>
      <c r="L46" s="348"/>
      <c r="M46" s="342"/>
      <c r="N46" s="342"/>
      <c r="O46" s="342"/>
      <c r="P46" s="342"/>
      <c r="Q46" s="342"/>
      <c r="R46" s="342"/>
      <c r="S46" s="342"/>
      <c r="T46" s="342"/>
      <c r="U46" s="342"/>
      <c r="V46" s="342"/>
      <c r="W46" s="342"/>
      <c r="X46" s="342"/>
      <c r="Y46" s="342"/>
    </row>
    <row r="47" spans="1:25" ht="15" x14ac:dyDescent="0.3">
      <c r="A47" s="364" t="s">
        <v>1078</v>
      </c>
      <c r="B47" s="363" t="s">
        <v>1079</v>
      </c>
      <c r="C47" s="361" t="s">
        <v>1086</v>
      </c>
      <c r="D47" s="362">
        <v>1</v>
      </c>
      <c r="E47" s="362" t="s">
        <v>198</v>
      </c>
      <c r="F47" s="363" t="s">
        <v>5693</v>
      </c>
      <c r="G47" s="568"/>
      <c r="H47" s="787"/>
      <c r="I47" s="787"/>
      <c r="J47" s="787"/>
      <c r="K47" s="788"/>
      <c r="L47" s="348"/>
      <c r="M47" s="342"/>
      <c r="N47" s="342"/>
      <c r="O47" s="342"/>
      <c r="P47" s="342"/>
      <c r="Q47" s="342"/>
      <c r="R47" s="342"/>
      <c r="S47" s="342"/>
      <c r="T47" s="342"/>
      <c r="U47" s="342"/>
      <c r="V47" s="342"/>
      <c r="W47" s="342"/>
      <c r="X47" s="342"/>
      <c r="Y47" s="342"/>
    </row>
    <row r="48" spans="1:25" ht="15" x14ac:dyDescent="0.3">
      <c r="A48" s="364" t="s">
        <v>1091</v>
      </c>
      <c r="B48" s="363" t="s">
        <v>1092</v>
      </c>
      <c r="C48" s="372" t="s">
        <v>5694</v>
      </c>
      <c r="D48" s="362">
        <v>1</v>
      </c>
      <c r="E48" s="362" t="s">
        <v>400</v>
      </c>
      <c r="F48" s="372" t="s">
        <v>5695</v>
      </c>
      <c r="G48" s="567"/>
      <c r="H48" s="787"/>
      <c r="I48" s="787"/>
      <c r="J48" s="787"/>
      <c r="K48" s="788"/>
      <c r="L48" s="348"/>
      <c r="M48" s="342"/>
      <c r="N48" s="342"/>
      <c r="O48" s="342"/>
      <c r="P48" s="342"/>
      <c r="Q48" s="342"/>
      <c r="R48" s="342"/>
      <c r="S48" s="342"/>
      <c r="T48" s="342"/>
      <c r="U48" s="342"/>
      <c r="V48" s="342"/>
      <c r="W48" s="342"/>
      <c r="X48" s="342"/>
      <c r="Y48" s="342"/>
    </row>
    <row r="49" spans="1:25" ht="15" x14ac:dyDescent="0.3">
      <c r="A49" s="364"/>
      <c r="B49" s="363"/>
      <c r="C49" s="372" t="s">
        <v>5696</v>
      </c>
      <c r="D49" s="362">
        <v>1</v>
      </c>
      <c r="E49" s="362" t="s">
        <v>400</v>
      </c>
      <c r="F49" s="372" t="s">
        <v>5695</v>
      </c>
      <c r="G49" s="567"/>
      <c r="H49" s="787"/>
      <c r="I49" s="787"/>
      <c r="J49" s="787"/>
      <c r="K49" s="788"/>
      <c r="L49" s="348"/>
      <c r="M49" s="342"/>
      <c r="N49" s="342"/>
      <c r="O49" s="342"/>
      <c r="P49" s="342"/>
      <c r="Q49" s="342"/>
      <c r="R49" s="342"/>
      <c r="S49" s="342"/>
      <c r="T49" s="342"/>
      <c r="U49" s="342"/>
      <c r="V49" s="342"/>
      <c r="W49" s="342"/>
      <c r="X49" s="342"/>
      <c r="Y49" s="342"/>
    </row>
    <row r="50" spans="1:25" ht="15" x14ac:dyDescent="0.3">
      <c r="A50" s="364"/>
      <c r="B50" s="363"/>
      <c r="C50" s="361" t="s">
        <v>5697</v>
      </c>
      <c r="D50" s="362">
        <v>1</v>
      </c>
      <c r="E50" s="362" t="s">
        <v>198</v>
      </c>
      <c r="F50" s="361" t="s">
        <v>5698</v>
      </c>
      <c r="G50" s="567"/>
      <c r="H50" s="787"/>
      <c r="I50" s="787"/>
      <c r="J50" s="787"/>
      <c r="K50" s="788"/>
      <c r="L50" s="348"/>
      <c r="M50" s="342"/>
      <c r="N50" s="342"/>
      <c r="O50" s="342"/>
      <c r="P50" s="342"/>
      <c r="Q50" s="342"/>
      <c r="R50" s="342"/>
      <c r="S50" s="342"/>
      <c r="T50" s="342"/>
      <c r="U50" s="342"/>
      <c r="V50" s="342"/>
      <c r="W50" s="342"/>
      <c r="X50" s="342"/>
      <c r="Y50" s="342"/>
    </row>
    <row r="51" spans="1:25" ht="30" x14ac:dyDescent="0.3">
      <c r="A51" s="364" t="s">
        <v>1099</v>
      </c>
      <c r="B51" s="363" t="s">
        <v>1100</v>
      </c>
      <c r="C51" s="361" t="s">
        <v>5699</v>
      </c>
      <c r="D51" s="362">
        <v>1</v>
      </c>
      <c r="E51" s="362" t="s">
        <v>198</v>
      </c>
      <c r="F51" s="363" t="s">
        <v>5700</v>
      </c>
      <c r="G51" s="567"/>
      <c r="H51" s="787"/>
      <c r="I51" s="787"/>
      <c r="J51" s="787"/>
      <c r="K51" s="788"/>
      <c r="L51" s="348"/>
      <c r="M51" s="342"/>
      <c r="N51" s="342"/>
      <c r="O51" s="342"/>
      <c r="P51" s="342"/>
      <c r="Q51" s="342"/>
      <c r="R51" s="342"/>
      <c r="S51" s="342"/>
      <c r="T51" s="342"/>
      <c r="U51" s="342"/>
      <c r="V51" s="342"/>
      <c r="W51" s="342"/>
      <c r="X51" s="342"/>
      <c r="Y51" s="342"/>
    </row>
    <row r="52" spans="1:25" ht="15" x14ac:dyDescent="0.3">
      <c r="A52" s="364" t="s">
        <v>22</v>
      </c>
      <c r="B52" s="944" t="s">
        <v>193</v>
      </c>
      <c r="C52" s="947"/>
      <c r="D52" s="947"/>
      <c r="E52" s="947"/>
      <c r="F52" s="947"/>
      <c r="G52" s="1013"/>
      <c r="H52" s="787">
        <f>SUM(D53:D53)</f>
        <v>1</v>
      </c>
      <c r="I52" s="787">
        <f>COUNT(D53:D53)*2</f>
        <v>2</v>
      </c>
      <c r="J52" s="787">
        <f>H52*100/I52</f>
        <v>50</v>
      </c>
      <c r="K52" s="788"/>
      <c r="L52" s="348"/>
      <c r="M52" s="342"/>
      <c r="N52" s="342"/>
      <c r="O52" s="342"/>
      <c r="P52" s="342"/>
      <c r="Q52" s="342"/>
      <c r="R52" s="342"/>
      <c r="S52" s="342"/>
      <c r="T52" s="342"/>
      <c r="U52" s="342"/>
      <c r="V52" s="342"/>
      <c r="W52" s="342"/>
      <c r="X52" s="342"/>
      <c r="Y52" s="342"/>
    </row>
    <row r="53" spans="1:25" ht="15" x14ac:dyDescent="0.3">
      <c r="A53" s="364" t="s">
        <v>1734</v>
      </c>
      <c r="B53" s="363" t="s">
        <v>201</v>
      </c>
      <c r="C53" s="363" t="s">
        <v>1735</v>
      </c>
      <c r="D53" s="362">
        <v>1</v>
      </c>
      <c r="E53" s="362" t="s">
        <v>198</v>
      </c>
      <c r="F53" s="363" t="s">
        <v>5701</v>
      </c>
      <c r="G53" s="567"/>
      <c r="H53" s="787"/>
      <c r="I53" s="787"/>
      <c r="J53" s="787"/>
      <c r="K53" s="788"/>
      <c r="L53" s="348"/>
      <c r="M53" s="342"/>
      <c r="N53" s="342"/>
      <c r="O53" s="342"/>
      <c r="P53" s="342"/>
      <c r="Q53" s="342"/>
      <c r="R53" s="342"/>
      <c r="S53" s="342"/>
      <c r="T53" s="342"/>
      <c r="U53" s="342"/>
      <c r="V53" s="342"/>
      <c r="W53" s="342"/>
      <c r="X53" s="342"/>
      <c r="Y53" s="342"/>
    </row>
    <row r="54" spans="1:25" ht="15" x14ac:dyDescent="0.3">
      <c r="A54" s="364"/>
      <c r="B54" s="949" t="s">
        <v>222</v>
      </c>
      <c r="C54" s="947"/>
      <c r="D54" s="947"/>
      <c r="E54" s="947"/>
      <c r="F54" s="947"/>
      <c r="G54" s="1013"/>
      <c r="H54" s="787">
        <f>H55+H58+H60+H66+H69</f>
        <v>11</v>
      </c>
      <c r="I54" s="787">
        <f>I55+I58+I60+I66+I69</f>
        <v>22</v>
      </c>
      <c r="J54" s="787">
        <f>H54*100/I54</f>
        <v>50</v>
      </c>
      <c r="K54" s="788"/>
      <c r="L54" s="348"/>
      <c r="M54" s="342"/>
      <c r="N54" s="342"/>
      <c r="O54" s="342"/>
      <c r="P54" s="342"/>
      <c r="Q54" s="342"/>
      <c r="R54" s="342"/>
      <c r="S54" s="342"/>
      <c r="T54" s="342"/>
      <c r="U54" s="342"/>
      <c r="V54" s="342"/>
      <c r="W54" s="342"/>
      <c r="X54" s="342"/>
      <c r="Y54" s="342"/>
    </row>
    <row r="55" spans="1:25" ht="15" x14ac:dyDescent="0.3">
      <c r="A55" s="371" t="s">
        <v>30</v>
      </c>
      <c r="B55" s="944" t="s">
        <v>224</v>
      </c>
      <c r="C55" s="947"/>
      <c r="D55" s="947"/>
      <c r="E55" s="947"/>
      <c r="F55" s="947"/>
      <c r="G55" s="1013"/>
      <c r="H55" s="787">
        <f>SUM(D56:D57)</f>
        <v>2</v>
      </c>
      <c r="I55" s="787">
        <f>COUNT(D56:D57)*2</f>
        <v>4</v>
      </c>
      <c r="J55" s="787">
        <f>H55*100/I55</f>
        <v>50</v>
      </c>
      <c r="K55" s="788"/>
      <c r="L55" s="348"/>
      <c r="M55" s="342"/>
      <c r="N55" s="342"/>
      <c r="O55" s="342"/>
      <c r="P55" s="342"/>
      <c r="Q55" s="342"/>
      <c r="R55" s="342"/>
      <c r="S55" s="342"/>
      <c r="T55" s="342"/>
      <c r="U55" s="342"/>
      <c r="V55" s="342"/>
      <c r="W55" s="342"/>
      <c r="X55" s="342"/>
      <c r="Y55" s="342"/>
    </row>
    <row r="56" spans="1:25" ht="45" x14ac:dyDescent="0.3">
      <c r="A56" s="364" t="s">
        <v>1153</v>
      </c>
      <c r="B56" s="384" t="s">
        <v>226</v>
      </c>
      <c r="C56" s="384" t="s">
        <v>6290</v>
      </c>
      <c r="D56" s="362">
        <v>1</v>
      </c>
      <c r="E56" s="362" t="s">
        <v>228</v>
      </c>
      <c r="F56" s="384" t="s">
        <v>4243</v>
      </c>
      <c r="G56" s="567"/>
      <c r="H56" s="787"/>
      <c r="I56" s="787"/>
      <c r="J56" s="787"/>
      <c r="K56" s="788"/>
      <c r="L56" s="348"/>
      <c r="M56" s="342"/>
      <c r="N56" s="342"/>
      <c r="O56" s="342"/>
      <c r="P56" s="342"/>
      <c r="Q56" s="342"/>
      <c r="R56" s="342"/>
      <c r="S56" s="342"/>
      <c r="T56" s="342"/>
      <c r="U56" s="342"/>
      <c r="V56" s="342"/>
      <c r="W56" s="342"/>
      <c r="X56" s="342"/>
      <c r="Y56" s="342"/>
    </row>
    <row r="57" spans="1:25" ht="30" x14ac:dyDescent="0.3">
      <c r="A57" s="364" t="s">
        <v>1157</v>
      </c>
      <c r="B57" s="384" t="s">
        <v>234</v>
      </c>
      <c r="C57" s="337" t="s">
        <v>5571</v>
      </c>
      <c r="D57" s="362">
        <v>1</v>
      </c>
      <c r="E57" s="362" t="s">
        <v>228</v>
      </c>
      <c r="F57" s="361" t="s">
        <v>5702</v>
      </c>
      <c r="G57" s="567"/>
      <c r="H57" s="787"/>
      <c r="I57" s="787"/>
      <c r="J57" s="787"/>
      <c r="K57" s="788"/>
      <c r="L57" s="348"/>
      <c r="M57" s="342"/>
      <c r="N57" s="342"/>
      <c r="O57" s="342"/>
      <c r="P57" s="342"/>
      <c r="Q57" s="342"/>
      <c r="R57" s="342"/>
      <c r="S57" s="342"/>
      <c r="T57" s="342"/>
      <c r="U57" s="342"/>
      <c r="V57" s="342"/>
      <c r="W57" s="342"/>
      <c r="X57" s="342"/>
      <c r="Y57" s="342"/>
    </row>
    <row r="58" spans="1:25" ht="15" x14ac:dyDescent="0.3">
      <c r="A58" s="371" t="s">
        <v>32</v>
      </c>
      <c r="B58" s="944" t="s">
        <v>5703</v>
      </c>
      <c r="C58" s="947"/>
      <c r="D58" s="947"/>
      <c r="E58" s="947"/>
      <c r="F58" s="947"/>
      <c r="G58" s="1013"/>
      <c r="H58" s="787">
        <f>SUM(D59:D59)</f>
        <v>1</v>
      </c>
      <c r="I58" s="787">
        <f>COUNT(D59:D59)*2</f>
        <v>2</v>
      </c>
      <c r="J58" s="787">
        <f>H58*100/I58</f>
        <v>50</v>
      </c>
      <c r="K58" s="788"/>
      <c r="L58" s="348"/>
      <c r="M58" s="342"/>
      <c r="N58" s="342"/>
      <c r="O58" s="342"/>
      <c r="P58" s="342"/>
      <c r="Q58" s="342"/>
      <c r="R58" s="342"/>
      <c r="S58" s="342"/>
      <c r="T58" s="342"/>
      <c r="U58" s="342"/>
      <c r="V58" s="342"/>
      <c r="W58" s="342"/>
      <c r="X58" s="342"/>
      <c r="Y58" s="342"/>
    </row>
    <row r="59" spans="1:25" ht="30" x14ac:dyDescent="0.3">
      <c r="A59" s="364" t="s">
        <v>1183</v>
      </c>
      <c r="B59" s="401" t="s">
        <v>1184</v>
      </c>
      <c r="C59" s="388" t="s">
        <v>5704</v>
      </c>
      <c r="D59" s="362">
        <v>1</v>
      </c>
      <c r="E59" s="379" t="s">
        <v>228</v>
      </c>
      <c r="F59" s="337" t="s">
        <v>5705</v>
      </c>
      <c r="G59" s="568"/>
      <c r="H59" s="787"/>
      <c r="I59" s="787"/>
      <c r="J59" s="787"/>
      <c r="K59" s="788"/>
      <c r="L59" s="348"/>
      <c r="M59" s="342"/>
      <c r="N59" s="342"/>
      <c r="O59" s="342"/>
      <c r="P59" s="342"/>
      <c r="Q59" s="342"/>
      <c r="R59" s="342"/>
      <c r="S59" s="342"/>
      <c r="T59" s="342"/>
      <c r="U59" s="342"/>
      <c r="V59" s="342"/>
      <c r="W59" s="342"/>
      <c r="X59" s="342"/>
      <c r="Y59" s="342"/>
    </row>
    <row r="60" spans="1:25" ht="15" x14ac:dyDescent="0.3">
      <c r="A60" s="371" t="s">
        <v>34</v>
      </c>
      <c r="B60" s="944" t="s">
        <v>267</v>
      </c>
      <c r="C60" s="947"/>
      <c r="D60" s="947"/>
      <c r="E60" s="947"/>
      <c r="F60" s="947"/>
      <c r="G60" s="1013"/>
      <c r="H60" s="787">
        <f>SUM(D61:D65)</f>
        <v>5</v>
      </c>
      <c r="I60" s="787">
        <f>COUNT(D61:D65)*2</f>
        <v>10</v>
      </c>
      <c r="J60" s="787">
        <f>H60*100/I60</f>
        <v>50</v>
      </c>
      <c r="K60" s="788"/>
      <c r="L60" s="348"/>
      <c r="M60" s="342"/>
      <c r="N60" s="342"/>
      <c r="O60" s="342"/>
      <c r="P60" s="342"/>
      <c r="Q60" s="342"/>
      <c r="R60" s="342"/>
      <c r="S60" s="342"/>
      <c r="T60" s="342"/>
      <c r="U60" s="342"/>
      <c r="V60" s="342"/>
      <c r="W60" s="342"/>
      <c r="X60" s="342"/>
      <c r="Y60" s="342"/>
    </row>
    <row r="61" spans="1:25" ht="30" x14ac:dyDescent="0.3">
      <c r="A61" s="364" t="s">
        <v>1188</v>
      </c>
      <c r="B61" s="363" t="s">
        <v>269</v>
      </c>
      <c r="C61" s="361" t="s">
        <v>5706</v>
      </c>
      <c r="D61" s="362">
        <v>1</v>
      </c>
      <c r="E61" s="362" t="s">
        <v>228</v>
      </c>
      <c r="F61" s="363" t="s">
        <v>5707</v>
      </c>
      <c r="G61" s="567"/>
      <c r="H61" s="787"/>
      <c r="I61" s="787"/>
      <c r="J61" s="787"/>
      <c r="K61" s="788"/>
      <c r="L61" s="348"/>
      <c r="M61" s="342"/>
      <c r="N61" s="342"/>
      <c r="O61" s="342"/>
      <c r="P61" s="342"/>
      <c r="Q61" s="342"/>
      <c r="R61" s="342"/>
      <c r="S61" s="342"/>
      <c r="T61" s="342"/>
      <c r="U61" s="342"/>
      <c r="V61" s="342"/>
      <c r="W61" s="342"/>
      <c r="X61" s="342"/>
      <c r="Y61" s="342"/>
    </row>
    <row r="62" spans="1:25" ht="60" x14ac:dyDescent="0.3">
      <c r="A62" s="364"/>
      <c r="B62" s="363"/>
      <c r="C62" s="361" t="s">
        <v>5708</v>
      </c>
      <c r="D62" s="362">
        <v>1</v>
      </c>
      <c r="E62" s="362" t="s">
        <v>228</v>
      </c>
      <c r="F62" s="363" t="s">
        <v>5709</v>
      </c>
      <c r="G62" s="567"/>
      <c r="H62" s="787"/>
      <c r="I62" s="787"/>
      <c r="J62" s="787"/>
      <c r="K62" s="788"/>
      <c r="L62" s="348"/>
      <c r="M62" s="342"/>
      <c r="N62" s="342"/>
      <c r="O62" s="342"/>
      <c r="P62" s="342"/>
      <c r="Q62" s="342"/>
      <c r="R62" s="342"/>
      <c r="S62" s="342"/>
      <c r="T62" s="342"/>
      <c r="U62" s="342"/>
      <c r="V62" s="342"/>
      <c r="W62" s="342"/>
      <c r="X62" s="342"/>
      <c r="Y62" s="342"/>
    </row>
    <row r="63" spans="1:25" ht="30" x14ac:dyDescent="0.3">
      <c r="A63" s="364" t="s">
        <v>1192</v>
      </c>
      <c r="B63" s="363" t="s">
        <v>273</v>
      </c>
      <c r="C63" s="361" t="s">
        <v>1741</v>
      </c>
      <c r="D63" s="362">
        <v>1</v>
      </c>
      <c r="E63" s="362" t="s">
        <v>163</v>
      </c>
      <c r="F63" s="337" t="s">
        <v>5710</v>
      </c>
      <c r="G63" s="567"/>
      <c r="H63" s="787"/>
      <c r="I63" s="787"/>
      <c r="J63" s="787"/>
      <c r="K63" s="788"/>
      <c r="L63" s="348"/>
      <c r="M63" s="342"/>
      <c r="N63" s="342"/>
      <c r="O63" s="342"/>
      <c r="P63" s="342"/>
      <c r="Q63" s="342"/>
      <c r="R63" s="342"/>
      <c r="S63" s="342"/>
      <c r="T63" s="342"/>
      <c r="U63" s="342"/>
      <c r="V63" s="342"/>
      <c r="W63" s="342"/>
      <c r="X63" s="342"/>
      <c r="Y63" s="342"/>
    </row>
    <row r="64" spans="1:25" ht="45" x14ac:dyDescent="0.3">
      <c r="A64" s="364" t="s">
        <v>1194</v>
      </c>
      <c r="B64" s="363" t="s">
        <v>6289</v>
      </c>
      <c r="C64" s="363" t="s">
        <v>5711</v>
      </c>
      <c r="D64" s="362">
        <v>1</v>
      </c>
      <c r="E64" s="362" t="s">
        <v>1742</v>
      </c>
      <c r="F64" s="363" t="s">
        <v>5712</v>
      </c>
      <c r="G64" s="567"/>
      <c r="H64" s="787"/>
      <c r="I64" s="787"/>
      <c r="J64" s="787"/>
      <c r="K64" s="788"/>
      <c r="L64" s="348"/>
      <c r="M64" s="342"/>
      <c r="N64" s="342"/>
      <c r="O64" s="342"/>
      <c r="P64" s="342"/>
      <c r="Q64" s="342"/>
      <c r="R64" s="342"/>
      <c r="S64" s="342"/>
      <c r="T64" s="342"/>
      <c r="U64" s="342"/>
      <c r="V64" s="342"/>
      <c r="W64" s="342"/>
      <c r="X64" s="342"/>
      <c r="Y64" s="342"/>
    </row>
    <row r="65" spans="1:25" ht="45" x14ac:dyDescent="0.3">
      <c r="A65" s="364" t="s">
        <v>1197</v>
      </c>
      <c r="B65" s="363" t="s">
        <v>281</v>
      </c>
      <c r="C65" s="363" t="s">
        <v>5713</v>
      </c>
      <c r="D65" s="362">
        <v>1</v>
      </c>
      <c r="E65" s="362" t="s">
        <v>1742</v>
      </c>
      <c r="F65" s="363" t="s">
        <v>4262</v>
      </c>
      <c r="G65" s="567"/>
      <c r="H65" s="787"/>
      <c r="I65" s="787"/>
      <c r="J65" s="787"/>
      <c r="K65" s="788"/>
      <c r="L65" s="348"/>
      <c r="M65" s="342"/>
      <c r="N65" s="342"/>
      <c r="O65" s="342"/>
      <c r="P65" s="342"/>
      <c r="Q65" s="342"/>
      <c r="R65" s="342"/>
      <c r="S65" s="342"/>
      <c r="T65" s="342"/>
      <c r="U65" s="342"/>
      <c r="V65" s="342"/>
      <c r="W65" s="342"/>
      <c r="X65" s="342"/>
      <c r="Y65" s="342"/>
    </row>
    <row r="66" spans="1:25" ht="15" x14ac:dyDescent="0.3">
      <c r="A66" s="371" t="s">
        <v>36</v>
      </c>
      <c r="B66" s="944" t="s">
        <v>5714</v>
      </c>
      <c r="C66" s="947"/>
      <c r="D66" s="947"/>
      <c r="E66" s="947"/>
      <c r="F66" s="947"/>
      <c r="G66" s="1013"/>
      <c r="H66" s="787">
        <f>SUM(D67:D68)</f>
        <v>2</v>
      </c>
      <c r="I66" s="787">
        <f>COUNT(D67:D68)*2</f>
        <v>4</v>
      </c>
      <c r="J66" s="787">
        <f>H66*100/I66</f>
        <v>50</v>
      </c>
      <c r="K66" s="788"/>
      <c r="L66" s="348"/>
      <c r="M66" s="342"/>
      <c r="N66" s="342"/>
      <c r="O66" s="342"/>
      <c r="P66" s="342"/>
      <c r="Q66" s="342"/>
      <c r="R66" s="342"/>
      <c r="S66" s="342"/>
      <c r="T66" s="342"/>
      <c r="U66" s="342"/>
      <c r="V66" s="342"/>
      <c r="W66" s="342"/>
      <c r="X66" s="342"/>
      <c r="Y66" s="342"/>
    </row>
    <row r="67" spans="1:25" ht="45" x14ac:dyDescent="0.3">
      <c r="A67" s="364" t="s">
        <v>1201</v>
      </c>
      <c r="B67" s="363" t="s">
        <v>285</v>
      </c>
      <c r="C67" s="361" t="s">
        <v>5715</v>
      </c>
      <c r="D67" s="362">
        <v>1</v>
      </c>
      <c r="E67" s="362" t="s">
        <v>186</v>
      </c>
      <c r="F67" s="363" t="s">
        <v>5716</v>
      </c>
      <c r="G67" s="567"/>
      <c r="H67" s="787"/>
      <c r="I67" s="787"/>
      <c r="J67" s="787"/>
      <c r="K67" s="788"/>
      <c r="L67" s="348"/>
      <c r="M67" s="342"/>
      <c r="N67" s="342"/>
      <c r="O67" s="342"/>
      <c r="P67" s="342"/>
      <c r="Q67" s="342"/>
      <c r="R67" s="342"/>
      <c r="S67" s="342"/>
      <c r="T67" s="342"/>
      <c r="U67" s="342"/>
      <c r="V67" s="342"/>
      <c r="W67" s="342"/>
      <c r="X67" s="342"/>
      <c r="Y67" s="342"/>
    </row>
    <row r="68" spans="1:25" ht="45" x14ac:dyDescent="0.3">
      <c r="A68" s="364"/>
      <c r="B68" s="363"/>
      <c r="C68" s="361" t="s">
        <v>6288</v>
      </c>
      <c r="D68" s="362">
        <v>1</v>
      </c>
      <c r="E68" s="362" t="s">
        <v>186</v>
      </c>
      <c r="F68" s="363" t="s">
        <v>5717</v>
      </c>
      <c r="G68" s="567"/>
      <c r="H68" s="787"/>
      <c r="I68" s="787"/>
      <c r="J68" s="787"/>
      <c r="K68" s="788"/>
      <c r="L68" s="348"/>
      <c r="M68" s="342"/>
      <c r="N68" s="342"/>
      <c r="O68" s="342"/>
      <c r="P68" s="342"/>
      <c r="Q68" s="342"/>
      <c r="R68" s="342"/>
      <c r="S68" s="342"/>
      <c r="T68" s="342"/>
      <c r="U68" s="342"/>
      <c r="V68" s="342"/>
      <c r="W68" s="342"/>
      <c r="X68" s="342"/>
      <c r="Y68" s="342"/>
    </row>
    <row r="69" spans="1:25" ht="15" x14ac:dyDescent="0.3">
      <c r="A69" s="371" t="s">
        <v>38</v>
      </c>
      <c r="B69" s="944" t="s">
        <v>2664</v>
      </c>
      <c r="C69" s="947"/>
      <c r="D69" s="947"/>
      <c r="E69" s="947"/>
      <c r="F69" s="947"/>
      <c r="G69" s="1013"/>
      <c r="H69" s="787">
        <f>SUM(D70)</f>
        <v>1</v>
      </c>
      <c r="I69" s="787">
        <f>COUNT(D70)*2</f>
        <v>2</v>
      </c>
      <c r="J69" s="787">
        <f>H69*100/I69</f>
        <v>50</v>
      </c>
      <c r="K69" s="788"/>
      <c r="L69" s="348"/>
      <c r="M69" s="342"/>
      <c r="N69" s="342"/>
      <c r="O69" s="342"/>
      <c r="P69" s="342"/>
      <c r="Q69" s="342"/>
      <c r="R69" s="342"/>
      <c r="S69" s="342"/>
      <c r="T69" s="342"/>
      <c r="U69" s="342"/>
      <c r="V69" s="342"/>
      <c r="W69" s="342"/>
      <c r="X69" s="342"/>
      <c r="Y69" s="342"/>
    </row>
    <row r="70" spans="1:25" ht="45" x14ac:dyDescent="0.3">
      <c r="A70" s="364" t="s">
        <v>305</v>
      </c>
      <c r="B70" s="363" t="s">
        <v>306</v>
      </c>
      <c r="C70" s="388" t="s">
        <v>5718</v>
      </c>
      <c r="D70" s="362">
        <v>1</v>
      </c>
      <c r="E70" s="362" t="s">
        <v>308</v>
      </c>
      <c r="F70" s="363" t="s">
        <v>5719</v>
      </c>
      <c r="G70" s="567"/>
      <c r="H70" s="787"/>
      <c r="I70" s="787"/>
      <c r="J70" s="787"/>
      <c r="K70" s="788"/>
      <c r="L70" s="348"/>
      <c r="M70" s="342"/>
      <c r="N70" s="342"/>
      <c r="O70" s="342"/>
      <c r="P70" s="342"/>
      <c r="Q70" s="342"/>
      <c r="R70" s="342"/>
      <c r="S70" s="342"/>
      <c r="T70" s="342"/>
      <c r="U70" s="342"/>
      <c r="V70" s="342"/>
      <c r="W70" s="342"/>
      <c r="X70" s="342"/>
      <c r="Y70" s="342"/>
    </row>
    <row r="71" spans="1:25" ht="15" x14ac:dyDescent="0.3">
      <c r="A71" s="364"/>
      <c r="B71" s="949" t="s">
        <v>315</v>
      </c>
      <c r="C71" s="947"/>
      <c r="D71" s="947"/>
      <c r="E71" s="947"/>
      <c r="F71" s="947"/>
      <c r="G71" s="1013"/>
      <c r="H71" s="787">
        <f>H72+H88+H94+H98+H104+H116+H130</f>
        <v>58</v>
      </c>
      <c r="I71" s="787">
        <f>I72+I88+I94+I98+I104+I116+I130</f>
        <v>116</v>
      </c>
      <c r="J71" s="787">
        <f>H71*100/I71</f>
        <v>50</v>
      </c>
      <c r="K71" s="788"/>
      <c r="L71" s="348"/>
      <c r="M71" s="342"/>
      <c r="N71" s="342"/>
      <c r="O71" s="342"/>
      <c r="P71" s="342"/>
      <c r="Q71" s="342"/>
      <c r="R71" s="342"/>
      <c r="S71" s="342"/>
      <c r="T71" s="342"/>
      <c r="U71" s="342"/>
      <c r="V71" s="342"/>
      <c r="W71" s="342"/>
      <c r="X71" s="342"/>
      <c r="Y71" s="342"/>
    </row>
    <row r="72" spans="1:25" ht="15" x14ac:dyDescent="0.3">
      <c r="A72" s="364" t="s">
        <v>41</v>
      </c>
      <c r="B72" s="944" t="s">
        <v>42</v>
      </c>
      <c r="C72" s="947"/>
      <c r="D72" s="947"/>
      <c r="E72" s="947"/>
      <c r="F72" s="947"/>
      <c r="G72" s="1013"/>
      <c r="H72" s="787">
        <f>SUM(D73:D87)</f>
        <v>15</v>
      </c>
      <c r="I72" s="787">
        <f>COUNT(D73:D87)*2</f>
        <v>30</v>
      </c>
      <c r="J72" s="787">
        <f>H72*100/I72</f>
        <v>50</v>
      </c>
      <c r="K72" s="788"/>
      <c r="L72" s="348"/>
      <c r="M72" s="342"/>
      <c r="N72" s="342"/>
      <c r="O72" s="342"/>
      <c r="P72" s="342"/>
      <c r="Q72" s="342"/>
      <c r="R72" s="342"/>
      <c r="S72" s="342"/>
      <c r="T72" s="342"/>
      <c r="U72" s="342"/>
      <c r="V72" s="342"/>
      <c r="W72" s="342"/>
      <c r="X72" s="342"/>
      <c r="Y72" s="342"/>
    </row>
    <row r="73" spans="1:25" ht="30" x14ac:dyDescent="0.3">
      <c r="A73" s="364" t="s">
        <v>1229</v>
      </c>
      <c r="B73" s="391" t="s">
        <v>318</v>
      </c>
      <c r="C73" s="361" t="s">
        <v>2351</v>
      </c>
      <c r="D73" s="362">
        <v>1</v>
      </c>
      <c r="E73" s="362" t="s">
        <v>228</v>
      </c>
      <c r="F73" s="363" t="s">
        <v>5720</v>
      </c>
      <c r="G73" s="569"/>
      <c r="H73" s="787"/>
      <c r="I73" s="787"/>
      <c r="J73" s="787"/>
      <c r="K73" s="788"/>
      <c r="L73" s="348"/>
      <c r="M73" s="342"/>
      <c r="N73" s="342"/>
      <c r="O73" s="342"/>
      <c r="P73" s="342"/>
      <c r="Q73" s="342"/>
      <c r="R73" s="342"/>
      <c r="S73" s="342"/>
      <c r="T73" s="342"/>
      <c r="U73" s="342"/>
      <c r="V73" s="342"/>
      <c r="W73" s="342"/>
      <c r="X73" s="342"/>
      <c r="Y73" s="342"/>
    </row>
    <row r="74" spans="1:25" ht="30" x14ac:dyDescent="0.3">
      <c r="A74" s="364" t="s">
        <v>1244</v>
      </c>
      <c r="B74" s="391" t="s">
        <v>327</v>
      </c>
      <c r="C74" s="361" t="s">
        <v>2355</v>
      </c>
      <c r="D74" s="362">
        <v>1</v>
      </c>
      <c r="E74" s="362" t="s">
        <v>228</v>
      </c>
      <c r="F74" s="363" t="s">
        <v>5721</v>
      </c>
      <c r="G74" s="569"/>
      <c r="H74" s="787"/>
      <c r="I74" s="787"/>
      <c r="J74" s="787"/>
      <c r="K74" s="788"/>
      <c r="L74" s="348"/>
      <c r="M74" s="342"/>
      <c r="N74" s="342"/>
      <c r="O74" s="342"/>
      <c r="P74" s="342"/>
      <c r="Q74" s="342"/>
      <c r="R74" s="342"/>
      <c r="S74" s="342"/>
      <c r="T74" s="342"/>
      <c r="U74" s="342"/>
      <c r="V74" s="342"/>
      <c r="W74" s="342"/>
      <c r="X74" s="342"/>
      <c r="Y74" s="342"/>
    </row>
    <row r="75" spans="1:25" ht="30" x14ac:dyDescent="0.3">
      <c r="A75" s="364"/>
      <c r="B75" s="391"/>
      <c r="C75" s="361" t="s">
        <v>2356</v>
      </c>
      <c r="D75" s="362">
        <v>1</v>
      </c>
      <c r="E75" s="362" t="s">
        <v>228</v>
      </c>
      <c r="F75" s="363" t="s">
        <v>6287</v>
      </c>
      <c r="G75" s="569"/>
      <c r="H75" s="787"/>
      <c r="I75" s="787"/>
      <c r="J75" s="787"/>
      <c r="K75" s="788"/>
      <c r="L75" s="348"/>
      <c r="M75" s="342"/>
      <c r="N75" s="342"/>
      <c r="O75" s="342"/>
      <c r="P75" s="342"/>
      <c r="Q75" s="342"/>
      <c r="R75" s="342"/>
      <c r="S75" s="342"/>
      <c r="T75" s="342"/>
      <c r="U75" s="342"/>
      <c r="V75" s="342"/>
      <c r="W75" s="342"/>
      <c r="X75" s="342"/>
      <c r="Y75" s="342"/>
    </row>
    <row r="76" spans="1:25" ht="15" x14ac:dyDescent="0.3">
      <c r="A76" s="364"/>
      <c r="B76" s="391"/>
      <c r="C76" s="361" t="s">
        <v>2357</v>
      </c>
      <c r="D76" s="362">
        <v>1</v>
      </c>
      <c r="E76" s="362" t="s">
        <v>228</v>
      </c>
      <c r="F76" s="363" t="s">
        <v>6286</v>
      </c>
      <c r="G76" s="569"/>
      <c r="H76" s="787"/>
      <c r="I76" s="787"/>
      <c r="J76" s="787"/>
      <c r="K76" s="788"/>
      <c r="L76" s="348"/>
      <c r="M76" s="342"/>
      <c r="N76" s="342"/>
      <c r="O76" s="342"/>
      <c r="P76" s="342"/>
      <c r="Q76" s="342"/>
      <c r="R76" s="342"/>
      <c r="S76" s="342"/>
      <c r="T76" s="342"/>
      <c r="U76" s="342"/>
      <c r="V76" s="342"/>
      <c r="W76" s="342"/>
      <c r="X76" s="342"/>
      <c r="Y76" s="342"/>
    </row>
    <row r="77" spans="1:25" ht="15" x14ac:dyDescent="0.3">
      <c r="A77" s="364"/>
      <c r="B77" s="391"/>
      <c r="C77" s="361" t="s">
        <v>2358</v>
      </c>
      <c r="D77" s="362">
        <v>1</v>
      </c>
      <c r="E77" s="362" t="s">
        <v>228</v>
      </c>
      <c r="F77" s="363" t="s">
        <v>5722</v>
      </c>
      <c r="G77" s="569"/>
      <c r="H77" s="787"/>
      <c r="I77" s="787"/>
      <c r="J77" s="787"/>
      <c r="K77" s="788"/>
      <c r="L77" s="348"/>
      <c r="M77" s="342"/>
      <c r="N77" s="342"/>
      <c r="O77" s="342"/>
      <c r="P77" s="342"/>
      <c r="Q77" s="342"/>
      <c r="R77" s="342"/>
      <c r="S77" s="342"/>
      <c r="T77" s="342"/>
      <c r="U77" s="342"/>
      <c r="V77" s="342"/>
      <c r="W77" s="342"/>
      <c r="X77" s="342"/>
      <c r="Y77" s="342"/>
    </row>
    <row r="78" spans="1:25" ht="15" x14ac:dyDescent="0.3">
      <c r="A78" s="364"/>
      <c r="B78" s="391"/>
      <c r="C78" s="361" t="s">
        <v>2359</v>
      </c>
      <c r="D78" s="362">
        <v>1</v>
      </c>
      <c r="E78" s="362" t="s">
        <v>228</v>
      </c>
      <c r="F78" s="363" t="s">
        <v>5723</v>
      </c>
      <c r="G78" s="569"/>
      <c r="H78" s="787"/>
      <c r="I78" s="787"/>
      <c r="J78" s="787"/>
      <c r="K78" s="788"/>
      <c r="L78" s="348"/>
      <c r="M78" s="342"/>
      <c r="N78" s="342"/>
      <c r="O78" s="342"/>
      <c r="P78" s="342"/>
      <c r="Q78" s="342"/>
      <c r="R78" s="342"/>
      <c r="S78" s="342"/>
      <c r="T78" s="342"/>
      <c r="U78" s="342"/>
      <c r="V78" s="342"/>
      <c r="W78" s="342"/>
      <c r="X78" s="342"/>
      <c r="Y78" s="342"/>
    </row>
    <row r="79" spans="1:25" ht="15" x14ac:dyDescent="0.3">
      <c r="A79" s="364"/>
      <c r="B79" s="391"/>
      <c r="C79" s="361" t="s">
        <v>5724</v>
      </c>
      <c r="D79" s="362">
        <v>1</v>
      </c>
      <c r="E79" s="362" t="s">
        <v>228</v>
      </c>
      <c r="F79" s="363" t="s">
        <v>5725</v>
      </c>
      <c r="G79" s="569"/>
      <c r="H79" s="787"/>
      <c r="I79" s="787"/>
      <c r="J79" s="787"/>
      <c r="K79" s="788"/>
      <c r="L79" s="348"/>
      <c r="M79" s="342"/>
      <c r="N79" s="342"/>
      <c r="O79" s="342"/>
      <c r="P79" s="342"/>
      <c r="Q79" s="342"/>
      <c r="R79" s="342"/>
      <c r="S79" s="342"/>
      <c r="T79" s="342"/>
      <c r="U79" s="342"/>
      <c r="V79" s="342"/>
      <c r="W79" s="342"/>
      <c r="X79" s="342"/>
      <c r="Y79" s="342"/>
    </row>
    <row r="80" spans="1:25" ht="30" x14ac:dyDescent="0.3">
      <c r="A80" s="364"/>
      <c r="B80" s="391"/>
      <c r="C80" s="372" t="s">
        <v>5726</v>
      </c>
      <c r="D80" s="362">
        <v>1</v>
      </c>
      <c r="E80" s="362" t="s">
        <v>228</v>
      </c>
      <c r="F80" s="363" t="s">
        <v>5727</v>
      </c>
      <c r="G80" s="569"/>
      <c r="H80" s="787"/>
      <c r="I80" s="787"/>
      <c r="J80" s="787"/>
      <c r="K80" s="788"/>
      <c r="L80" s="348"/>
      <c r="M80" s="342"/>
      <c r="N80" s="342"/>
      <c r="O80" s="342"/>
      <c r="P80" s="342"/>
      <c r="Q80" s="342"/>
      <c r="R80" s="342"/>
      <c r="S80" s="342"/>
      <c r="T80" s="342"/>
      <c r="U80" s="342"/>
      <c r="V80" s="342"/>
      <c r="W80" s="342"/>
      <c r="X80" s="342"/>
      <c r="Y80" s="342"/>
    </row>
    <row r="81" spans="1:25" ht="45" x14ac:dyDescent="0.3">
      <c r="A81" s="364"/>
      <c r="B81" s="391"/>
      <c r="C81" s="361" t="s">
        <v>5728</v>
      </c>
      <c r="D81" s="362">
        <v>1</v>
      </c>
      <c r="E81" s="362" t="s">
        <v>228</v>
      </c>
      <c r="F81" s="363" t="s">
        <v>5729</v>
      </c>
      <c r="G81" s="569"/>
      <c r="H81" s="787"/>
      <c r="I81" s="787"/>
      <c r="J81" s="787"/>
      <c r="K81" s="788"/>
      <c r="L81" s="348"/>
      <c r="M81" s="342"/>
      <c r="N81" s="342"/>
      <c r="O81" s="342"/>
      <c r="P81" s="342"/>
      <c r="Q81" s="342"/>
      <c r="R81" s="342"/>
      <c r="S81" s="342"/>
      <c r="T81" s="342"/>
      <c r="U81" s="342"/>
      <c r="V81" s="342"/>
      <c r="W81" s="342"/>
      <c r="X81" s="342"/>
      <c r="Y81" s="342"/>
    </row>
    <row r="82" spans="1:25" ht="30" x14ac:dyDescent="0.3">
      <c r="A82" s="364"/>
      <c r="B82" s="391"/>
      <c r="C82" s="361" t="s">
        <v>5730</v>
      </c>
      <c r="D82" s="362">
        <v>1</v>
      </c>
      <c r="E82" s="362" t="s">
        <v>228</v>
      </c>
      <c r="F82" s="363" t="s">
        <v>5731</v>
      </c>
      <c r="G82" s="569"/>
      <c r="H82" s="787"/>
      <c r="I82" s="787"/>
      <c r="J82" s="787"/>
      <c r="K82" s="788"/>
      <c r="L82" s="348"/>
      <c r="M82" s="342"/>
      <c r="N82" s="342"/>
      <c r="O82" s="342"/>
      <c r="P82" s="342"/>
      <c r="Q82" s="342"/>
      <c r="R82" s="342"/>
      <c r="S82" s="342"/>
      <c r="T82" s="342"/>
      <c r="U82" s="342"/>
      <c r="V82" s="342"/>
      <c r="W82" s="342"/>
      <c r="X82" s="342"/>
      <c r="Y82" s="342"/>
    </row>
    <row r="83" spans="1:25" ht="15" x14ac:dyDescent="0.3">
      <c r="A83" s="364"/>
      <c r="B83" s="391"/>
      <c r="C83" s="361" t="s">
        <v>1747</v>
      </c>
      <c r="D83" s="362">
        <v>1</v>
      </c>
      <c r="E83" s="362" t="s">
        <v>228</v>
      </c>
      <c r="F83" s="363"/>
      <c r="G83" s="567"/>
      <c r="H83" s="787"/>
      <c r="I83" s="787"/>
      <c r="J83" s="787"/>
      <c r="K83" s="788"/>
      <c r="L83" s="348"/>
      <c r="M83" s="342"/>
      <c r="N83" s="342"/>
      <c r="O83" s="342"/>
      <c r="P83" s="342"/>
      <c r="Q83" s="342"/>
      <c r="R83" s="342"/>
      <c r="S83" s="342"/>
      <c r="T83" s="342"/>
      <c r="U83" s="342"/>
      <c r="V83" s="342"/>
      <c r="W83" s="342"/>
      <c r="X83" s="342"/>
      <c r="Y83" s="342"/>
    </row>
    <row r="84" spans="1:25" ht="30" x14ac:dyDescent="0.3">
      <c r="A84" s="364" t="s">
        <v>1250</v>
      </c>
      <c r="B84" s="391" t="s">
        <v>345</v>
      </c>
      <c r="C84" s="363" t="s">
        <v>2365</v>
      </c>
      <c r="D84" s="362">
        <v>1</v>
      </c>
      <c r="E84" s="362" t="s">
        <v>228</v>
      </c>
      <c r="F84" s="363" t="s">
        <v>5732</v>
      </c>
      <c r="G84" s="567"/>
      <c r="H84" s="787"/>
      <c r="I84" s="787"/>
      <c r="J84" s="787"/>
      <c r="K84" s="788"/>
      <c r="L84" s="348"/>
      <c r="M84" s="342"/>
      <c r="N84" s="342"/>
      <c r="O84" s="342"/>
      <c r="P84" s="342"/>
      <c r="Q84" s="342"/>
      <c r="R84" s="342"/>
      <c r="S84" s="342"/>
      <c r="T84" s="342"/>
      <c r="U84" s="342"/>
      <c r="V84" s="342"/>
      <c r="W84" s="342"/>
      <c r="X84" s="342"/>
      <c r="Y84" s="342"/>
    </row>
    <row r="85" spans="1:25" ht="45" x14ac:dyDescent="0.3">
      <c r="A85" s="364" t="s">
        <v>1252</v>
      </c>
      <c r="B85" s="391" t="s">
        <v>349</v>
      </c>
      <c r="C85" s="361" t="s">
        <v>1253</v>
      </c>
      <c r="D85" s="362">
        <v>1</v>
      </c>
      <c r="E85" s="362" t="s">
        <v>228</v>
      </c>
      <c r="F85" s="363" t="s">
        <v>5733</v>
      </c>
      <c r="G85" s="567"/>
      <c r="H85" s="787"/>
      <c r="I85" s="787"/>
      <c r="J85" s="787"/>
      <c r="K85" s="788"/>
      <c r="L85" s="348"/>
      <c r="M85" s="342"/>
      <c r="N85" s="342"/>
      <c r="O85" s="342"/>
      <c r="P85" s="342"/>
      <c r="Q85" s="342"/>
      <c r="R85" s="342"/>
      <c r="S85" s="342"/>
      <c r="T85" s="342"/>
      <c r="U85" s="342"/>
      <c r="V85" s="342"/>
      <c r="W85" s="342"/>
      <c r="X85" s="342"/>
      <c r="Y85" s="342"/>
    </row>
    <row r="86" spans="1:25" ht="30" x14ac:dyDescent="0.3">
      <c r="A86" s="364" t="s">
        <v>1254</v>
      </c>
      <c r="B86" s="391" t="s">
        <v>353</v>
      </c>
      <c r="C86" s="361" t="s">
        <v>5734</v>
      </c>
      <c r="D86" s="362">
        <v>1</v>
      </c>
      <c r="E86" s="362" t="s">
        <v>228</v>
      </c>
      <c r="F86" s="363" t="s">
        <v>5735</v>
      </c>
      <c r="G86" s="567"/>
      <c r="H86" s="787"/>
      <c r="I86" s="787"/>
      <c r="J86" s="787"/>
      <c r="K86" s="788"/>
      <c r="L86" s="348"/>
      <c r="M86" s="342"/>
      <c r="N86" s="342"/>
      <c r="O86" s="342"/>
      <c r="P86" s="342"/>
      <c r="Q86" s="342"/>
      <c r="R86" s="342"/>
      <c r="S86" s="342"/>
      <c r="T86" s="342"/>
      <c r="U86" s="342"/>
      <c r="V86" s="342"/>
      <c r="W86" s="342"/>
      <c r="X86" s="342"/>
      <c r="Y86" s="342"/>
    </row>
    <row r="87" spans="1:25" ht="45" x14ac:dyDescent="0.3">
      <c r="A87" s="364" t="s">
        <v>1257</v>
      </c>
      <c r="B87" s="391" t="s">
        <v>357</v>
      </c>
      <c r="C87" s="361" t="s">
        <v>2368</v>
      </c>
      <c r="D87" s="362">
        <v>1</v>
      </c>
      <c r="E87" s="362" t="s">
        <v>228</v>
      </c>
      <c r="F87" s="361" t="s">
        <v>5736</v>
      </c>
      <c r="G87" s="567"/>
      <c r="H87" s="787"/>
      <c r="I87" s="787"/>
      <c r="J87" s="787"/>
      <c r="K87" s="788"/>
      <c r="L87" s="348"/>
      <c r="M87" s="342"/>
      <c r="N87" s="342"/>
      <c r="O87" s="342"/>
      <c r="P87" s="342"/>
      <c r="Q87" s="342"/>
      <c r="R87" s="342"/>
      <c r="S87" s="342"/>
      <c r="T87" s="342"/>
      <c r="U87" s="342"/>
      <c r="V87" s="342"/>
      <c r="W87" s="342"/>
      <c r="X87" s="342"/>
      <c r="Y87" s="342"/>
    </row>
    <row r="88" spans="1:25" ht="15" x14ac:dyDescent="0.3">
      <c r="A88" s="364" t="s">
        <v>43</v>
      </c>
      <c r="B88" s="944" t="s">
        <v>4298</v>
      </c>
      <c r="C88" s="947"/>
      <c r="D88" s="947"/>
      <c r="E88" s="947"/>
      <c r="F88" s="947"/>
      <c r="G88" s="1013"/>
      <c r="H88" s="787">
        <f>SUM(D89:D93)</f>
        <v>5</v>
      </c>
      <c r="I88" s="787">
        <f>COUNT(D89:D93)*2</f>
        <v>10</v>
      </c>
      <c r="J88" s="787">
        <f>H88*100/I88</f>
        <v>50</v>
      </c>
      <c r="K88" s="788"/>
      <c r="L88" s="348"/>
      <c r="M88" s="342"/>
      <c r="N88" s="342"/>
      <c r="O88" s="342"/>
      <c r="P88" s="342"/>
      <c r="Q88" s="342"/>
      <c r="R88" s="342"/>
      <c r="S88" s="342"/>
      <c r="T88" s="342"/>
      <c r="U88" s="342"/>
      <c r="V88" s="342"/>
      <c r="W88" s="342"/>
      <c r="X88" s="342"/>
      <c r="Y88" s="342"/>
    </row>
    <row r="89" spans="1:25" ht="45" x14ac:dyDescent="0.3">
      <c r="A89" s="364" t="s">
        <v>364</v>
      </c>
      <c r="B89" s="398" t="s">
        <v>365</v>
      </c>
      <c r="C89" s="363" t="s">
        <v>366</v>
      </c>
      <c r="D89" s="362">
        <v>1</v>
      </c>
      <c r="E89" s="362" t="s">
        <v>228</v>
      </c>
      <c r="F89" s="363" t="s">
        <v>367</v>
      </c>
      <c r="G89" s="567"/>
      <c r="H89" s="787"/>
      <c r="I89" s="787"/>
      <c r="J89" s="787"/>
      <c r="K89" s="788"/>
      <c r="L89" s="348"/>
      <c r="M89" s="342"/>
      <c r="N89" s="342"/>
      <c r="O89" s="342"/>
      <c r="P89" s="342"/>
      <c r="Q89" s="342"/>
      <c r="R89" s="342"/>
      <c r="S89" s="342"/>
      <c r="T89" s="342"/>
      <c r="U89" s="342"/>
      <c r="V89" s="342"/>
      <c r="W89" s="342"/>
      <c r="X89" s="342"/>
      <c r="Y89" s="342"/>
    </row>
    <row r="90" spans="1:25" ht="30" x14ac:dyDescent="0.3">
      <c r="A90" s="364" t="s">
        <v>1263</v>
      </c>
      <c r="B90" s="398" t="s">
        <v>369</v>
      </c>
      <c r="C90" s="388" t="s">
        <v>2370</v>
      </c>
      <c r="D90" s="362">
        <v>1</v>
      </c>
      <c r="E90" s="362" t="s">
        <v>228</v>
      </c>
      <c r="F90" s="361" t="s">
        <v>5737</v>
      </c>
      <c r="G90" s="567"/>
      <c r="H90" s="787"/>
      <c r="I90" s="787"/>
      <c r="J90" s="787"/>
      <c r="K90" s="788"/>
      <c r="L90" s="348"/>
      <c r="M90" s="342"/>
      <c r="N90" s="342"/>
      <c r="O90" s="342"/>
      <c r="P90" s="342"/>
      <c r="Q90" s="342"/>
      <c r="R90" s="342"/>
      <c r="S90" s="342"/>
      <c r="T90" s="342"/>
      <c r="U90" s="342"/>
      <c r="V90" s="342"/>
      <c r="W90" s="342"/>
      <c r="X90" s="342"/>
      <c r="Y90" s="342"/>
    </row>
    <row r="91" spans="1:25" ht="30" x14ac:dyDescent="0.3">
      <c r="A91" s="364"/>
      <c r="B91" s="400"/>
      <c r="C91" s="388" t="s">
        <v>5738</v>
      </c>
      <c r="D91" s="362">
        <v>1</v>
      </c>
      <c r="E91" s="362" t="s">
        <v>198</v>
      </c>
      <c r="F91" s="361" t="s">
        <v>5739</v>
      </c>
      <c r="G91" s="567"/>
      <c r="H91" s="787"/>
      <c r="I91" s="787"/>
      <c r="J91" s="787"/>
      <c r="K91" s="788"/>
      <c r="L91" s="348"/>
      <c r="M91" s="342"/>
      <c r="N91" s="342"/>
      <c r="O91" s="342"/>
      <c r="P91" s="342"/>
      <c r="Q91" s="342"/>
      <c r="R91" s="342"/>
      <c r="S91" s="342"/>
      <c r="T91" s="342"/>
      <c r="U91" s="342"/>
      <c r="V91" s="342"/>
      <c r="W91" s="342"/>
      <c r="X91" s="342"/>
      <c r="Y91" s="342"/>
    </row>
    <row r="92" spans="1:25" ht="30" x14ac:dyDescent="0.3">
      <c r="A92" s="364" t="s">
        <v>371</v>
      </c>
      <c r="B92" s="400" t="s">
        <v>372</v>
      </c>
      <c r="C92" s="369" t="s">
        <v>5740</v>
      </c>
      <c r="D92" s="362">
        <v>1</v>
      </c>
      <c r="E92" s="362" t="s">
        <v>228</v>
      </c>
      <c r="F92" s="363" t="s">
        <v>5741</v>
      </c>
      <c r="G92" s="567"/>
      <c r="H92" s="787"/>
      <c r="I92" s="787"/>
      <c r="J92" s="787"/>
      <c r="K92" s="788"/>
      <c r="L92" s="348"/>
      <c r="M92" s="342"/>
      <c r="N92" s="342"/>
      <c r="O92" s="342"/>
      <c r="P92" s="342"/>
      <c r="Q92" s="342"/>
      <c r="R92" s="342"/>
      <c r="S92" s="342"/>
      <c r="T92" s="342"/>
      <c r="U92" s="342"/>
      <c r="V92" s="342"/>
      <c r="W92" s="342"/>
      <c r="X92" s="342"/>
      <c r="Y92" s="342"/>
    </row>
    <row r="93" spans="1:25" ht="15" x14ac:dyDescent="0.3">
      <c r="A93" s="364"/>
      <c r="B93" s="384"/>
      <c r="C93" s="369" t="s">
        <v>5742</v>
      </c>
      <c r="D93" s="362">
        <v>1</v>
      </c>
      <c r="E93" s="362" t="s">
        <v>228</v>
      </c>
      <c r="F93" s="363" t="s">
        <v>5743</v>
      </c>
      <c r="G93" s="567"/>
      <c r="H93" s="787"/>
      <c r="I93" s="787"/>
      <c r="J93" s="787"/>
      <c r="K93" s="788"/>
      <c r="L93" s="348"/>
      <c r="M93" s="342"/>
      <c r="N93" s="342"/>
      <c r="O93" s="342"/>
      <c r="P93" s="342"/>
      <c r="Q93" s="342"/>
      <c r="R93" s="342"/>
      <c r="S93" s="342"/>
      <c r="T93" s="342"/>
      <c r="U93" s="342"/>
      <c r="V93" s="342"/>
      <c r="W93" s="342"/>
      <c r="X93" s="342"/>
      <c r="Y93" s="342"/>
    </row>
    <row r="94" spans="1:25" ht="15" x14ac:dyDescent="0.3">
      <c r="A94" s="364" t="s">
        <v>44</v>
      </c>
      <c r="B94" s="944" t="s">
        <v>4302</v>
      </c>
      <c r="C94" s="947"/>
      <c r="D94" s="947"/>
      <c r="E94" s="947"/>
      <c r="F94" s="947"/>
      <c r="G94" s="1013"/>
      <c r="H94" s="787">
        <f>SUM(D95:D97)</f>
        <v>3</v>
      </c>
      <c r="I94" s="787">
        <f>COUNT(D95:D97)*2</f>
        <v>6</v>
      </c>
      <c r="J94" s="787">
        <f>H94*100/I94</f>
        <v>50</v>
      </c>
      <c r="K94" s="788"/>
      <c r="L94" s="348"/>
      <c r="M94" s="342"/>
      <c r="N94" s="342"/>
      <c r="O94" s="342"/>
      <c r="P94" s="342"/>
      <c r="Q94" s="342"/>
      <c r="R94" s="342"/>
      <c r="S94" s="342"/>
      <c r="T94" s="342"/>
      <c r="U94" s="342"/>
      <c r="V94" s="342"/>
      <c r="W94" s="342"/>
      <c r="X94" s="342"/>
      <c r="Y94" s="342"/>
    </row>
    <row r="95" spans="1:25" ht="30" x14ac:dyDescent="0.3">
      <c r="A95" s="364" t="s">
        <v>383</v>
      </c>
      <c r="B95" s="398" t="s">
        <v>375</v>
      </c>
      <c r="C95" s="361" t="s">
        <v>5744</v>
      </c>
      <c r="D95" s="362">
        <v>1</v>
      </c>
      <c r="E95" s="379" t="s">
        <v>256</v>
      </c>
      <c r="F95" s="363" t="s">
        <v>5745</v>
      </c>
      <c r="G95" s="567"/>
      <c r="H95" s="787"/>
      <c r="I95" s="787"/>
      <c r="J95" s="787"/>
      <c r="K95" s="788"/>
      <c r="L95" s="348"/>
      <c r="M95" s="342"/>
      <c r="N95" s="342"/>
      <c r="O95" s="342"/>
      <c r="P95" s="342"/>
      <c r="Q95" s="342"/>
      <c r="R95" s="342"/>
      <c r="S95" s="342"/>
      <c r="T95" s="342"/>
      <c r="U95" s="342"/>
      <c r="V95" s="342"/>
      <c r="W95" s="342"/>
      <c r="X95" s="342"/>
      <c r="Y95" s="342"/>
    </row>
    <row r="96" spans="1:25" ht="45" x14ac:dyDescent="0.3">
      <c r="A96" s="364" t="s">
        <v>2004</v>
      </c>
      <c r="B96" s="399" t="s">
        <v>377</v>
      </c>
      <c r="C96" s="369" t="s">
        <v>4304</v>
      </c>
      <c r="D96" s="362">
        <v>1</v>
      </c>
      <c r="E96" s="362" t="s">
        <v>228</v>
      </c>
      <c r="F96" s="363" t="s">
        <v>4305</v>
      </c>
      <c r="G96" s="567"/>
      <c r="H96" s="787"/>
      <c r="I96" s="787"/>
      <c r="J96" s="787"/>
      <c r="K96" s="788"/>
      <c r="L96" s="348"/>
      <c r="M96" s="342"/>
      <c r="N96" s="342"/>
      <c r="O96" s="342"/>
      <c r="P96" s="342"/>
      <c r="Q96" s="342"/>
      <c r="R96" s="342"/>
      <c r="S96" s="342"/>
      <c r="T96" s="342"/>
      <c r="U96" s="342"/>
      <c r="V96" s="342"/>
      <c r="W96" s="342"/>
      <c r="X96" s="342"/>
      <c r="Y96" s="342"/>
    </row>
    <row r="97" spans="1:25" ht="45" x14ac:dyDescent="0.3">
      <c r="A97" s="364" t="s">
        <v>1755</v>
      </c>
      <c r="B97" s="398" t="s">
        <v>380</v>
      </c>
      <c r="C97" s="363" t="s">
        <v>381</v>
      </c>
      <c r="D97" s="362">
        <v>1</v>
      </c>
      <c r="E97" s="362" t="s">
        <v>186</v>
      </c>
      <c r="F97" s="363" t="s">
        <v>5746</v>
      </c>
      <c r="G97" s="567"/>
      <c r="H97" s="787"/>
      <c r="I97" s="787"/>
      <c r="J97" s="787"/>
      <c r="K97" s="788"/>
      <c r="L97" s="348"/>
      <c r="M97" s="342"/>
      <c r="N97" s="342"/>
      <c r="O97" s="342"/>
      <c r="P97" s="342"/>
      <c r="Q97" s="342"/>
      <c r="R97" s="342"/>
      <c r="S97" s="342"/>
      <c r="T97" s="342"/>
      <c r="U97" s="342"/>
      <c r="V97" s="342"/>
      <c r="W97" s="342"/>
      <c r="X97" s="342"/>
      <c r="Y97" s="342"/>
    </row>
    <row r="98" spans="1:25" ht="15" x14ac:dyDescent="0.3">
      <c r="A98" s="364" t="s">
        <v>46</v>
      </c>
      <c r="B98" s="944" t="s">
        <v>382</v>
      </c>
      <c r="C98" s="947"/>
      <c r="D98" s="947"/>
      <c r="E98" s="947"/>
      <c r="F98" s="947"/>
      <c r="G98" s="1013"/>
      <c r="H98" s="787">
        <f>SUM(D99:D103)</f>
        <v>5</v>
      </c>
      <c r="I98" s="787">
        <f>COUNT(D99:D103)*2</f>
        <v>10</v>
      </c>
      <c r="J98" s="787">
        <f>H98*100/I98</f>
        <v>50</v>
      </c>
      <c r="K98" s="788"/>
      <c r="L98" s="348"/>
      <c r="M98" s="342"/>
      <c r="N98" s="342"/>
      <c r="O98" s="342"/>
      <c r="P98" s="342"/>
      <c r="Q98" s="342"/>
      <c r="R98" s="342"/>
      <c r="S98" s="342"/>
      <c r="T98" s="342"/>
      <c r="U98" s="342"/>
      <c r="V98" s="342"/>
      <c r="W98" s="342"/>
      <c r="X98" s="342"/>
      <c r="Y98" s="342"/>
    </row>
    <row r="99" spans="1:25" ht="30" x14ac:dyDescent="0.3">
      <c r="A99" s="364" t="s">
        <v>1293</v>
      </c>
      <c r="B99" s="391" t="s">
        <v>1272</v>
      </c>
      <c r="C99" s="361" t="s">
        <v>5747</v>
      </c>
      <c r="D99" s="362">
        <v>1</v>
      </c>
      <c r="E99" s="362" t="s">
        <v>254</v>
      </c>
      <c r="F99" s="363" t="s">
        <v>5748</v>
      </c>
      <c r="G99" s="567"/>
      <c r="H99" s="787"/>
      <c r="I99" s="787"/>
      <c r="J99" s="787"/>
      <c r="K99" s="788"/>
      <c r="L99" s="348"/>
      <c r="M99" s="342"/>
      <c r="N99" s="342"/>
      <c r="O99" s="342"/>
      <c r="P99" s="342"/>
      <c r="Q99" s="342"/>
      <c r="R99" s="342"/>
      <c r="S99" s="342"/>
      <c r="T99" s="342"/>
      <c r="U99" s="342"/>
      <c r="V99" s="342"/>
      <c r="W99" s="342"/>
      <c r="X99" s="342"/>
      <c r="Y99" s="342"/>
    </row>
    <row r="100" spans="1:25" ht="15" x14ac:dyDescent="0.3">
      <c r="A100" s="364"/>
      <c r="B100" s="391"/>
      <c r="C100" s="361" t="s">
        <v>2381</v>
      </c>
      <c r="D100" s="362">
        <v>1</v>
      </c>
      <c r="E100" s="362" t="s">
        <v>254</v>
      </c>
      <c r="F100" s="363" t="s">
        <v>5749</v>
      </c>
      <c r="G100" s="567"/>
      <c r="H100" s="787"/>
      <c r="I100" s="787"/>
      <c r="J100" s="787"/>
      <c r="K100" s="788"/>
      <c r="L100" s="348"/>
      <c r="M100" s="342"/>
      <c r="N100" s="342"/>
      <c r="O100" s="342"/>
      <c r="P100" s="342"/>
      <c r="Q100" s="342"/>
      <c r="R100" s="342"/>
      <c r="S100" s="342"/>
      <c r="T100" s="342"/>
      <c r="U100" s="342"/>
      <c r="V100" s="342"/>
      <c r="W100" s="342"/>
      <c r="X100" s="342"/>
      <c r="Y100" s="342"/>
    </row>
    <row r="101" spans="1:25" ht="30" x14ac:dyDescent="0.3">
      <c r="A101" s="364" t="s">
        <v>1301</v>
      </c>
      <c r="B101" s="391" t="s">
        <v>391</v>
      </c>
      <c r="C101" s="361" t="s">
        <v>2007</v>
      </c>
      <c r="D101" s="362">
        <v>1</v>
      </c>
      <c r="E101" s="362" t="s">
        <v>393</v>
      </c>
      <c r="F101" s="363" t="s">
        <v>2382</v>
      </c>
      <c r="G101" s="567"/>
      <c r="H101" s="787"/>
      <c r="I101" s="787"/>
      <c r="J101" s="787"/>
      <c r="K101" s="788"/>
      <c r="L101" s="348"/>
      <c r="M101" s="342"/>
      <c r="N101" s="342"/>
      <c r="O101" s="342"/>
      <c r="P101" s="342"/>
      <c r="Q101" s="342"/>
      <c r="R101" s="342"/>
      <c r="S101" s="342"/>
      <c r="T101" s="342"/>
      <c r="U101" s="342"/>
      <c r="V101" s="342"/>
      <c r="W101" s="342"/>
      <c r="X101" s="342"/>
      <c r="Y101" s="342"/>
    </row>
    <row r="102" spans="1:25" ht="30" x14ac:dyDescent="0.3">
      <c r="A102" s="364" t="s">
        <v>4179</v>
      </c>
      <c r="B102" s="391" t="s">
        <v>394</v>
      </c>
      <c r="C102" s="361" t="s">
        <v>5750</v>
      </c>
      <c r="D102" s="362">
        <v>1</v>
      </c>
      <c r="E102" s="362" t="s">
        <v>256</v>
      </c>
      <c r="F102" s="363" t="s">
        <v>5751</v>
      </c>
      <c r="G102" s="567"/>
      <c r="H102" s="787"/>
      <c r="I102" s="787"/>
      <c r="J102" s="787"/>
      <c r="K102" s="788"/>
      <c r="L102" s="348"/>
      <c r="M102" s="342"/>
      <c r="N102" s="342"/>
      <c r="O102" s="342"/>
      <c r="P102" s="342"/>
      <c r="Q102" s="342"/>
      <c r="R102" s="342"/>
      <c r="S102" s="342"/>
      <c r="T102" s="342"/>
      <c r="U102" s="342"/>
      <c r="V102" s="342"/>
      <c r="W102" s="342"/>
      <c r="X102" s="342"/>
      <c r="Y102" s="342"/>
    </row>
    <row r="103" spans="1:25" ht="15" x14ac:dyDescent="0.3">
      <c r="A103" s="364" t="s">
        <v>4180</v>
      </c>
      <c r="B103" s="391" t="s">
        <v>396</v>
      </c>
      <c r="C103" s="361" t="s">
        <v>5752</v>
      </c>
      <c r="D103" s="362">
        <v>1</v>
      </c>
      <c r="E103" s="362" t="s">
        <v>186</v>
      </c>
      <c r="F103" s="363" t="s">
        <v>5753</v>
      </c>
      <c r="G103" s="567"/>
      <c r="H103" s="787"/>
      <c r="I103" s="787"/>
      <c r="J103" s="787"/>
      <c r="K103" s="788"/>
      <c r="L103" s="348"/>
      <c r="M103" s="342"/>
      <c r="N103" s="342"/>
      <c r="O103" s="342"/>
      <c r="P103" s="342"/>
      <c r="Q103" s="342"/>
      <c r="R103" s="342"/>
      <c r="S103" s="342"/>
      <c r="T103" s="342"/>
      <c r="U103" s="342"/>
      <c r="V103" s="342"/>
      <c r="W103" s="342"/>
      <c r="X103" s="342"/>
      <c r="Y103" s="342"/>
    </row>
    <row r="104" spans="1:25" ht="15" x14ac:dyDescent="0.3">
      <c r="A104" s="364" t="s">
        <v>48</v>
      </c>
      <c r="B104" s="944" t="s">
        <v>404</v>
      </c>
      <c r="C104" s="947"/>
      <c r="D104" s="947"/>
      <c r="E104" s="947"/>
      <c r="F104" s="947"/>
      <c r="G104" s="1013"/>
      <c r="H104" s="787">
        <f>SUM(D105:D115)</f>
        <v>11</v>
      </c>
      <c r="I104" s="787">
        <f>COUNT(D105:D115)*2</f>
        <v>22</v>
      </c>
      <c r="J104" s="787">
        <f>H104*100/I104</f>
        <v>50</v>
      </c>
      <c r="K104" s="788"/>
      <c r="L104" s="348"/>
      <c r="M104" s="342"/>
      <c r="N104" s="342"/>
      <c r="O104" s="342"/>
      <c r="P104" s="342"/>
      <c r="Q104" s="342"/>
      <c r="R104" s="342"/>
      <c r="S104" s="342"/>
      <c r="T104" s="342"/>
      <c r="U104" s="342"/>
      <c r="V104" s="342"/>
      <c r="W104" s="342"/>
      <c r="X104" s="342"/>
      <c r="Y104" s="342"/>
    </row>
    <row r="105" spans="1:25" ht="30" x14ac:dyDescent="0.3">
      <c r="A105" s="364" t="s">
        <v>1304</v>
      </c>
      <c r="B105" s="391" t="s">
        <v>406</v>
      </c>
      <c r="C105" s="361" t="s">
        <v>2395</v>
      </c>
      <c r="D105" s="362">
        <v>1</v>
      </c>
      <c r="E105" s="362" t="s">
        <v>408</v>
      </c>
      <c r="F105" s="363" t="s">
        <v>5754</v>
      </c>
      <c r="G105" s="567"/>
      <c r="H105" s="787"/>
      <c r="I105" s="787"/>
      <c r="J105" s="787"/>
      <c r="K105" s="788"/>
      <c r="L105" s="348"/>
      <c r="M105" s="342"/>
      <c r="N105" s="342"/>
      <c r="O105" s="342"/>
      <c r="P105" s="342"/>
      <c r="Q105" s="342"/>
      <c r="R105" s="342"/>
      <c r="S105" s="342"/>
      <c r="T105" s="342"/>
      <c r="U105" s="342"/>
      <c r="V105" s="342"/>
      <c r="W105" s="342"/>
      <c r="X105" s="342"/>
      <c r="Y105" s="342"/>
    </row>
    <row r="106" spans="1:25" ht="15" x14ac:dyDescent="0.3">
      <c r="A106" s="364"/>
      <c r="B106" s="391"/>
      <c r="C106" s="361" t="s">
        <v>5755</v>
      </c>
      <c r="D106" s="362">
        <v>1</v>
      </c>
      <c r="E106" s="362" t="s">
        <v>408</v>
      </c>
      <c r="F106" s="369" t="s">
        <v>5756</v>
      </c>
      <c r="G106" s="567"/>
      <c r="H106" s="787"/>
      <c r="I106" s="787"/>
      <c r="J106" s="787"/>
      <c r="K106" s="788"/>
      <c r="L106" s="348"/>
      <c r="M106" s="342"/>
      <c r="N106" s="342"/>
      <c r="O106" s="342"/>
      <c r="P106" s="342"/>
      <c r="Q106" s="342"/>
      <c r="R106" s="342"/>
      <c r="S106" s="342"/>
      <c r="T106" s="342"/>
      <c r="U106" s="342"/>
      <c r="V106" s="342"/>
      <c r="W106" s="342"/>
      <c r="X106" s="342"/>
      <c r="Y106" s="342"/>
    </row>
    <row r="107" spans="1:25" ht="75" x14ac:dyDescent="0.3">
      <c r="A107" s="364"/>
      <c r="B107" s="391"/>
      <c r="C107" s="361" t="s">
        <v>5757</v>
      </c>
      <c r="D107" s="362">
        <v>1</v>
      </c>
      <c r="E107" s="362" t="s">
        <v>408</v>
      </c>
      <c r="F107" s="369" t="s">
        <v>5758</v>
      </c>
      <c r="G107" s="567"/>
      <c r="H107" s="787"/>
      <c r="I107" s="787"/>
      <c r="J107" s="787"/>
      <c r="K107" s="788"/>
      <c r="L107" s="348"/>
      <c r="M107" s="342"/>
      <c r="N107" s="342"/>
      <c r="O107" s="342"/>
      <c r="P107" s="342"/>
      <c r="Q107" s="342"/>
      <c r="R107" s="342"/>
      <c r="S107" s="342"/>
      <c r="T107" s="342"/>
      <c r="U107" s="342"/>
      <c r="V107" s="342"/>
      <c r="W107" s="342"/>
      <c r="X107" s="342"/>
      <c r="Y107" s="342"/>
    </row>
    <row r="108" spans="1:25" ht="30" x14ac:dyDescent="0.3">
      <c r="A108" s="364"/>
      <c r="B108" s="391"/>
      <c r="C108" s="361" t="s">
        <v>5759</v>
      </c>
      <c r="D108" s="362">
        <v>1</v>
      </c>
      <c r="E108" s="362" t="s">
        <v>408</v>
      </c>
      <c r="F108" s="369" t="s">
        <v>5760</v>
      </c>
      <c r="G108" s="567"/>
      <c r="H108" s="787"/>
      <c r="I108" s="787"/>
      <c r="J108" s="787"/>
      <c r="K108" s="788"/>
      <c r="L108" s="348"/>
      <c r="M108" s="342"/>
      <c r="N108" s="342"/>
      <c r="O108" s="342"/>
      <c r="P108" s="342"/>
      <c r="Q108" s="342"/>
      <c r="R108" s="342"/>
      <c r="S108" s="342"/>
      <c r="T108" s="342"/>
      <c r="U108" s="342"/>
      <c r="V108" s="342"/>
      <c r="W108" s="342"/>
      <c r="X108" s="342"/>
      <c r="Y108" s="342"/>
    </row>
    <row r="109" spans="1:25" ht="30" x14ac:dyDescent="0.3">
      <c r="A109" s="364"/>
      <c r="B109" s="391"/>
      <c r="C109" s="361" t="s">
        <v>5761</v>
      </c>
      <c r="D109" s="362">
        <v>1</v>
      </c>
      <c r="E109" s="362" t="s">
        <v>408</v>
      </c>
      <c r="F109" s="369" t="s">
        <v>5762</v>
      </c>
      <c r="G109" s="567"/>
      <c r="H109" s="787"/>
      <c r="I109" s="787"/>
      <c r="J109" s="787"/>
      <c r="K109" s="788"/>
      <c r="L109" s="348"/>
      <c r="M109" s="342"/>
      <c r="N109" s="342"/>
      <c r="O109" s="342"/>
      <c r="P109" s="342"/>
      <c r="Q109" s="342"/>
      <c r="R109" s="342"/>
      <c r="S109" s="342"/>
      <c r="T109" s="342"/>
      <c r="U109" s="342"/>
      <c r="V109" s="342"/>
      <c r="W109" s="342"/>
      <c r="X109" s="342"/>
      <c r="Y109" s="342"/>
    </row>
    <row r="110" spans="1:25" ht="75" x14ac:dyDescent="0.3">
      <c r="A110" s="364"/>
      <c r="B110" s="336"/>
      <c r="C110" s="361" t="s">
        <v>2404</v>
      </c>
      <c r="D110" s="362">
        <v>1</v>
      </c>
      <c r="E110" s="362" t="s">
        <v>408</v>
      </c>
      <c r="F110" s="369" t="s">
        <v>5763</v>
      </c>
      <c r="G110" s="567"/>
      <c r="H110" s="787"/>
      <c r="I110" s="787"/>
      <c r="J110" s="787"/>
      <c r="K110" s="788"/>
      <c r="L110" s="348"/>
      <c r="M110" s="342"/>
      <c r="N110" s="342"/>
      <c r="O110" s="342"/>
      <c r="P110" s="342"/>
      <c r="Q110" s="342"/>
      <c r="R110" s="342"/>
      <c r="S110" s="342"/>
      <c r="T110" s="342"/>
      <c r="U110" s="342"/>
      <c r="V110" s="342"/>
      <c r="W110" s="342"/>
      <c r="X110" s="342"/>
      <c r="Y110" s="342"/>
    </row>
    <row r="111" spans="1:25" ht="30" x14ac:dyDescent="0.3">
      <c r="A111" s="364"/>
      <c r="B111" s="391"/>
      <c r="C111" s="361" t="s">
        <v>5764</v>
      </c>
      <c r="D111" s="362">
        <v>1</v>
      </c>
      <c r="E111" s="362" t="s">
        <v>408</v>
      </c>
      <c r="F111" s="369" t="s">
        <v>5765</v>
      </c>
      <c r="G111" s="567"/>
      <c r="H111" s="787"/>
      <c r="I111" s="787"/>
      <c r="J111" s="787"/>
      <c r="K111" s="788"/>
      <c r="L111" s="348"/>
      <c r="M111" s="342"/>
      <c r="N111" s="342"/>
      <c r="O111" s="342"/>
      <c r="P111" s="342"/>
      <c r="Q111" s="342"/>
      <c r="R111" s="342"/>
      <c r="S111" s="342"/>
      <c r="T111" s="342"/>
      <c r="U111" s="342"/>
      <c r="V111" s="342"/>
      <c r="W111" s="342"/>
      <c r="X111" s="342"/>
      <c r="Y111" s="342"/>
    </row>
    <row r="112" spans="1:25" ht="30" x14ac:dyDescent="0.3">
      <c r="A112" s="364" t="s">
        <v>1307</v>
      </c>
      <c r="B112" s="391" t="s">
        <v>426</v>
      </c>
      <c r="C112" s="361" t="s">
        <v>5766</v>
      </c>
      <c r="D112" s="362">
        <v>1</v>
      </c>
      <c r="E112" s="362" t="s">
        <v>408</v>
      </c>
      <c r="F112" s="361" t="s">
        <v>5767</v>
      </c>
      <c r="G112" s="567"/>
      <c r="H112" s="787"/>
      <c r="I112" s="787"/>
      <c r="J112" s="787"/>
      <c r="K112" s="788"/>
      <c r="L112" s="348"/>
      <c r="M112" s="342"/>
      <c r="N112" s="342"/>
      <c r="O112" s="342"/>
      <c r="P112" s="342"/>
      <c r="Q112" s="342"/>
      <c r="R112" s="342"/>
      <c r="S112" s="342"/>
      <c r="T112" s="342"/>
      <c r="U112" s="342"/>
      <c r="V112" s="342"/>
      <c r="W112" s="342"/>
      <c r="X112" s="342"/>
      <c r="Y112" s="342"/>
    </row>
    <row r="113" spans="1:25" ht="15" x14ac:dyDescent="0.3">
      <c r="A113" s="364"/>
      <c r="B113" s="391"/>
      <c r="C113" s="361" t="s">
        <v>2407</v>
      </c>
      <c r="D113" s="362">
        <v>1</v>
      </c>
      <c r="E113" s="362" t="s">
        <v>408</v>
      </c>
      <c r="F113" s="361" t="s">
        <v>5768</v>
      </c>
      <c r="G113" s="567"/>
      <c r="H113" s="787"/>
      <c r="I113" s="787"/>
      <c r="J113" s="787"/>
      <c r="K113" s="788"/>
      <c r="L113" s="348"/>
      <c r="M113" s="342"/>
      <c r="N113" s="342"/>
      <c r="O113" s="342"/>
      <c r="P113" s="342"/>
      <c r="Q113" s="342"/>
      <c r="R113" s="342"/>
      <c r="S113" s="342"/>
      <c r="T113" s="342"/>
      <c r="U113" s="342"/>
      <c r="V113" s="342"/>
      <c r="W113" s="342"/>
      <c r="X113" s="342"/>
      <c r="Y113" s="342"/>
    </row>
    <row r="114" spans="1:25" ht="45" x14ac:dyDescent="0.3">
      <c r="A114" s="364"/>
      <c r="B114" s="391"/>
      <c r="C114" s="361" t="s">
        <v>1764</v>
      </c>
      <c r="D114" s="362">
        <v>1</v>
      </c>
      <c r="E114" s="362" t="s">
        <v>408</v>
      </c>
      <c r="F114" s="361" t="s">
        <v>5769</v>
      </c>
      <c r="G114" s="567"/>
      <c r="H114" s="787"/>
      <c r="I114" s="787"/>
      <c r="J114" s="787"/>
      <c r="K114" s="788"/>
      <c r="L114" s="348"/>
      <c r="M114" s="342"/>
      <c r="N114" s="342"/>
      <c r="O114" s="342"/>
      <c r="P114" s="342"/>
      <c r="Q114" s="342"/>
      <c r="R114" s="342"/>
      <c r="S114" s="342"/>
      <c r="T114" s="342"/>
      <c r="U114" s="342"/>
      <c r="V114" s="342"/>
      <c r="W114" s="342"/>
      <c r="X114" s="342"/>
      <c r="Y114" s="342"/>
    </row>
    <row r="115" spans="1:25" ht="30" x14ac:dyDescent="0.3">
      <c r="A115" s="364" t="s">
        <v>1772</v>
      </c>
      <c r="B115" s="398" t="s">
        <v>433</v>
      </c>
      <c r="C115" s="363" t="s">
        <v>5770</v>
      </c>
      <c r="D115" s="362">
        <v>1</v>
      </c>
      <c r="E115" s="362" t="s">
        <v>408</v>
      </c>
      <c r="F115" s="363" t="s">
        <v>5771</v>
      </c>
      <c r="G115" s="567"/>
      <c r="H115" s="787"/>
      <c r="I115" s="787"/>
      <c r="J115" s="787"/>
      <c r="K115" s="788"/>
      <c r="L115" s="348"/>
      <c r="M115" s="342"/>
      <c r="N115" s="342"/>
      <c r="O115" s="342"/>
      <c r="P115" s="342"/>
      <c r="Q115" s="342"/>
      <c r="R115" s="342"/>
      <c r="S115" s="342"/>
      <c r="T115" s="342"/>
      <c r="U115" s="342"/>
      <c r="V115" s="342"/>
      <c r="W115" s="342"/>
      <c r="X115" s="342"/>
      <c r="Y115" s="342"/>
    </row>
    <row r="116" spans="1:25" ht="15" x14ac:dyDescent="0.3">
      <c r="A116" s="364" t="s">
        <v>4181</v>
      </c>
      <c r="B116" s="944" t="s">
        <v>49</v>
      </c>
      <c r="C116" s="947"/>
      <c r="D116" s="947"/>
      <c r="E116" s="947"/>
      <c r="F116" s="947"/>
      <c r="G116" s="1013"/>
      <c r="H116" s="787">
        <f>SUM(D117:D129)</f>
        <v>13</v>
      </c>
      <c r="I116" s="787">
        <f>COUNT(D117:D129)*2</f>
        <v>26</v>
      </c>
      <c r="J116" s="787">
        <f>H116*100/I116</f>
        <v>50</v>
      </c>
      <c r="K116" s="788"/>
      <c r="L116" s="348"/>
      <c r="M116" s="342"/>
      <c r="N116" s="342"/>
      <c r="O116" s="342"/>
      <c r="P116" s="342"/>
      <c r="Q116" s="342"/>
      <c r="R116" s="342"/>
      <c r="S116" s="342"/>
      <c r="T116" s="342"/>
      <c r="U116" s="342"/>
      <c r="V116" s="342"/>
      <c r="W116" s="342"/>
      <c r="X116" s="342"/>
      <c r="Y116" s="342"/>
    </row>
    <row r="117" spans="1:25" ht="30" x14ac:dyDescent="0.3">
      <c r="A117" s="364" t="s">
        <v>4182</v>
      </c>
      <c r="B117" s="391" t="s">
        <v>437</v>
      </c>
      <c r="C117" s="363" t="s">
        <v>1305</v>
      </c>
      <c r="D117" s="362">
        <v>1</v>
      </c>
      <c r="E117" s="362" t="s">
        <v>228</v>
      </c>
      <c r="F117" s="361" t="s">
        <v>5772</v>
      </c>
      <c r="G117" s="567"/>
      <c r="H117" s="787"/>
      <c r="I117" s="787"/>
      <c r="J117" s="787"/>
      <c r="K117" s="788"/>
      <c r="L117" s="348"/>
      <c r="M117" s="342"/>
      <c r="N117" s="342"/>
      <c r="O117" s="342"/>
      <c r="P117" s="342"/>
      <c r="Q117" s="342"/>
      <c r="R117" s="342"/>
      <c r="S117" s="342"/>
      <c r="T117" s="342"/>
      <c r="U117" s="342"/>
      <c r="V117" s="342"/>
      <c r="W117" s="342"/>
      <c r="X117" s="342"/>
      <c r="Y117" s="342"/>
    </row>
    <row r="118" spans="1:25" ht="45" x14ac:dyDescent="0.3">
      <c r="A118" s="364" t="s">
        <v>4183</v>
      </c>
      <c r="B118" s="391" t="s">
        <v>442</v>
      </c>
      <c r="C118" s="372" t="s">
        <v>2411</v>
      </c>
      <c r="D118" s="362">
        <v>1</v>
      </c>
      <c r="E118" s="362" t="s">
        <v>228</v>
      </c>
      <c r="F118" s="361" t="s">
        <v>5773</v>
      </c>
      <c r="G118" s="567"/>
      <c r="H118" s="787"/>
      <c r="I118" s="787"/>
      <c r="J118" s="787"/>
      <c r="K118" s="788"/>
      <c r="L118" s="348"/>
      <c r="M118" s="342"/>
      <c r="N118" s="342"/>
      <c r="O118" s="342"/>
      <c r="P118" s="342"/>
      <c r="Q118" s="342"/>
      <c r="R118" s="342"/>
      <c r="S118" s="342"/>
      <c r="T118" s="342"/>
      <c r="U118" s="342"/>
      <c r="V118" s="342"/>
      <c r="W118" s="342"/>
      <c r="X118" s="342"/>
      <c r="Y118" s="342"/>
    </row>
    <row r="119" spans="1:25" ht="60" x14ac:dyDescent="0.3">
      <c r="A119" s="364"/>
      <c r="B119" s="391"/>
      <c r="C119" s="372" t="s">
        <v>2413</v>
      </c>
      <c r="D119" s="362">
        <v>1</v>
      </c>
      <c r="E119" s="362" t="s">
        <v>228</v>
      </c>
      <c r="F119" s="361" t="s">
        <v>2414</v>
      </c>
      <c r="G119" s="567"/>
      <c r="H119" s="787"/>
      <c r="I119" s="787"/>
      <c r="J119" s="787"/>
      <c r="K119" s="788"/>
      <c r="L119" s="348"/>
      <c r="M119" s="342"/>
      <c r="N119" s="342"/>
      <c r="O119" s="342"/>
      <c r="P119" s="342"/>
      <c r="Q119" s="342"/>
      <c r="R119" s="342"/>
      <c r="S119" s="342"/>
      <c r="T119" s="342"/>
      <c r="U119" s="342"/>
      <c r="V119" s="342"/>
      <c r="W119" s="342"/>
      <c r="X119" s="342"/>
      <c r="Y119" s="342"/>
    </row>
    <row r="120" spans="1:25" ht="15" x14ac:dyDescent="0.3">
      <c r="A120" s="364"/>
      <c r="B120" s="391"/>
      <c r="C120" s="372" t="s">
        <v>5774</v>
      </c>
      <c r="D120" s="362">
        <v>1</v>
      </c>
      <c r="E120" s="362" t="s">
        <v>228</v>
      </c>
      <c r="F120" s="361" t="s">
        <v>5775</v>
      </c>
      <c r="G120" s="567"/>
      <c r="H120" s="787"/>
      <c r="I120" s="787"/>
      <c r="J120" s="787"/>
      <c r="K120" s="788"/>
      <c r="L120" s="348"/>
      <c r="M120" s="342"/>
      <c r="N120" s="342"/>
      <c r="O120" s="342"/>
      <c r="P120" s="342"/>
      <c r="Q120" s="342"/>
      <c r="R120" s="342"/>
      <c r="S120" s="342"/>
      <c r="T120" s="342"/>
      <c r="U120" s="342"/>
      <c r="V120" s="342"/>
      <c r="W120" s="342"/>
      <c r="X120" s="342"/>
      <c r="Y120" s="342"/>
    </row>
    <row r="121" spans="1:25" ht="15" x14ac:dyDescent="0.3">
      <c r="A121" s="364"/>
      <c r="B121" s="391"/>
      <c r="C121" s="372" t="s">
        <v>5776</v>
      </c>
      <c r="D121" s="362">
        <v>1</v>
      </c>
      <c r="E121" s="362" t="s">
        <v>228</v>
      </c>
      <c r="F121" s="361" t="s">
        <v>5777</v>
      </c>
      <c r="G121" s="567"/>
      <c r="H121" s="787"/>
      <c r="I121" s="787"/>
      <c r="J121" s="787"/>
      <c r="K121" s="788"/>
      <c r="L121" s="348"/>
      <c r="M121" s="342"/>
      <c r="N121" s="342"/>
      <c r="O121" s="342"/>
      <c r="P121" s="342"/>
      <c r="Q121" s="342"/>
      <c r="R121" s="342"/>
      <c r="S121" s="342"/>
      <c r="T121" s="342"/>
      <c r="U121" s="342"/>
      <c r="V121" s="342"/>
      <c r="W121" s="342"/>
      <c r="X121" s="342"/>
      <c r="Y121" s="342"/>
    </row>
    <row r="122" spans="1:25" ht="45" x14ac:dyDescent="0.3">
      <c r="A122" s="364" t="s">
        <v>4184</v>
      </c>
      <c r="B122" s="391" t="s">
        <v>448</v>
      </c>
      <c r="C122" s="363" t="s">
        <v>1773</v>
      </c>
      <c r="D122" s="362">
        <v>1</v>
      </c>
      <c r="E122" s="362" t="s">
        <v>228</v>
      </c>
      <c r="F122" s="363" t="s">
        <v>5778</v>
      </c>
      <c r="G122" s="567"/>
      <c r="H122" s="787"/>
      <c r="I122" s="787"/>
      <c r="J122" s="787"/>
      <c r="K122" s="788"/>
      <c r="L122" s="348"/>
      <c r="M122" s="342"/>
      <c r="N122" s="342"/>
      <c r="O122" s="342"/>
      <c r="P122" s="342"/>
      <c r="Q122" s="342"/>
      <c r="R122" s="342"/>
      <c r="S122" s="342"/>
      <c r="T122" s="342"/>
      <c r="U122" s="342"/>
      <c r="V122" s="342"/>
      <c r="W122" s="342"/>
      <c r="X122" s="342"/>
      <c r="Y122" s="342"/>
    </row>
    <row r="123" spans="1:25" ht="45" x14ac:dyDescent="0.3">
      <c r="A123" s="364" t="s">
        <v>4185</v>
      </c>
      <c r="B123" s="391" t="s">
        <v>451</v>
      </c>
      <c r="C123" s="372" t="s">
        <v>5779</v>
      </c>
      <c r="D123" s="362">
        <v>1</v>
      </c>
      <c r="E123" s="362" t="s">
        <v>228</v>
      </c>
      <c r="F123" s="361" t="s">
        <v>6285</v>
      </c>
      <c r="G123" s="567"/>
      <c r="H123" s="787"/>
      <c r="I123" s="787"/>
      <c r="J123" s="787"/>
      <c r="K123" s="788"/>
      <c r="L123" s="348"/>
      <c r="M123" s="342"/>
      <c r="N123" s="342"/>
      <c r="O123" s="342"/>
      <c r="P123" s="342"/>
      <c r="Q123" s="342"/>
      <c r="R123" s="342"/>
      <c r="S123" s="342"/>
      <c r="T123" s="342"/>
      <c r="U123" s="342"/>
      <c r="V123" s="342"/>
      <c r="W123" s="342"/>
      <c r="X123" s="342"/>
      <c r="Y123" s="342"/>
    </row>
    <row r="124" spans="1:25" ht="30" x14ac:dyDescent="0.3">
      <c r="A124" s="364"/>
      <c r="B124" s="391"/>
      <c r="C124" s="372" t="s">
        <v>2425</v>
      </c>
      <c r="D124" s="362">
        <v>1</v>
      </c>
      <c r="E124" s="362" t="s">
        <v>228</v>
      </c>
      <c r="F124" s="361" t="s">
        <v>6284</v>
      </c>
      <c r="G124" s="567"/>
      <c r="H124" s="787"/>
      <c r="I124" s="787"/>
      <c r="J124" s="787"/>
      <c r="K124" s="788"/>
      <c r="L124" s="348"/>
      <c r="M124" s="342"/>
      <c r="N124" s="342"/>
      <c r="O124" s="342"/>
      <c r="P124" s="342"/>
      <c r="Q124" s="342"/>
      <c r="R124" s="342"/>
      <c r="S124" s="342"/>
      <c r="T124" s="342"/>
      <c r="U124" s="342"/>
      <c r="V124" s="342"/>
      <c r="W124" s="342"/>
      <c r="X124" s="342"/>
      <c r="Y124" s="342"/>
    </row>
    <row r="125" spans="1:25" ht="45" x14ac:dyDescent="0.3">
      <c r="A125" s="364" t="s">
        <v>4186</v>
      </c>
      <c r="B125" s="391" t="s">
        <v>454</v>
      </c>
      <c r="C125" s="363" t="s">
        <v>5780</v>
      </c>
      <c r="D125" s="362">
        <v>1</v>
      </c>
      <c r="E125" s="362" t="s">
        <v>228</v>
      </c>
      <c r="F125" s="363" t="s">
        <v>5781</v>
      </c>
      <c r="G125" s="567"/>
      <c r="H125" s="787"/>
      <c r="I125" s="787"/>
      <c r="J125" s="787"/>
      <c r="K125" s="788"/>
      <c r="L125" s="348"/>
      <c r="M125" s="342"/>
      <c r="N125" s="342"/>
      <c r="O125" s="342"/>
      <c r="P125" s="342"/>
      <c r="Q125" s="342"/>
      <c r="R125" s="342"/>
      <c r="S125" s="342"/>
      <c r="T125" s="342"/>
      <c r="U125" s="342"/>
      <c r="V125" s="342"/>
      <c r="W125" s="342"/>
      <c r="X125" s="342"/>
      <c r="Y125" s="342"/>
    </row>
    <row r="126" spans="1:25" ht="45" x14ac:dyDescent="0.3">
      <c r="A126" s="364" t="s">
        <v>4187</v>
      </c>
      <c r="B126" s="391" t="s">
        <v>457</v>
      </c>
      <c r="C126" s="363" t="s">
        <v>5782</v>
      </c>
      <c r="D126" s="362">
        <v>1</v>
      </c>
      <c r="E126" s="362" t="s">
        <v>228</v>
      </c>
      <c r="F126" s="363" t="s">
        <v>5783</v>
      </c>
      <c r="G126" s="567"/>
      <c r="H126" s="787"/>
      <c r="I126" s="787"/>
      <c r="J126" s="787"/>
      <c r="K126" s="788"/>
      <c r="L126" s="348"/>
      <c r="M126" s="342"/>
      <c r="N126" s="342"/>
      <c r="O126" s="342"/>
      <c r="P126" s="342"/>
      <c r="Q126" s="342"/>
      <c r="R126" s="342"/>
      <c r="S126" s="342"/>
      <c r="T126" s="342"/>
      <c r="U126" s="342"/>
      <c r="V126" s="342"/>
      <c r="W126" s="342"/>
      <c r="X126" s="342"/>
      <c r="Y126" s="342"/>
    </row>
    <row r="127" spans="1:25" ht="15" x14ac:dyDescent="0.3">
      <c r="A127" s="364"/>
      <c r="B127" s="391"/>
      <c r="C127" s="363" t="s">
        <v>2431</v>
      </c>
      <c r="D127" s="362">
        <v>1</v>
      </c>
      <c r="E127" s="362" t="s">
        <v>228</v>
      </c>
      <c r="F127" s="363" t="s">
        <v>5784</v>
      </c>
      <c r="G127" s="567"/>
      <c r="H127" s="787"/>
      <c r="I127" s="787"/>
      <c r="J127" s="787"/>
      <c r="K127" s="788"/>
      <c r="L127" s="348"/>
      <c r="M127" s="342"/>
      <c r="N127" s="342"/>
      <c r="O127" s="342"/>
      <c r="P127" s="342"/>
      <c r="Q127" s="342"/>
      <c r="R127" s="342"/>
      <c r="S127" s="342"/>
      <c r="T127" s="342"/>
      <c r="U127" s="342"/>
      <c r="V127" s="342"/>
      <c r="W127" s="342"/>
      <c r="X127" s="342"/>
      <c r="Y127" s="342"/>
    </row>
    <row r="128" spans="1:25" ht="30" x14ac:dyDescent="0.3">
      <c r="A128" s="364" t="s">
        <v>4188</v>
      </c>
      <c r="B128" s="391" t="s">
        <v>460</v>
      </c>
      <c r="C128" s="363" t="s">
        <v>2433</v>
      </c>
      <c r="D128" s="362">
        <v>1</v>
      </c>
      <c r="E128" s="362" t="s">
        <v>228</v>
      </c>
      <c r="F128" s="363" t="s">
        <v>5785</v>
      </c>
      <c r="G128" s="567"/>
      <c r="H128" s="787"/>
      <c r="I128" s="787"/>
      <c r="J128" s="787"/>
      <c r="K128" s="788"/>
      <c r="L128" s="348"/>
      <c r="M128" s="342"/>
      <c r="N128" s="342"/>
      <c r="O128" s="342"/>
      <c r="P128" s="342"/>
      <c r="Q128" s="342"/>
      <c r="R128" s="342"/>
      <c r="S128" s="342"/>
      <c r="T128" s="342"/>
      <c r="U128" s="342"/>
      <c r="V128" s="342"/>
      <c r="W128" s="342"/>
      <c r="X128" s="342"/>
      <c r="Y128" s="342"/>
    </row>
    <row r="129" spans="1:25" ht="45" x14ac:dyDescent="0.3">
      <c r="A129" s="368"/>
      <c r="B129" s="367"/>
      <c r="C129" s="363" t="s">
        <v>2024</v>
      </c>
      <c r="D129" s="362">
        <v>1</v>
      </c>
      <c r="E129" s="362" t="s">
        <v>228</v>
      </c>
      <c r="F129" s="361" t="s">
        <v>5786</v>
      </c>
      <c r="G129" s="567"/>
      <c r="H129" s="787"/>
      <c r="I129" s="787"/>
      <c r="J129" s="787"/>
      <c r="K129" s="788"/>
      <c r="L129" s="348"/>
      <c r="M129" s="342"/>
      <c r="N129" s="342"/>
      <c r="O129" s="342"/>
      <c r="P129" s="342"/>
      <c r="Q129" s="342"/>
      <c r="R129" s="342"/>
      <c r="S129" s="342"/>
      <c r="T129" s="342"/>
      <c r="U129" s="342"/>
      <c r="V129" s="342"/>
      <c r="W129" s="342"/>
      <c r="X129" s="342"/>
      <c r="Y129" s="342"/>
    </row>
    <row r="130" spans="1:25" ht="15" x14ac:dyDescent="0.3">
      <c r="A130" s="373" t="s">
        <v>4189</v>
      </c>
      <c r="B130" s="944" t="s">
        <v>4344</v>
      </c>
      <c r="C130" s="947"/>
      <c r="D130" s="947"/>
      <c r="E130" s="947"/>
      <c r="F130" s="947"/>
      <c r="G130" s="1013"/>
      <c r="H130" s="787">
        <f>SUM(D131:D136)</f>
        <v>6</v>
      </c>
      <c r="I130" s="787">
        <f>COUNT(D131:D136)*2</f>
        <v>12</v>
      </c>
      <c r="J130" s="787">
        <f>H130*100/I130</f>
        <v>50</v>
      </c>
      <c r="K130" s="788"/>
      <c r="L130" s="348"/>
      <c r="M130" s="342"/>
      <c r="N130" s="342"/>
      <c r="O130" s="342"/>
      <c r="P130" s="342"/>
      <c r="Q130" s="342"/>
      <c r="R130" s="342"/>
      <c r="S130" s="342"/>
      <c r="T130" s="342"/>
      <c r="U130" s="342"/>
      <c r="V130" s="342"/>
      <c r="W130" s="342"/>
      <c r="X130" s="342"/>
      <c r="Y130" s="342"/>
    </row>
    <row r="131" spans="1:25" ht="45" x14ac:dyDescent="0.3">
      <c r="A131" s="368" t="s">
        <v>4190</v>
      </c>
      <c r="B131" s="361" t="s">
        <v>4345</v>
      </c>
      <c r="C131" s="361" t="s">
        <v>4346</v>
      </c>
      <c r="D131" s="362">
        <v>1</v>
      </c>
      <c r="E131" s="374" t="s">
        <v>400</v>
      </c>
      <c r="F131" s="361" t="s">
        <v>5787</v>
      </c>
      <c r="G131" s="570"/>
      <c r="H131" s="787"/>
      <c r="I131" s="787"/>
      <c r="J131" s="787"/>
      <c r="K131" s="788"/>
      <c r="L131" s="348"/>
      <c r="M131" s="342"/>
      <c r="N131" s="342"/>
      <c r="O131" s="342"/>
      <c r="P131" s="342"/>
      <c r="Q131" s="342"/>
      <c r="R131" s="342"/>
      <c r="S131" s="342"/>
      <c r="T131" s="342"/>
      <c r="U131" s="342"/>
      <c r="V131" s="342"/>
      <c r="W131" s="342"/>
      <c r="X131" s="342"/>
      <c r="Y131" s="342"/>
    </row>
    <row r="132" spans="1:25" ht="45" x14ac:dyDescent="0.3">
      <c r="A132" s="373" t="s">
        <v>4191</v>
      </c>
      <c r="B132" s="361" t="s">
        <v>4347</v>
      </c>
      <c r="C132" s="361" t="s">
        <v>4348</v>
      </c>
      <c r="D132" s="362">
        <v>1</v>
      </c>
      <c r="E132" s="370" t="s">
        <v>400</v>
      </c>
      <c r="F132" s="361" t="s">
        <v>4800</v>
      </c>
      <c r="G132" s="571"/>
      <c r="H132" s="787"/>
      <c r="I132" s="787"/>
      <c r="J132" s="787"/>
      <c r="K132" s="788"/>
      <c r="L132" s="348"/>
      <c r="M132" s="342"/>
      <c r="N132" s="342"/>
      <c r="O132" s="342"/>
      <c r="P132" s="342"/>
      <c r="Q132" s="342"/>
      <c r="R132" s="342"/>
      <c r="S132" s="342"/>
      <c r="T132" s="342"/>
      <c r="U132" s="342"/>
      <c r="V132" s="342"/>
      <c r="W132" s="342"/>
      <c r="X132" s="342"/>
      <c r="Y132" s="342"/>
    </row>
    <row r="133" spans="1:25" ht="30" x14ac:dyDescent="0.3">
      <c r="A133" s="364" t="s">
        <v>5791</v>
      </c>
      <c r="B133" s="375" t="s">
        <v>4350</v>
      </c>
      <c r="C133" s="363" t="s">
        <v>2384</v>
      </c>
      <c r="D133" s="362">
        <v>1</v>
      </c>
      <c r="E133" s="362" t="s">
        <v>186</v>
      </c>
      <c r="F133" s="361" t="s">
        <v>5793</v>
      </c>
      <c r="G133" s="567"/>
      <c r="H133" s="787"/>
      <c r="I133" s="787"/>
      <c r="J133" s="787"/>
      <c r="K133" s="788"/>
      <c r="L133" s="348"/>
      <c r="M133" s="342"/>
      <c r="N133" s="342"/>
      <c r="O133" s="342"/>
      <c r="P133" s="342"/>
      <c r="Q133" s="342"/>
      <c r="R133" s="342"/>
      <c r="S133" s="342"/>
      <c r="T133" s="342"/>
      <c r="U133" s="342"/>
      <c r="V133" s="342"/>
      <c r="W133" s="342"/>
      <c r="X133" s="342"/>
      <c r="Y133" s="342"/>
    </row>
    <row r="134" spans="1:25" ht="45" x14ac:dyDescent="0.3">
      <c r="A134" s="368"/>
      <c r="B134" s="367"/>
      <c r="C134" s="363" t="s">
        <v>5794</v>
      </c>
      <c r="D134" s="362">
        <v>1</v>
      </c>
      <c r="E134" s="362" t="s">
        <v>186</v>
      </c>
      <c r="F134" s="361" t="s">
        <v>5795</v>
      </c>
      <c r="G134" s="567"/>
      <c r="H134" s="787"/>
      <c r="I134" s="787"/>
      <c r="J134" s="787"/>
      <c r="K134" s="788"/>
      <c r="L134" s="348"/>
      <c r="M134" s="342"/>
      <c r="N134" s="342"/>
      <c r="O134" s="342"/>
      <c r="P134" s="342"/>
      <c r="Q134" s="342"/>
      <c r="R134" s="342"/>
      <c r="S134" s="342"/>
      <c r="T134" s="342"/>
      <c r="U134" s="342"/>
      <c r="V134" s="342"/>
      <c r="W134" s="342"/>
      <c r="X134" s="342"/>
      <c r="Y134" s="342"/>
    </row>
    <row r="135" spans="1:25" ht="30" x14ac:dyDescent="0.3">
      <c r="A135" s="368"/>
      <c r="B135" s="367"/>
      <c r="C135" s="383" t="s">
        <v>4353</v>
      </c>
      <c r="D135" s="362">
        <v>1</v>
      </c>
      <c r="E135" s="379" t="s">
        <v>400</v>
      </c>
      <c r="F135" s="361" t="s">
        <v>5796</v>
      </c>
      <c r="G135" s="567"/>
      <c r="H135" s="787"/>
      <c r="I135" s="787"/>
      <c r="J135" s="787"/>
      <c r="K135" s="788"/>
      <c r="L135" s="348"/>
      <c r="M135" s="342"/>
      <c r="N135" s="342"/>
      <c r="O135" s="342"/>
      <c r="P135" s="342"/>
      <c r="Q135" s="342"/>
      <c r="R135" s="342"/>
      <c r="S135" s="342"/>
      <c r="T135" s="342"/>
      <c r="U135" s="342"/>
      <c r="V135" s="342"/>
      <c r="W135" s="342"/>
      <c r="X135" s="342"/>
      <c r="Y135" s="342"/>
    </row>
    <row r="136" spans="1:25" ht="15" x14ac:dyDescent="0.3">
      <c r="A136" s="368"/>
      <c r="B136" s="367"/>
      <c r="C136" s="361" t="s">
        <v>4354</v>
      </c>
      <c r="D136" s="362">
        <v>1</v>
      </c>
      <c r="E136" s="379" t="s">
        <v>400</v>
      </c>
      <c r="F136" s="361" t="s">
        <v>4355</v>
      </c>
      <c r="G136" s="567"/>
      <c r="H136" s="787"/>
      <c r="I136" s="787"/>
      <c r="J136" s="787"/>
      <c r="K136" s="788"/>
      <c r="L136" s="348"/>
      <c r="M136" s="342"/>
      <c r="N136" s="342"/>
      <c r="O136" s="342"/>
      <c r="P136" s="342"/>
      <c r="Q136" s="342"/>
      <c r="R136" s="342"/>
      <c r="S136" s="342"/>
      <c r="T136" s="342"/>
      <c r="U136" s="342"/>
      <c r="V136" s="342"/>
      <c r="W136" s="342"/>
      <c r="X136" s="342"/>
      <c r="Y136" s="342"/>
    </row>
    <row r="137" spans="1:25" ht="15" x14ac:dyDescent="0.3">
      <c r="A137" s="368"/>
      <c r="B137" s="949" t="s">
        <v>468</v>
      </c>
      <c r="C137" s="947"/>
      <c r="D137" s="947"/>
      <c r="E137" s="947"/>
      <c r="F137" s="947"/>
      <c r="G137" s="1013"/>
      <c r="H137" s="787">
        <f>H138+H144+H154+H159+H168+H173+H178</f>
        <v>35</v>
      </c>
      <c r="I137" s="787">
        <f>I138+I144+I154+I159+I168+I173+I178</f>
        <v>70</v>
      </c>
      <c r="J137" s="787">
        <f>H137*100/I137</f>
        <v>50</v>
      </c>
      <c r="K137" s="788"/>
      <c r="L137" s="348"/>
      <c r="M137" s="342"/>
      <c r="N137" s="342"/>
      <c r="O137" s="342"/>
      <c r="P137" s="342"/>
      <c r="Q137" s="342"/>
      <c r="R137" s="342"/>
      <c r="S137" s="342"/>
      <c r="T137" s="342"/>
      <c r="U137" s="342"/>
      <c r="V137" s="342"/>
      <c r="W137" s="342"/>
      <c r="X137" s="342"/>
      <c r="Y137" s="342"/>
    </row>
    <row r="138" spans="1:25" ht="15" x14ac:dyDescent="0.3">
      <c r="A138" s="371" t="s">
        <v>51</v>
      </c>
      <c r="B138" s="944" t="s">
        <v>52</v>
      </c>
      <c r="C138" s="947"/>
      <c r="D138" s="947"/>
      <c r="E138" s="947"/>
      <c r="F138" s="947"/>
      <c r="G138" s="1013"/>
      <c r="H138" s="787">
        <f>SUM(D139:D143)</f>
        <v>5</v>
      </c>
      <c r="I138" s="787">
        <f>COUNT(D139:D143)*2</f>
        <v>10</v>
      </c>
      <c r="J138" s="787">
        <f>H138*100/I138</f>
        <v>50</v>
      </c>
      <c r="K138" s="788"/>
      <c r="L138" s="348"/>
      <c r="M138" s="342"/>
      <c r="N138" s="342"/>
      <c r="O138" s="342"/>
      <c r="P138" s="342"/>
      <c r="Q138" s="342"/>
      <c r="R138" s="342"/>
      <c r="S138" s="342"/>
      <c r="T138" s="342"/>
      <c r="U138" s="342"/>
      <c r="V138" s="342"/>
      <c r="W138" s="342"/>
      <c r="X138" s="342"/>
      <c r="Y138" s="342"/>
    </row>
    <row r="139" spans="1:25" ht="30" x14ac:dyDescent="0.3">
      <c r="A139" s="364" t="s">
        <v>1322</v>
      </c>
      <c r="B139" s="384" t="s">
        <v>471</v>
      </c>
      <c r="C139" s="363" t="s">
        <v>472</v>
      </c>
      <c r="D139" s="362">
        <v>1</v>
      </c>
      <c r="E139" s="362" t="s">
        <v>400</v>
      </c>
      <c r="F139" s="363" t="s">
        <v>6283</v>
      </c>
      <c r="G139" s="567"/>
      <c r="H139" s="787"/>
      <c r="I139" s="787"/>
      <c r="J139" s="787"/>
      <c r="K139" s="788"/>
      <c r="L139" s="348"/>
      <c r="M139" s="342"/>
      <c r="N139" s="342"/>
      <c r="O139" s="342"/>
      <c r="P139" s="342"/>
      <c r="Q139" s="342"/>
      <c r="R139" s="342"/>
      <c r="S139" s="342"/>
      <c r="T139" s="342"/>
      <c r="U139" s="342"/>
      <c r="V139" s="342"/>
      <c r="W139" s="342"/>
      <c r="X139" s="342"/>
      <c r="Y139" s="342"/>
    </row>
    <row r="140" spans="1:25" ht="45" x14ac:dyDescent="0.3">
      <c r="A140" s="364"/>
      <c r="B140" s="384"/>
      <c r="C140" s="361" t="s">
        <v>473</v>
      </c>
      <c r="D140" s="362">
        <v>1</v>
      </c>
      <c r="E140" s="362" t="s">
        <v>400</v>
      </c>
      <c r="F140" s="363" t="s">
        <v>5799</v>
      </c>
      <c r="G140" s="567"/>
      <c r="H140" s="787"/>
      <c r="I140" s="787"/>
      <c r="J140" s="787"/>
      <c r="K140" s="788"/>
      <c r="L140" s="348"/>
      <c r="M140" s="342"/>
      <c r="N140" s="342"/>
      <c r="O140" s="342"/>
      <c r="P140" s="342"/>
      <c r="Q140" s="342"/>
      <c r="R140" s="342"/>
      <c r="S140" s="342"/>
      <c r="T140" s="342"/>
      <c r="U140" s="342"/>
      <c r="V140" s="342"/>
      <c r="W140" s="342"/>
      <c r="X140" s="342"/>
      <c r="Y140" s="342"/>
    </row>
    <row r="141" spans="1:25" ht="30" x14ac:dyDescent="0.3">
      <c r="A141" s="364"/>
      <c r="B141" s="384"/>
      <c r="C141" s="363" t="s">
        <v>5800</v>
      </c>
      <c r="D141" s="362">
        <v>1</v>
      </c>
      <c r="E141" s="362" t="s">
        <v>400</v>
      </c>
      <c r="F141" s="363" t="s">
        <v>5801</v>
      </c>
      <c r="G141" s="567"/>
      <c r="H141" s="787"/>
      <c r="I141" s="787"/>
      <c r="J141" s="787"/>
      <c r="K141" s="788"/>
      <c r="L141" s="348"/>
      <c r="M141" s="342"/>
      <c r="N141" s="342"/>
      <c r="O141" s="342"/>
      <c r="P141" s="342"/>
      <c r="Q141" s="342"/>
      <c r="R141" s="342"/>
      <c r="S141" s="342"/>
      <c r="T141" s="342"/>
      <c r="U141" s="342"/>
      <c r="V141" s="342"/>
      <c r="W141" s="342"/>
      <c r="X141" s="342"/>
      <c r="Y141" s="342"/>
    </row>
    <row r="142" spans="1:25" ht="45" x14ac:dyDescent="0.3">
      <c r="A142" s="364" t="s">
        <v>1323</v>
      </c>
      <c r="B142" s="363" t="s">
        <v>476</v>
      </c>
      <c r="C142" s="363" t="s">
        <v>477</v>
      </c>
      <c r="D142" s="362">
        <v>1</v>
      </c>
      <c r="E142" s="362" t="s">
        <v>478</v>
      </c>
      <c r="F142" s="361" t="s">
        <v>6282</v>
      </c>
      <c r="G142" s="567"/>
      <c r="H142" s="787"/>
      <c r="I142" s="787"/>
      <c r="J142" s="787"/>
      <c r="K142" s="788"/>
      <c r="L142" s="348"/>
      <c r="M142" s="342"/>
      <c r="N142" s="342"/>
      <c r="O142" s="342"/>
      <c r="P142" s="342"/>
      <c r="Q142" s="342"/>
      <c r="R142" s="342"/>
      <c r="S142" s="342"/>
      <c r="T142" s="342"/>
      <c r="U142" s="342"/>
      <c r="V142" s="342"/>
      <c r="W142" s="342"/>
      <c r="X142" s="342"/>
      <c r="Y142" s="342"/>
    </row>
    <row r="143" spans="1:25" ht="30" x14ac:dyDescent="0.3">
      <c r="A143" s="364" t="s">
        <v>1775</v>
      </c>
      <c r="B143" s="363" t="s">
        <v>481</v>
      </c>
      <c r="C143" s="361" t="s">
        <v>482</v>
      </c>
      <c r="D143" s="362">
        <v>1</v>
      </c>
      <c r="E143" s="362" t="s">
        <v>256</v>
      </c>
      <c r="F143" s="363" t="s">
        <v>5802</v>
      </c>
      <c r="G143" s="567"/>
      <c r="H143" s="787"/>
      <c r="I143" s="787"/>
      <c r="J143" s="787"/>
      <c r="K143" s="788"/>
      <c r="L143" s="348"/>
      <c r="M143" s="342"/>
      <c r="N143" s="342"/>
      <c r="O143" s="342"/>
      <c r="P143" s="342"/>
      <c r="Q143" s="342"/>
      <c r="R143" s="342"/>
      <c r="S143" s="342"/>
      <c r="T143" s="342"/>
      <c r="U143" s="342"/>
      <c r="V143" s="342"/>
      <c r="W143" s="342"/>
      <c r="X143" s="342"/>
      <c r="Y143" s="342"/>
    </row>
    <row r="144" spans="1:25" ht="15" x14ac:dyDescent="0.3">
      <c r="A144" s="371" t="s">
        <v>53</v>
      </c>
      <c r="B144" s="944" t="s">
        <v>485</v>
      </c>
      <c r="C144" s="947"/>
      <c r="D144" s="947"/>
      <c r="E144" s="947"/>
      <c r="F144" s="947"/>
      <c r="G144" s="1013"/>
      <c r="H144" s="787">
        <f>SUM(D145:D153)</f>
        <v>9</v>
      </c>
      <c r="I144" s="787">
        <f>COUNT(D145:D153)*2</f>
        <v>18</v>
      </c>
      <c r="J144" s="787">
        <f>H144*100/I144</f>
        <v>50</v>
      </c>
      <c r="K144" s="788"/>
      <c r="L144" s="348"/>
      <c r="M144" s="342"/>
      <c r="N144" s="342"/>
      <c r="O144" s="342"/>
      <c r="P144" s="342"/>
      <c r="Q144" s="342"/>
      <c r="R144" s="342"/>
      <c r="S144" s="342"/>
      <c r="T144" s="342"/>
      <c r="U144" s="342"/>
      <c r="V144" s="342"/>
      <c r="W144" s="342"/>
      <c r="X144" s="342"/>
      <c r="Y144" s="342"/>
    </row>
    <row r="145" spans="1:25" ht="45" x14ac:dyDescent="0.3">
      <c r="A145" s="364" t="s">
        <v>1325</v>
      </c>
      <c r="B145" s="363" t="s">
        <v>1326</v>
      </c>
      <c r="C145" s="361" t="s">
        <v>2445</v>
      </c>
      <c r="D145" s="362">
        <v>1</v>
      </c>
      <c r="E145" s="362" t="s">
        <v>400</v>
      </c>
      <c r="F145" s="361" t="s">
        <v>1778</v>
      </c>
      <c r="G145" s="567"/>
      <c r="H145" s="787"/>
      <c r="I145" s="787"/>
      <c r="J145" s="787"/>
      <c r="K145" s="788"/>
      <c r="L145" s="348"/>
      <c r="M145" s="342"/>
      <c r="N145" s="342"/>
      <c r="O145" s="342"/>
      <c r="P145" s="342"/>
      <c r="Q145" s="342"/>
      <c r="R145" s="342"/>
      <c r="S145" s="342"/>
      <c r="T145" s="342"/>
      <c r="U145" s="342"/>
      <c r="V145" s="342"/>
      <c r="W145" s="342"/>
      <c r="X145" s="342"/>
      <c r="Y145" s="342"/>
    </row>
    <row r="146" spans="1:25" ht="30" x14ac:dyDescent="0.3">
      <c r="A146" s="364" t="s">
        <v>1329</v>
      </c>
      <c r="B146" s="363" t="s">
        <v>487</v>
      </c>
      <c r="C146" s="361" t="s">
        <v>5803</v>
      </c>
      <c r="D146" s="362">
        <v>1</v>
      </c>
      <c r="E146" s="362" t="s">
        <v>228</v>
      </c>
      <c r="F146" s="363" t="s">
        <v>5804</v>
      </c>
      <c r="G146" s="567"/>
      <c r="H146" s="787"/>
      <c r="I146" s="787"/>
      <c r="J146" s="787"/>
      <c r="K146" s="788"/>
      <c r="L146" s="348"/>
      <c r="M146" s="342"/>
      <c r="N146" s="342"/>
      <c r="O146" s="342"/>
      <c r="P146" s="342"/>
      <c r="Q146" s="342"/>
      <c r="R146" s="342"/>
      <c r="S146" s="342"/>
      <c r="T146" s="342"/>
      <c r="U146" s="342"/>
      <c r="V146" s="342"/>
      <c r="W146" s="342"/>
      <c r="X146" s="342"/>
      <c r="Y146" s="342"/>
    </row>
    <row r="147" spans="1:25" ht="30" x14ac:dyDescent="0.3">
      <c r="A147" s="364"/>
      <c r="B147" s="363"/>
      <c r="C147" s="361" t="s">
        <v>5805</v>
      </c>
      <c r="D147" s="362">
        <v>1</v>
      </c>
      <c r="E147" s="362" t="s">
        <v>228</v>
      </c>
      <c r="F147" s="363" t="s">
        <v>5806</v>
      </c>
      <c r="G147" s="567"/>
      <c r="H147" s="787"/>
      <c r="I147" s="787"/>
      <c r="J147" s="787"/>
      <c r="K147" s="788"/>
      <c r="L147" s="348"/>
      <c r="M147" s="342"/>
      <c r="N147" s="342"/>
      <c r="O147" s="342"/>
      <c r="P147" s="342"/>
      <c r="Q147" s="342"/>
      <c r="R147" s="342"/>
      <c r="S147" s="342"/>
      <c r="T147" s="342"/>
      <c r="U147" s="342"/>
      <c r="V147" s="342"/>
      <c r="W147" s="342"/>
      <c r="X147" s="342"/>
      <c r="Y147" s="342"/>
    </row>
    <row r="148" spans="1:25" ht="30" x14ac:dyDescent="0.3">
      <c r="A148" s="364" t="s">
        <v>1331</v>
      </c>
      <c r="B148" s="363" t="s">
        <v>491</v>
      </c>
      <c r="C148" s="363" t="s">
        <v>492</v>
      </c>
      <c r="D148" s="362">
        <v>1</v>
      </c>
      <c r="E148" s="379" t="s">
        <v>254</v>
      </c>
      <c r="F148" s="397" t="s">
        <v>6281</v>
      </c>
      <c r="G148" s="567"/>
      <c r="H148" s="787"/>
      <c r="I148" s="787"/>
      <c r="J148" s="787"/>
      <c r="K148" s="788"/>
      <c r="L148" s="348"/>
      <c r="M148" s="342"/>
      <c r="N148" s="342"/>
      <c r="O148" s="342"/>
      <c r="P148" s="342"/>
      <c r="Q148" s="342"/>
      <c r="R148" s="342"/>
      <c r="S148" s="342"/>
      <c r="T148" s="342"/>
      <c r="U148" s="342"/>
      <c r="V148" s="342"/>
      <c r="W148" s="342"/>
      <c r="X148" s="342"/>
      <c r="Y148" s="342"/>
    </row>
    <row r="149" spans="1:25" ht="60" x14ac:dyDescent="0.3">
      <c r="A149" s="364" t="s">
        <v>1334</v>
      </c>
      <c r="B149" s="384" t="s">
        <v>495</v>
      </c>
      <c r="C149" s="363" t="s">
        <v>1335</v>
      </c>
      <c r="D149" s="362">
        <v>1</v>
      </c>
      <c r="E149" s="338" t="s">
        <v>400</v>
      </c>
      <c r="F149" s="363" t="s">
        <v>4369</v>
      </c>
      <c r="G149" s="567"/>
      <c r="H149" s="787"/>
      <c r="I149" s="787"/>
      <c r="J149" s="787"/>
      <c r="K149" s="788"/>
      <c r="L149" s="348"/>
      <c r="M149" s="342"/>
      <c r="N149" s="342"/>
      <c r="O149" s="342"/>
      <c r="P149" s="342"/>
      <c r="Q149" s="342"/>
      <c r="R149" s="342"/>
      <c r="S149" s="342"/>
      <c r="T149" s="342"/>
      <c r="U149" s="342"/>
      <c r="V149" s="342"/>
      <c r="W149" s="342"/>
      <c r="X149" s="342"/>
      <c r="Y149" s="342"/>
    </row>
    <row r="150" spans="1:25" ht="30" x14ac:dyDescent="0.3">
      <c r="A150" s="364"/>
      <c r="B150" s="384"/>
      <c r="C150" s="363" t="s">
        <v>1336</v>
      </c>
      <c r="D150" s="362">
        <v>1</v>
      </c>
      <c r="E150" s="362" t="s">
        <v>258</v>
      </c>
      <c r="F150" s="363" t="s">
        <v>5807</v>
      </c>
      <c r="G150" s="567"/>
      <c r="H150" s="787"/>
      <c r="I150" s="787"/>
      <c r="J150" s="787"/>
      <c r="K150" s="788"/>
      <c r="L150" s="348"/>
      <c r="M150" s="342"/>
      <c r="N150" s="342"/>
      <c r="O150" s="342"/>
      <c r="P150" s="342"/>
      <c r="Q150" s="342"/>
      <c r="R150" s="342"/>
      <c r="S150" s="342"/>
      <c r="T150" s="342"/>
      <c r="U150" s="342"/>
      <c r="V150" s="342"/>
      <c r="W150" s="342"/>
      <c r="X150" s="342"/>
      <c r="Y150" s="342"/>
    </row>
    <row r="151" spans="1:25" ht="30" x14ac:dyDescent="0.3">
      <c r="A151" s="364" t="s">
        <v>1337</v>
      </c>
      <c r="B151" s="363" t="s">
        <v>498</v>
      </c>
      <c r="C151" s="363" t="s">
        <v>1780</v>
      </c>
      <c r="D151" s="362">
        <v>1</v>
      </c>
      <c r="E151" s="379" t="s">
        <v>400</v>
      </c>
      <c r="F151" s="363" t="s">
        <v>502</v>
      </c>
      <c r="G151" s="567"/>
      <c r="H151" s="787"/>
      <c r="I151" s="787"/>
      <c r="J151" s="787"/>
      <c r="K151" s="788"/>
      <c r="L151" s="348"/>
      <c r="M151" s="342"/>
      <c r="N151" s="342"/>
      <c r="O151" s="342"/>
      <c r="P151" s="342"/>
      <c r="Q151" s="342"/>
      <c r="R151" s="342"/>
      <c r="S151" s="342"/>
      <c r="T151" s="342"/>
      <c r="U151" s="342"/>
      <c r="V151" s="342"/>
      <c r="W151" s="342"/>
      <c r="X151" s="342"/>
      <c r="Y151" s="342"/>
    </row>
    <row r="152" spans="1:25" ht="30" x14ac:dyDescent="0.3">
      <c r="A152" s="364" t="s">
        <v>1339</v>
      </c>
      <c r="B152" s="363" t="s">
        <v>504</v>
      </c>
      <c r="C152" s="361" t="s">
        <v>505</v>
      </c>
      <c r="D152" s="362">
        <v>1</v>
      </c>
      <c r="E152" s="362" t="s">
        <v>254</v>
      </c>
      <c r="F152" s="363" t="s">
        <v>506</v>
      </c>
      <c r="G152" s="567"/>
      <c r="H152" s="787"/>
      <c r="I152" s="787"/>
      <c r="J152" s="787"/>
      <c r="K152" s="788"/>
      <c r="L152" s="348"/>
      <c r="M152" s="342"/>
      <c r="N152" s="342"/>
      <c r="O152" s="342"/>
      <c r="P152" s="342"/>
      <c r="Q152" s="342"/>
      <c r="R152" s="342"/>
      <c r="S152" s="342"/>
      <c r="T152" s="342"/>
      <c r="U152" s="342"/>
      <c r="V152" s="342"/>
      <c r="W152" s="342"/>
      <c r="X152" s="342"/>
      <c r="Y152" s="342"/>
    </row>
    <row r="153" spans="1:25" ht="30" x14ac:dyDescent="0.3">
      <c r="A153" s="364" t="s">
        <v>2029</v>
      </c>
      <c r="B153" s="363" t="s">
        <v>508</v>
      </c>
      <c r="C153" s="363" t="s">
        <v>5808</v>
      </c>
      <c r="D153" s="362">
        <v>1</v>
      </c>
      <c r="E153" s="362" t="s">
        <v>256</v>
      </c>
      <c r="F153" s="363" t="s">
        <v>5809</v>
      </c>
      <c r="G153" s="567"/>
      <c r="H153" s="787"/>
      <c r="I153" s="787"/>
      <c r="J153" s="787"/>
      <c r="K153" s="788"/>
      <c r="L153" s="348"/>
      <c r="M153" s="342"/>
      <c r="N153" s="342"/>
      <c r="O153" s="342"/>
      <c r="P153" s="342"/>
      <c r="Q153" s="342"/>
      <c r="R153" s="342"/>
      <c r="S153" s="342"/>
      <c r="T153" s="342"/>
      <c r="U153" s="342"/>
      <c r="V153" s="342"/>
      <c r="W153" s="342"/>
      <c r="X153" s="342"/>
      <c r="Y153" s="342"/>
    </row>
    <row r="154" spans="1:25" ht="15" x14ac:dyDescent="0.3">
      <c r="A154" s="371" t="s">
        <v>55</v>
      </c>
      <c r="B154" s="944" t="s">
        <v>4372</v>
      </c>
      <c r="C154" s="947"/>
      <c r="D154" s="947"/>
      <c r="E154" s="947"/>
      <c r="F154" s="947"/>
      <c r="G154" s="1013"/>
      <c r="H154" s="787">
        <f>SUM(D155:D158)</f>
        <v>4</v>
      </c>
      <c r="I154" s="787">
        <f>COUNT(D155:D158)*2</f>
        <v>8</v>
      </c>
      <c r="J154" s="787">
        <f>H154*100/I154</f>
        <v>50</v>
      </c>
      <c r="K154" s="788"/>
      <c r="L154" s="348"/>
      <c r="M154" s="342"/>
      <c r="N154" s="342"/>
      <c r="O154" s="342"/>
      <c r="P154" s="342"/>
      <c r="Q154" s="342"/>
      <c r="R154" s="342"/>
      <c r="S154" s="342"/>
      <c r="T154" s="342"/>
      <c r="U154" s="342"/>
      <c r="V154" s="342"/>
      <c r="W154" s="342"/>
      <c r="X154" s="342"/>
      <c r="Y154" s="342"/>
    </row>
    <row r="155" spans="1:25" ht="30" x14ac:dyDescent="0.3">
      <c r="A155" s="364" t="s">
        <v>1343</v>
      </c>
      <c r="B155" s="363" t="s">
        <v>524</v>
      </c>
      <c r="C155" s="388" t="s">
        <v>2454</v>
      </c>
      <c r="D155" s="362">
        <v>1</v>
      </c>
      <c r="E155" s="362" t="s">
        <v>228</v>
      </c>
      <c r="F155" s="361" t="s">
        <v>5810</v>
      </c>
      <c r="G155" s="567"/>
      <c r="H155" s="787"/>
      <c r="I155" s="787"/>
      <c r="J155" s="787"/>
      <c r="K155" s="788"/>
      <c r="L155" s="348"/>
      <c r="M155" s="342"/>
      <c r="N155" s="342"/>
      <c r="O155" s="342"/>
      <c r="P155" s="342"/>
      <c r="Q155" s="342"/>
      <c r="R155" s="342"/>
      <c r="S155" s="342"/>
      <c r="T155" s="342"/>
      <c r="U155" s="342"/>
      <c r="V155" s="342"/>
      <c r="W155" s="342"/>
      <c r="X155" s="342"/>
      <c r="Y155" s="342"/>
    </row>
    <row r="156" spans="1:25" ht="30" x14ac:dyDescent="0.3">
      <c r="A156" s="364" t="s">
        <v>1347</v>
      </c>
      <c r="B156" s="363" t="s">
        <v>527</v>
      </c>
      <c r="C156" s="361" t="s">
        <v>5811</v>
      </c>
      <c r="D156" s="362">
        <v>1</v>
      </c>
      <c r="E156" s="362" t="s">
        <v>501</v>
      </c>
      <c r="F156" s="337" t="s">
        <v>5812</v>
      </c>
      <c r="G156" s="567"/>
      <c r="H156" s="787"/>
      <c r="I156" s="787"/>
      <c r="J156" s="787"/>
      <c r="K156" s="788"/>
      <c r="L156" s="348"/>
      <c r="M156" s="342"/>
      <c r="N156" s="342"/>
      <c r="O156" s="342"/>
      <c r="P156" s="342"/>
      <c r="Q156" s="342"/>
      <c r="R156" s="342"/>
      <c r="S156" s="342"/>
      <c r="T156" s="342"/>
      <c r="U156" s="342"/>
      <c r="V156" s="342"/>
      <c r="W156" s="342"/>
      <c r="X156" s="342"/>
      <c r="Y156" s="342"/>
    </row>
    <row r="157" spans="1:25" ht="32" x14ac:dyDescent="0.3">
      <c r="A157" s="364" t="s">
        <v>515</v>
      </c>
      <c r="B157" s="363" t="s">
        <v>530</v>
      </c>
      <c r="C157" s="361" t="s">
        <v>5813</v>
      </c>
      <c r="D157" s="362">
        <v>1</v>
      </c>
      <c r="E157" s="362" t="s">
        <v>400</v>
      </c>
      <c r="F157" s="361" t="s">
        <v>6238</v>
      </c>
      <c r="G157" s="567"/>
      <c r="H157" s="787"/>
      <c r="I157" s="787"/>
      <c r="J157" s="787"/>
      <c r="K157" s="788"/>
      <c r="L157" s="348"/>
      <c r="M157" s="342"/>
      <c r="N157" s="342"/>
      <c r="O157" s="342"/>
      <c r="P157" s="342"/>
      <c r="Q157" s="342"/>
      <c r="R157" s="342"/>
      <c r="S157" s="342"/>
      <c r="T157" s="342"/>
      <c r="U157" s="342"/>
      <c r="V157" s="342"/>
      <c r="W157" s="342"/>
      <c r="X157" s="342"/>
      <c r="Y157" s="342"/>
    </row>
    <row r="158" spans="1:25" ht="30" x14ac:dyDescent="0.3">
      <c r="A158" s="364" t="s">
        <v>1350</v>
      </c>
      <c r="B158" s="363" t="s">
        <v>534</v>
      </c>
      <c r="C158" s="361" t="s">
        <v>2465</v>
      </c>
      <c r="D158" s="362">
        <v>1</v>
      </c>
      <c r="E158" s="362" t="s">
        <v>228</v>
      </c>
      <c r="F158" s="363" t="s">
        <v>5814</v>
      </c>
      <c r="G158" s="567"/>
      <c r="H158" s="787"/>
      <c r="I158" s="787"/>
      <c r="J158" s="787"/>
      <c r="K158" s="788"/>
      <c r="L158" s="348"/>
      <c r="M158" s="342"/>
      <c r="N158" s="342"/>
      <c r="O158" s="342"/>
      <c r="P158" s="342"/>
      <c r="Q158" s="342"/>
      <c r="R158" s="342"/>
      <c r="S158" s="342"/>
      <c r="T158" s="342"/>
      <c r="U158" s="342"/>
      <c r="V158" s="342"/>
      <c r="W158" s="342"/>
      <c r="X158" s="342"/>
      <c r="Y158" s="342"/>
    </row>
    <row r="159" spans="1:25" ht="15" x14ac:dyDescent="0.3">
      <c r="A159" s="371" t="s">
        <v>56</v>
      </c>
      <c r="B159" s="944" t="s">
        <v>4380</v>
      </c>
      <c r="C159" s="947"/>
      <c r="D159" s="947"/>
      <c r="E159" s="947"/>
      <c r="F159" s="947"/>
      <c r="G159" s="1013"/>
      <c r="H159" s="787">
        <f>SUM(D160:D167)</f>
        <v>8</v>
      </c>
      <c r="I159" s="787">
        <f>COUNT(D160:D167)*2</f>
        <v>16</v>
      </c>
      <c r="J159" s="787">
        <f>H159*100/I159</f>
        <v>50</v>
      </c>
      <c r="K159" s="788"/>
      <c r="L159" s="348"/>
      <c r="M159" s="342"/>
      <c r="N159" s="342"/>
      <c r="O159" s="342"/>
      <c r="P159" s="342"/>
      <c r="Q159" s="342"/>
      <c r="R159" s="342"/>
      <c r="S159" s="342"/>
      <c r="T159" s="342"/>
      <c r="U159" s="342"/>
      <c r="V159" s="342"/>
      <c r="W159" s="342"/>
      <c r="X159" s="342"/>
      <c r="Y159" s="342"/>
    </row>
    <row r="160" spans="1:25" ht="30" x14ac:dyDescent="0.3">
      <c r="A160" s="364" t="s">
        <v>1362</v>
      </c>
      <c r="B160" s="384" t="s">
        <v>5815</v>
      </c>
      <c r="C160" s="361" t="s">
        <v>5816</v>
      </c>
      <c r="D160" s="362">
        <v>1</v>
      </c>
      <c r="E160" s="379" t="s">
        <v>228</v>
      </c>
      <c r="F160" s="363" t="s">
        <v>5817</v>
      </c>
      <c r="G160" s="567"/>
      <c r="H160" s="787"/>
      <c r="I160" s="787"/>
      <c r="J160" s="787"/>
      <c r="K160" s="788"/>
      <c r="L160" s="348"/>
      <c r="M160" s="342"/>
      <c r="N160" s="342"/>
      <c r="O160" s="342"/>
      <c r="P160" s="342"/>
      <c r="Q160" s="342"/>
      <c r="R160" s="342"/>
      <c r="S160" s="342"/>
      <c r="T160" s="342"/>
      <c r="U160" s="342"/>
      <c r="V160" s="342"/>
      <c r="W160" s="342"/>
      <c r="X160" s="342"/>
      <c r="Y160" s="342"/>
    </row>
    <row r="161" spans="1:25" ht="30" x14ac:dyDescent="0.3">
      <c r="A161" s="364" t="s">
        <v>1363</v>
      </c>
      <c r="B161" s="363" t="s">
        <v>516</v>
      </c>
      <c r="C161" s="361" t="s">
        <v>1348</v>
      </c>
      <c r="D161" s="362">
        <v>1</v>
      </c>
      <c r="E161" s="362" t="s">
        <v>228</v>
      </c>
      <c r="F161" s="361" t="s">
        <v>518</v>
      </c>
      <c r="G161" s="567"/>
      <c r="H161" s="787"/>
      <c r="I161" s="787"/>
      <c r="J161" s="787"/>
      <c r="K161" s="788"/>
      <c r="L161" s="348"/>
      <c r="M161" s="342"/>
      <c r="N161" s="342"/>
      <c r="O161" s="342"/>
      <c r="P161" s="342"/>
      <c r="Q161" s="342"/>
      <c r="R161" s="342"/>
      <c r="S161" s="342"/>
      <c r="T161" s="342"/>
      <c r="U161" s="342"/>
      <c r="V161" s="342"/>
      <c r="W161" s="342"/>
      <c r="X161" s="342"/>
      <c r="Y161" s="342"/>
    </row>
    <row r="162" spans="1:25" ht="30" x14ac:dyDescent="0.3">
      <c r="A162" s="364"/>
      <c r="B162" s="363"/>
      <c r="C162" s="363" t="s">
        <v>519</v>
      </c>
      <c r="D162" s="362">
        <v>1</v>
      </c>
      <c r="E162" s="362" t="s">
        <v>228</v>
      </c>
      <c r="F162" s="363" t="s">
        <v>5818</v>
      </c>
      <c r="G162" s="567"/>
      <c r="H162" s="787"/>
      <c r="I162" s="787"/>
      <c r="J162" s="787"/>
      <c r="K162" s="788"/>
      <c r="L162" s="348"/>
      <c r="M162" s="342"/>
      <c r="N162" s="342"/>
      <c r="O162" s="342"/>
      <c r="P162" s="342"/>
      <c r="Q162" s="342"/>
      <c r="R162" s="342"/>
      <c r="S162" s="342"/>
      <c r="T162" s="342"/>
      <c r="U162" s="342"/>
      <c r="V162" s="342"/>
      <c r="W162" s="342"/>
      <c r="X162" s="342"/>
      <c r="Y162" s="342"/>
    </row>
    <row r="163" spans="1:25" ht="15" x14ac:dyDescent="0.3">
      <c r="A163" s="364" t="s">
        <v>548</v>
      </c>
      <c r="B163" s="363" t="s">
        <v>510</v>
      </c>
      <c r="C163" s="382" t="s">
        <v>511</v>
      </c>
      <c r="D163" s="362">
        <v>1</v>
      </c>
      <c r="E163" s="362" t="s">
        <v>228</v>
      </c>
      <c r="F163" s="363" t="s">
        <v>5819</v>
      </c>
      <c r="G163" s="567"/>
      <c r="H163" s="787"/>
      <c r="I163" s="787"/>
      <c r="J163" s="787"/>
      <c r="K163" s="788"/>
      <c r="L163" s="348"/>
      <c r="M163" s="342"/>
      <c r="N163" s="342"/>
      <c r="O163" s="342"/>
      <c r="P163" s="342"/>
      <c r="Q163" s="342"/>
      <c r="R163" s="342"/>
      <c r="S163" s="342"/>
      <c r="T163" s="342"/>
      <c r="U163" s="342"/>
      <c r="V163" s="342"/>
      <c r="W163" s="342"/>
      <c r="X163" s="342"/>
      <c r="Y163" s="342"/>
    </row>
    <row r="164" spans="1:25" ht="15" x14ac:dyDescent="0.3">
      <c r="A164" s="364"/>
      <c r="B164" s="363"/>
      <c r="C164" s="361" t="s">
        <v>2451</v>
      </c>
      <c r="D164" s="362">
        <v>1</v>
      </c>
      <c r="E164" s="362" t="s">
        <v>228</v>
      </c>
      <c r="F164" s="361" t="s">
        <v>514</v>
      </c>
      <c r="G164" s="567"/>
      <c r="H164" s="787"/>
      <c r="I164" s="787"/>
      <c r="J164" s="787"/>
      <c r="K164" s="788"/>
      <c r="L164" s="348"/>
      <c r="M164" s="342"/>
      <c r="N164" s="342"/>
      <c r="O164" s="342"/>
      <c r="P164" s="342"/>
      <c r="Q164" s="342"/>
      <c r="R164" s="342"/>
      <c r="S164" s="342"/>
      <c r="T164" s="342"/>
      <c r="U164" s="342"/>
      <c r="V164" s="342"/>
      <c r="W164" s="342"/>
      <c r="X164" s="342"/>
      <c r="Y164" s="342"/>
    </row>
    <row r="165" spans="1:25" ht="45" x14ac:dyDescent="0.3">
      <c r="A165" s="364"/>
      <c r="B165" s="363"/>
      <c r="C165" s="363" t="s">
        <v>5820</v>
      </c>
      <c r="D165" s="362">
        <v>1</v>
      </c>
      <c r="E165" s="362"/>
      <c r="F165" s="363" t="s">
        <v>5821</v>
      </c>
      <c r="G165" s="567"/>
      <c r="H165" s="787"/>
      <c r="I165" s="787"/>
      <c r="J165" s="787"/>
      <c r="K165" s="788"/>
      <c r="L165" s="348"/>
      <c r="M165" s="342"/>
      <c r="N165" s="342"/>
      <c r="O165" s="342"/>
      <c r="P165" s="342"/>
      <c r="Q165" s="342"/>
      <c r="R165" s="342"/>
      <c r="S165" s="342"/>
      <c r="T165" s="342"/>
      <c r="U165" s="342"/>
      <c r="V165" s="342"/>
      <c r="W165" s="342"/>
      <c r="X165" s="342"/>
      <c r="Y165" s="342"/>
    </row>
    <row r="166" spans="1:25" ht="30" x14ac:dyDescent="0.3">
      <c r="A166" s="364" t="s">
        <v>4204</v>
      </c>
      <c r="B166" s="363" t="s">
        <v>520</v>
      </c>
      <c r="C166" s="361" t="s">
        <v>2452</v>
      </c>
      <c r="D166" s="362">
        <v>1</v>
      </c>
      <c r="E166" s="362" t="s">
        <v>228</v>
      </c>
      <c r="F166" s="363" t="s">
        <v>5822</v>
      </c>
      <c r="G166" s="567"/>
      <c r="H166" s="787"/>
      <c r="I166" s="787"/>
      <c r="J166" s="787"/>
      <c r="K166" s="788"/>
      <c r="L166" s="348"/>
      <c r="M166" s="342"/>
      <c r="N166" s="342"/>
      <c r="O166" s="342"/>
      <c r="P166" s="342"/>
      <c r="Q166" s="342"/>
      <c r="R166" s="342"/>
      <c r="S166" s="342"/>
      <c r="T166" s="342"/>
      <c r="U166" s="342"/>
      <c r="V166" s="342"/>
      <c r="W166" s="342"/>
      <c r="X166" s="342"/>
      <c r="Y166" s="342"/>
    </row>
    <row r="167" spans="1:25" ht="30" x14ac:dyDescent="0.3">
      <c r="A167" s="364" t="s">
        <v>4205</v>
      </c>
      <c r="B167" s="363" t="s">
        <v>522</v>
      </c>
      <c r="C167" s="361" t="s">
        <v>1353</v>
      </c>
      <c r="D167" s="362">
        <v>1</v>
      </c>
      <c r="E167" s="362" t="s">
        <v>228</v>
      </c>
      <c r="F167" s="363" t="s">
        <v>6280</v>
      </c>
      <c r="G167" s="567"/>
      <c r="H167" s="787"/>
      <c r="I167" s="787"/>
      <c r="J167" s="787"/>
      <c r="K167" s="788"/>
      <c r="L167" s="348"/>
      <c r="M167" s="342"/>
      <c r="N167" s="342"/>
      <c r="O167" s="342"/>
      <c r="P167" s="342"/>
      <c r="Q167" s="342"/>
      <c r="R167" s="342"/>
      <c r="S167" s="342"/>
      <c r="T167" s="342"/>
      <c r="U167" s="342"/>
      <c r="V167" s="342"/>
      <c r="W167" s="342"/>
      <c r="X167" s="342"/>
      <c r="Y167" s="342"/>
    </row>
    <row r="168" spans="1:25" ht="15" x14ac:dyDescent="0.3">
      <c r="A168" s="371" t="s">
        <v>58</v>
      </c>
      <c r="B168" s="944" t="s">
        <v>57</v>
      </c>
      <c r="C168" s="947"/>
      <c r="D168" s="947"/>
      <c r="E168" s="947"/>
      <c r="F168" s="947"/>
      <c r="G168" s="1013"/>
      <c r="H168" s="787">
        <f>SUM(D169:D172)</f>
        <v>4</v>
      </c>
      <c r="I168" s="787">
        <f>COUNT(D169:D172)*2</f>
        <v>8</v>
      </c>
      <c r="J168" s="787">
        <f>H168*100/I168</f>
        <v>50</v>
      </c>
      <c r="K168" s="788"/>
      <c r="L168" s="348"/>
      <c r="M168" s="342"/>
      <c r="N168" s="342"/>
      <c r="O168" s="342"/>
      <c r="P168" s="342"/>
      <c r="Q168" s="342"/>
      <c r="R168" s="342"/>
      <c r="S168" s="342"/>
      <c r="T168" s="342"/>
      <c r="U168" s="342"/>
      <c r="V168" s="342"/>
      <c r="W168" s="342"/>
      <c r="X168" s="342"/>
      <c r="Y168" s="342"/>
    </row>
    <row r="169" spans="1:25" ht="30" x14ac:dyDescent="0.3">
      <c r="A169" s="364" t="s">
        <v>2047</v>
      </c>
      <c r="B169" s="363" t="s">
        <v>2044</v>
      </c>
      <c r="C169" s="363" t="s">
        <v>542</v>
      </c>
      <c r="D169" s="362">
        <v>1</v>
      </c>
      <c r="E169" s="362" t="s">
        <v>256</v>
      </c>
      <c r="F169" s="363" t="s">
        <v>2466</v>
      </c>
      <c r="G169" s="567"/>
      <c r="H169" s="787"/>
      <c r="I169" s="787"/>
      <c r="J169" s="787"/>
      <c r="K169" s="788"/>
      <c r="L169" s="348"/>
      <c r="M169" s="342"/>
      <c r="N169" s="342"/>
      <c r="O169" s="342"/>
      <c r="P169" s="342"/>
      <c r="Q169" s="342"/>
      <c r="R169" s="342"/>
      <c r="S169" s="342"/>
      <c r="T169" s="342"/>
      <c r="U169" s="342"/>
      <c r="V169" s="342"/>
      <c r="W169" s="342"/>
      <c r="X169" s="342"/>
      <c r="Y169" s="342"/>
    </row>
    <row r="170" spans="1:25" ht="30" x14ac:dyDescent="0.3">
      <c r="A170" s="364" t="s">
        <v>2050</v>
      </c>
      <c r="B170" s="363" t="s">
        <v>544</v>
      </c>
      <c r="C170" s="361" t="s">
        <v>2467</v>
      </c>
      <c r="D170" s="362">
        <v>1</v>
      </c>
      <c r="E170" s="362" t="s">
        <v>256</v>
      </c>
      <c r="F170" s="363" t="s">
        <v>2468</v>
      </c>
      <c r="G170" s="567"/>
      <c r="H170" s="787"/>
      <c r="I170" s="787"/>
      <c r="J170" s="787"/>
      <c r="K170" s="788"/>
      <c r="L170" s="348"/>
      <c r="M170" s="342"/>
      <c r="N170" s="342"/>
      <c r="O170" s="342"/>
      <c r="P170" s="342"/>
      <c r="Q170" s="342"/>
      <c r="R170" s="342"/>
      <c r="S170" s="342"/>
      <c r="T170" s="342"/>
      <c r="U170" s="342"/>
      <c r="V170" s="342"/>
      <c r="W170" s="342"/>
      <c r="X170" s="342"/>
      <c r="Y170" s="342"/>
    </row>
    <row r="171" spans="1:25" ht="15" x14ac:dyDescent="0.3">
      <c r="A171" s="364"/>
      <c r="B171" s="363"/>
      <c r="C171" s="363" t="s">
        <v>5823</v>
      </c>
      <c r="D171" s="362">
        <v>1</v>
      </c>
      <c r="E171" s="362" t="s">
        <v>256</v>
      </c>
      <c r="F171" s="363" t="s">
        <v>5824</v>
      </c>
      <c r="G171" s="567"/>
      <c r="H171" s="787"/>
      <c r="I171" s="787"/>
      <c r="J171" s="787"/>
      <c r="K171" s="788"/>
      <c r="L171" s="348"/>
      <c r="M171" s="342"/>
      <c r="N171" s="342"/>
      <c r="O171" s="342"/>
      <c r="P171" s="342"/>
      <c r="Q171" s="342"/>
      <c r="R171" s="342"/>
      <c r="S171" s="342"/>
      <c r="T171" s="342"/>
      <c r="U171" s="342"/>
      <c r="V171" s="342"/>
      <c r="W171" s="342"/>
      <c r="X171" s="342"/>
      <c r="Y171" s="342"/>
    </row>
    <row r="172" spans="1:25" ht="30" x14ac:dyDescent="0.3">
      <c r="A172" s="364" t="s">
        <v>2056</v>
      </c>
      <c r="B172" s="384" t="s">
        <v>549</v>
      </c>
      <c r="C172" s="363" t="s">
        <v>2469</v>
      </c>
      <c r="D172" s="362">
        <v>1</v>
      </c>
      <c r="E172" s="362" t="s">
        <v>228</v>
      </c>
      <c r="F172" s="337" t="s">
        <v>5825</v>
      </c>
      <c r="G172" s="567"/>
      <c r="H172" s="787"/>
      <c r="I172" s="787"/>
      <c r="J172" s="787"/>
      <c r="K172" s="788"/>
      <c r="L172" s="348"/>
      <c r="M172" s="342"/>
      <c r="N172" s="342"/>
      <c r="O172" s="342"/>
      <c r="P172" s="342"/>
      <c r="Q172" s="342"/>
      <c r="R172" s="342"/>
      <c r="S172" s="342"/>
      <c r="T172" s="342"/>
      <c r="U172" s="342"/>
      <c r="V172" s="342"/>
      <c r="W172" s="342"/>
      <c r="X172" s="342"/>
      <c r="Y172" s="342"/>
    </row>
    <row r="173" spans="1:25" ht="15" x14ac:dyDescent="0.3">
      <c r="A173" s="371" t="s">
        <v>61</v>
      </c>
      <c r="B173" s="944" t="s">
        <v>4398</v>
      </c>
      <c r="C173" s="947"/>
      <c r="D173" s="947"/>
      <c r="E173" s="947"/>
      <c r="F173" s="947"/>
      <c r="G173" s="1013"/>
      <c r="H173" s="787">
        <f>SUM(D174:D177)</f>
        <v>4</v>
      </c>
      <c r="I173" s="787">
        <f>COUNT(D174:D177)*2</f>
        <v>8</v>
      </c>
      <c r="J173" s="787">
        <f>H173*100/I173</f>
        <v>50</v>
      </c>
      <c r="K173" s="788"/>
      <c r="L173" s="348"/>
      <c r="M173" s="342"/>
      <c r="N173" s="342"/>
      <c r="O173" s="342"/>
      <c r="P173" s="342"/>
      <c r="Q173" s="342"/>
      <c r="R173" s="342"/>
      <c r="S173" s="342"/>
      <c r="T173" s="342"/>
      <c r="U173" s="342"/>
      <c r="V173" s="342"/>
      <c r="W173" s="342"/>
      <c r="X173" s="342"/>
      <c r="Y173" s="342"/>
    </row>
    <row r="174" spans="1:25" ht="30" x14ac:dyDescent="0.3">
      <c r="A174" s="364" t="s">
        <v>4206</v>
      </c>
      <c r="B174" s="363" t="s">
        <v>552</v>
      </c>
      <c r="C174" s="361" t="s">
        <v>2470</v>
      </c>
      <c r="D174" s="362">
        <v>1</v>
      </c>
      <c r="E174" s="362" t="s">
        <v>254</v>
      </c>
      <c r="F174" s="363" t="s">
        <v>2471</v>
      </c>
      <c r="G174" s="567"/>
      <c r="H174" s="787"/>
      <c r="I174" s="787"/>
      <c r="J174" s="787"/>
      <c r="K174" s="788"/>
      <c r="L174" s="348"/>
      <c r="M174" s="342"/>
      <c r="N174" s="342"/>
      <c r="O174" s="342"/>
      <c r="P174" s="342"/>
      <c r="Q174" s="342"/>
      <c r="R174" s="342"/>
      <c r="S174" s="342"/>
      <c r="T174" s="342"/>
      <c r="U174" s="342"/>
      <c r="V174" s="342"/>
      <c r="W174" s="342"/>
      <c r="X174" s="342"/>
      <c r="Y174" s="342"/>
    </row>
    <row r="175" spans="1:25" ht="15" x14ac:dyDescent="0.3">
      <c r="A175" s="364"/>
      <c r="B175" s="363"/>
      <c r="C175" s="363" t="s">
        <v>2472</v>
      </c>
      <c r="D175" s="362">
        <v>1</v>
      </c>
      <c r="E175" s="362" t="s">
        <v>254</v>
      </c>
      <c r="F175" s="363" t="s">
        <v>5826</v>
      </c>
      <c r="G175" s="567"/>
      <c r="H175" s="787"/>
      <c r="I175" s="787"/>
      <c r="J175" s="787"/>
      <c r="K175" s="788"/>
      <c r="L175" s="348"/>
      <c r="M175" s="342"/>
      <c r="N175" s="342"/>
      <c r="O175" s="342"/>
      <c r="P175" s="342"/>
      <c r="Q175" s="342"/>
      <c r="R175" s="342"/>
      <c r="S175" s="342"/>
      <c r="T175" s="342"/>
      <c r="U175" s="342"/>
      <c r="V175" s="342"/>
      <c r="W175" s="342"/>
      <c r="X175" s="342"/>
      <c r="Y175" s="342"/>
    </row>
    <row r="176" spans="1:25" ht="30" x14ac:dyDescent="0.3">
      <c r="A176" s="364" t="s">
        <v>4207</v>
      </c>
      <c r="B176" s="363" t="s">
        <v>554</v>
      </c>
      <c r="C176" s="363" t="s">
        <v>2473</v>
      </c>
      <c r="D176" s="362">
        <v>1</v>
      </c>
      <c r="E176" s="362" t="s">
        <v>254</v>
      </c>
      <c r="F176" s="363" t="s">
        <v>5827</v>
      </c>
      <c r="G176" s="567"/>
      <c r="H176" s="787"/>
      <c r="I176" s="787"/>
      <c r="J176" s="787"/>
      <c r="K176" s="788"/>
      <c r="L176" s="348"/>
      <c r="M176" s="342"/>
      <c r="N176" s="342"/>
      <c r="O176" s="342"/>
      <c r="P176" s="342"/>
      <c r="Q176" s="342"/>
      <c r="R176" s="342"/>
      <c r="S176" s="342"/>
      <c r="T176" s="342"/>
      <c r="U176" s="342"/>
      <c r="V176" s="342"/>
      <c r="W176" s="342"/>
      <c r="X176" s="342"/>
      <c r="Y176" s="342"/>
    </row>
    <row r="177" spans="1:25" ht="30" x14ac:dyDescent="0.3">
      <c r="A177" s="364" t="s">
        <v>4208</v>
      </c>
      <c r="B177" s="363" t="s">
        <v>1788</v>
      </c>
      <c r="C177" s="361" t="s">
        <v>1789</v>
      </c>
      <c r="D177" s="362">
        <v>1</v>
      </c>
      <c r="E177" s="362" t="s">
        <v>400</v>
      </c>
      <c r="F177" s="363" t="s">
        <v>6279</v>
      </c>
      <c r="G177" s="567"/>
      <c r="H177" s="787"/>
      <c r="I177" s="787"/>
      <c r="J177" s="787"/>
      <c r="K177" s="788"/>
      <c r="L177" s="348"/>
      <c r="M177" s="342"/>
      <c r="N177" s="342"/>
      <c r="O177" s="342"/>
      <c r="P177" s="342"/>
      <c r="Q177" s="342"/>
      <c r="R177" s="342"/>
      <c r="S177" s="342"/>
      <c r="T177" s="342"/>
      <c r="U177" s="342"/>
      <c r="V177" s="342"/>
      <c r="W177" s="342"/>
      <c r="X177" s="342"/>
      <c r="Y177" s="342"/>
    </row>
    <row r="178" spans="1:25" ht="15" x14ac:dyDescent="0.3">
      <c r="A178" s="371" t="s">
        <v>4209</v>
      </c>
      <c r="B178" s="944" t="s">
        <v>560</v>
      </c>
      <c r="C178" s="947"/>
      <c r="D178" s="947"/>
      <c r="E178" s="947"/>
      <c r="F178" s="947"/>
      <c r="G178" s="1013"/>
      <c r="H178" s="787">
        <f>SUM(D179:D179)</f>
        <v>1</v>
      </c>
      <c r="I178" s="787">
        <f>COUNT(D179:D179)*2</f>
        <v>2</v>
      </c>
      <c r="J178" s="787">
        <f>H178*100/I178</f>
        <v>50</v>
      </c>
      <c r="K178" s="788"/>
      <c r="L178" s="348"/>
      <c r="M178" s="342"/>
      <c r="N178" s="342"/>
      <c r="O178" s="342"/>
      <c r="P178" s="342"/>
      <c r="Q178" s="342"/>
      <c r="R178" s="342"/>
      <c r="S178" s="342"/>
      <c r="T178" s="342"/>
      <c r="U178" s="342"/>
      <c r="V178" s="342"/>
      <c r="W178" s="342"/>
      <c r="X178" s="342"/>
      <c r="Y178" s="342"/>
    </row>
    <row r="179" spans="1:25" ht="45" x14ac:dyDescent="0.3">
      <c r="A179" s="364" t="s">
        <v>4409</v>
      </c>
      <c r="B179" s="363" t="s">
        <v>568</v>
      </c>
      <c r="C179" s="361" t="s">
        <v>569</v>
      </c>
      <c r="D179" s="362">
        <v>1</v>
      </c>
      <c r="E179" s="362" t="s">
        <v>228</v>
      </c>
      <c r="F179" s="361" t="s">
        <v>5828</v>
      </c>
      <c r="G179" s="567"/>
      <c r="H179" s="787"/>
      <c r="I179" s="787"/>
      <c r="J179" s="787"/>
      <c r="K179" s="788"/>
      <c r="L179" s="348"/>
      <c r="M179" s="342"/>
      <c r="N179" s="342"/>
      <c r="O179" s="342"/>
      <c r="P179" s="342"/>
      <c r="Q179" s="342"/>
      <c r="R179" s="342"/>
      <c r="S179" s="342"/>
      <c r="T179" s="342"/>
      <c r="U179" s="342"/>
      <c r="V179" s="342"/>
      <c r="W179" s="342"/>
      <c r="X179" s="342"/>
      <c r="Y179" s="342"/>
    </row>
    <row r="180" spans="1:25" ht="15" x14ac:dyDescent="0.3">
      <c r="A180" s="364"/>
      <c r="B180" s="949" t="s">
        <v>570</v>
      </c>
      <c r="C180" s="947"/>
      <c r="D180" s="947"/>
      <c r="E180" s="947"/>
      <c r="F180" s="947"/>
      <c r="G180" s="1013"/>
      <c r="H180" s="787">
        <f>H181+H185+H187+H191+H194+H200+H208+H217+H219+H222+H228+H241+H263+H266+H281</f>
        <v>88</v>
      </c>
      <c r="I180" s="787">
        <f>I181+I185+I187+I191+I194+I200+I208+I217+I219+I222+I228+I241+I263+I266+I281</f>
        <v>176</v>
      </c>
      <c r="J180" s="787">
        <f>H180*100/I180</f>
        <v>50</v>
      </c>
      <c r="K180" s="788"/>
      <c r="L180" s="348"/>
      <c r="M180" s="342"/>
      <c r="N180" s="342"/>
      <c r="O180" s="342"/>
      <c r="P180" s="342"/>
      <c r="Q180" s="342"/>
      <c r="R180" s="342"/>
      <c r="S180" s="342"/>
      <c r="T180" s="342"/>
      <c r="U180" s="342"/>
      <c r="V180" s="342"/>
      <c r="W180" s="342"/>
      <c r="X180" s="342"/>
      <c r="Y180" s="342"/>
    </row>
    <row r="181" spans="1:25" ht="15" x14ac:dyDescent="0.3">
      <c r="A181" s="371" t="s">
        <v>72</v>
      </c>
      <c r="B181" s="944" t="s">
        <v>5631</v>
      </c>
      <c r="C181" s="947"/>
      <c r="D181" s="947"/>
      <c r="E181" s="947"/>
      <c r="F181" s="947"/>
      <c r="G181" s="1013"/>
      <c r="H181" s="787">
        <f>SUM(D182:D184)</f>
        <v>3</v>
      </c>
      <c r="I181" s="787">
        <f>COUNT(D182:D184)*2</f>
        <v>6</v>
      </c>
      <c r="J181" s="787">
        <f>H181*100/I181</f>
        <v>50</v>
      </c>
      <c r="K181" s="788"/>
      <c r="L181" s="348"/>
      <c r="M181" s="342"/>
      <c r="N181" s="342"/>
      <c r="O181" s="342"/>
      <c r="P181" s="342"/>
      <c r="Q181" s="342"/>
      <c r="R181" s="342"/>
      <c r="S181" s="342"/>
      <c r="T181" s="342"/>
      <c r="U181" s="342"/>
      <c r="V181" s="342"/>
      <c r="W181" s="342"/>
      <c r="X181" s="342"/>
      <c r="Y181" s="342"/>
    </row>
    <row r="182" spans="1:25" ht="30" x14ac:dyDescent="0.3">
      <c r="A182" s="364" t="s">
        <v>1794</v>
      </c>
      <c r="B182" s="363" t="s">
        <v>594</v>
      </c>
      <c r="C182" s="361" t="s">
        <v>5829</v>
      </c>
      <c r="D182" s="362">
        <v>1</v>
      </c>
      <c r="E182" s="379" t="s">
        <v>258</v>
      </c>
      <c r="F182" s="383" t="s">
        <v>5830</v>
      </c>
      <c r="G182" s="567"/>
      <c r="H182" s="787"/>
      <c r="I182" s="787"/>
      <c r="J182" s="787"/>
      <c r="K182" s="788"/>
      <c r="L182" s="348"/>
      <c r="M182" s="342"/>
      <c r="N182" s="342"/>
      <c r="O182" s="342"/>
      <c r="P182" s="342"/>
      <c r="Q182" s="342"/>
      <c r="R182" s="342"/>
      <c r="S182" s="342"/>
      <c r="T182" s="342"/>
      <c r="U182" s="342"/>
      <c r="V182" s="342"/>
      <c r="W182" s="342"/>
      <c r="X182" s="342"/>
      <c r="Y182" s="342"/>
    </row>
    <row r="183" spans="1:25" ht="45" x14ac:dyDescent="0.3">
      <c r="A183" s="371" t="s">
        <v>5632</v>
      </c>
      <c r="B183" s="584" t="s">
        <v>6278</v>
      </c>
      <c r="C183" s="585" t="s">
        <v>6277</v>
      </c>
      <c r="D183" s="586">
        <v>1</v>
      </c>
      <c r="E183" s="586" t="s">
        <v>400</v>
      </c>
      <c r="F183" s="585" t="s">
        <v>6276</v>
      </c>
      <c r="G183" s="572"/>
      <c r="H183" s="787"/>
      <c r="I183" s="787"/>
      <c r="J183" s="787"/>
      <c r="K183" s="788"/>
      <c r="L183" s="348"/>
      <c r="M183" s="342"/>
      <c r="N183" s="342"/>
      <c r="O183" s="342"/>
      <c r="P183" s="342"/>
      <c r="Q183" s="342"/>
      <c r="R183" s="342"/>
      <c r="S183" s="342"/>
      <c r="T183" s="342"/>
      <c r="U183" s="342"/>
      <c r="V183" s="342"/>
      <c r="W183" s="342"/>
      <c r="X183" s="342"/>
      <c r="Y183" s="342"/>
    </row>
    <row r="184" spans="1:25" ht="45" x14ac:dyDescent="0.3">
      <c r="A184" s="583"/>
      <c r="B184" s="584"/>
      <c r="C184" s="585" t="s">
        <v>6275</v>
      </c>
      <c r="D184" s="586">
        <v>1</v>
      </c>
      <c r="E184" s="586" t="s">
        <v>576</v>
      </c>
      <c r="F184" s="585" t="s">
        <v>6274</v>
      </c>
      <c r="G184" s="572"/>
      <c r="H184" s="787"/>
      <c r="I184" s="787"/>
      <c r="J184" s="787"/>
      <c r="K184" s="788"/>
      <c r="L184" s="348"/>
      <c r="M184" s="342"/>
      <c r="N184" s="342"/>
      <c r="O184" s="342"/>
      <c r="P184" s="342"/>
      <c r="Q184" s="342"/>
      <c r="R184" s="342"/>
      <c r="S184" s="342"/>
      <c r="T184" s="342"/>
      <c r="U184" s="342"/>
      <c r="V184" s="342"/>
      <c r="W184" s="342"/>
      <c r="X184" s="342"/>
      <c r="Y184" s="342"/>
    </row>
    <row r="185" spans="1:25" ht="15" x14ac:dyDescent="0.3">
      <c r="A185" s="371" t="s">
        <v>74</v>
      </c>
      <c r="B185" s="944" t="s">
        <v>603</v>
      </c>
      <c r="C185" s="947"/>
      <c r="D185" s="947"/>
      <c r="E185" s="947"/>
      <c r="F185" s="947"/>
      <c r="G185" s="1013"/>
      <c r="H185" s="787">
        <f>SUM(D186:D186)</f>
        <v>1</v>
      </c>
      <c r="I185" s="787">
        <f>COUNT(D186:D186)*2</f>
        <v>2</v>
      </c>
      <c r="J185" s="787">
        <f>H185*100/I185</f>
        <v>50</v>
      </c>
      <c r="K185" s="788"/>
      <c r="L185" s="348"/>
      <c r="M185" s="342"/>
      <c r="N185" s="342"/>
      <c r="O185" s="342"/>
      <c r="P185" s="342"/>
      <c r="Q185" s="342"/>
      <c r="R185" s="342"/>
      <c r="S185" s="342"/>
      <c r="T185" s="342"/>
      <c r="U185" s="342"/>
      <c r="V185" s="342"/>
      <c r="W185" s="342"/>
      <c r="X185" s="342"/>
      <c r="Y185" s="342"/>
    </row>
    <row r="186" spans="1:25" ht="30" x14ac:dyDescent="0.3">
      <c r="A186" s="364" t="s">
        <v>1384</v>
      </c>
      <c r="B186" s="363" t="s">
        <v>605</v>
      </c>
      <c r="C186" s="361" t="s">
        <v>6417</v>
      </c>
      <c r="D186" s="362">
        <v>1</v>
      </c>
      <c r="E186" s="379" t="s">
        <v>400</v>
      </c>
      <c r="F186" s="363" t="s">
        <v>5831</v>
      </c>
      <c r="G186" s="567"/>
      <c r="H186" s="787"/>
      <c r="I186" s="787"/>
      <c r="J186" s="787"/>
      <c r="K186" s="788"/>
      <c r="L186" s="348"/>
      <c r="M186" s="342"/>
      <c r="N186" s="342"/>
      <c r="O186" s="342"/>
      <c r="P186" s="342"/>
      <c r="Q186" s="342"/>
      <c r="R186" s="342"/>
      <c r="S186" s="342"/>
      <c r="T186" s="342"/>
      <c r="U186" s="342"/>
      <c r="V186" s="342"/>
      <c r="W186" s="342"/>
      <c r="X186" s="342"/>
      <c r="Y186" s="342"/>
    </row>
    <row r="187" spans="1:25" ht="15" x14ac:dyDescent="0.3">
      <c r="A187" s="371" t="s">
        <v>76</v>
      </c>
      <c r="B187" s="944" t="s">
        <v>77</v>
      </c>
      <c r="C187" s="947"/>
      <c r="D187" s="947"/>
      <c r="E187" s="947"/>
      <c r="F187" s="947"/>
      <c r="G187" s="1013"/>
      <c r="H187" s="787">
        <f>SUM(D188:D190)</f>
        <v>3</v>
      </c>
      <c r="I187" s="787">
        <f>COUNT(D188:D190)*2</f>
        <v>6</v>
      </c>
      <c r="J187" s="787">
        <f>H187*100/I187</f>
        <v>50</v>
      </c>
      <c r="K187" s="788"/>
      <c r="L187" s="348"/>
      <c r="M187" s="342"/>
      <c r="N187" s="342"/>
      <c r="O187" s="342"/>
      <c r="P187" s="342"/>
      <c r="Q187" s="342"/>
      <c r="R187" s="342"/>
      <c r="S187" s="342"/>
      <c r="T187" s="342"/>
      <c r="U187" s="342"/>
      <c r="V187" s="342"/>
      <c r="W187" s="342"/>
      <c r="X187" s="342"/>
      <c r="Y187" s="342"/>
    </row>
    <row r="188" spans="1:25" ht="30" x14ac:dyDescent="0.3">
      <c r="A188" s="364" t="s">
        <v>1804</v>
      </c>
      <c r="B188" s="363" t="s">
        <v>622</v>
      </c>
      <c r="C188" s="363" t="s">
        <v>6273</v>
      </c>
      <c r="D188" s="362">
        <v>1</v>
      </c>
      <c r="E188" s="362" t="s">
        <v>256</v>
      </c>
      <c r="F188" s="363" t="s">
        <v>5832</v>
      </c>
      <c r="G188" s="567"/>
      <c r="H188" s="787"/>
      <c r="I188" s="787"/>
      <c r="J188" s="787"/>
      <c r="K188" s="788"/>
      <c r="L188" s="348"/>
      <c r="M188" s="342"/>
      <c r="N188" s="342"/>
      <c r="O188" s="342"/>
      <c r="P188" s="342"/>
      <c r="Q188" s="342"/>
      <c r="R188" s="342"/>
      <c r="S188" s="342"/>
      <c r="T188" s="342"/>
      <c r="U188" s="342"/>
      <c r="V188" s="342"/>
      <c r="W188" s="342"/>
      <c r="X188" s="342"/>
      <c r="Y188" s="342"/>
    </row>
    <row r="189" spans="1:25" ht="30" x14ac:dyDescent="0.3">
      <c r="A189" s="364" t="s">
        <v>1807</v>
      </c>
      <c r="B189" s="363" t="s">
        <v>632</v>
      </c>
      <c r="C189" s="363" t="s">
        <v>633</v>
      </c>
      <c r="D189" s="362">
        <v>1</v>
      </c>
      <c r="E189" s="362" t="s">
        <v>400</v>
      </c>
      <c r="F189" s="363" t="s">
        <v>2477</v>
      </c>
      <c r="G189" s="567"/>
      <c r="H189" s="787"/>
      <c r="I189" s="787"/>
      <c r="J189" s="787"/>
      <c r="K189" s="788"/>
      <c r="L189" s="348"/>
      <c r="M189" s="342"/>
      <c r="N189" s="342"/>
      <c r="O189" s="342"/>
      <c r="P189" s="342"/>
      <c r="Q189" s="342"/>
      <c r="R189" s="342"/>
      <c r="S189" s="342"/>
      <c r="T189" s="342"/>
      <c r="U189" s="342"/>
      <c r="V189" s="342"/>
      <c r="W189" s="342"/>
      <c r="X189" s="342"/>
      <c r="Y189" s="342"/>
    </row>
    <row r="190" spans="1:25" ht="30" x14ac:dyDescent="0.3">
      <c r="A190" s="364" t="s">
        <v>1810</v>
      </c>
      <c r="B190" s="363" t="s">
        <v>640</v>
      </c>
      <c r="C190" s="363" t="s">
        <v>641</v>
      </c>
      <c r="D190" s="362">
        <v>1</v>
      </c>
      <c r="E190" s="362" t="s">
        <v>258</v>
      </c>
      <c r="F190" s="363" t="s">
        <v>645</v>
      </c>
      <c r="G190" s="567"/>
      <c r="H190" s="787"/>
      <c r="I190" s="787"/>
      <c r="J190" s="787"/>
      <c r="K190" s="788"/>
      <c r="L190" s="348"/>
      <c r="M190" s="342"/>
      <c r="N190" s="342"/>
      <c r="O190" s="342"/>
      <c r="P190" s="342"/>
      <c r="Q190" s="342"/>
      <c r="R190" s="342"/>
      <c r="S190" s="342"/>
      <c r="T190" s="342"/>
      <c r="U190" s="342"/>
      <c r="V190" s="342"/>
      <c r="W190" s="342"/>
      <c r="X190" s="342"/>
      <c r="Y190" s="342"/>
    </row>
    <row r="191" spans="1:25" ht="15" x14ac:dyDescent="0.3">
      <c r="A191" s="371" t="s">
        <v>78</v>
      </c>
      <c r="B191" s="944" t="s">
        <v>647</v>
      </c>
      <c r="C191" s="947"/>
      <c r="D191" s="947"/>
      <c r="E191" s="947"/>
      <c r="F191" s="947"/>
      <c r="G191" s="1013"/>
      <c r="H191" s="787">
        <f>SUM(D192:D193)</f>
        <v>2</v>
      </c>
      <c r="I191" s="787">
        <f>COUNT(D192:D193)*2</f>
        <v>4</v>
      </c>
      <c r="J191" s="787">
        <f>H191*100/I191</f>
        <v>50</v>
      </c>
      <c r="K191" s="788"/>
      <c r="L191" s="348"/>
      <c r="M191" s="342"/>
      <c r="N191" s="342"/>
      <c r="O191" s="342"/>
      <c r="P191" s="342"/>
      <c r="Q191" s="342"/>
      <c r="R191" s="342"/>
      <c r="S191" s="342"/>
      <c r="T191" s="342"/>
      <c r="U191" s="342"/>
      <c r="V191" s="342"/>
      <c r="W191" s="342"/>
      <c r="X191" s="342"/>
      <c r="Y191" s="342"/>
    </row>
    <row r="192" spans="1:25" ht="30" x14ac:dyDescent="0.3">
      <c r="A192" s="364" t="s">
        <v>1813</v>
      </c>
      <c r="B192" s="363" t="s">
        <v>649</v>
      </c>
      <c r="C192" s="337" t="s">
        <v>650</v>
      </c>
      <c r="D192" s="362">
        <v>1</v>
      </c>
      <c r="E192" s="362" t="s">
        <v>256</v>
      </c>
      <c r="F192" s="363" t="s">
        <v>5833</v>
      </c>
      <c r="G192" s="567"/>
      <c r="H192" s="787"/>
      <c r="I192" s="787"/>
      <c r="J192" s="787"/>
      <c r="K192" s="788"/>
      <c r="L192" s="348"/>
      <c r="M192" s="342"/>
      <c r="N192" s="342"/>
      <c r="O192" s="342"/>
      <c r="P192" s="342"/>
      <c r="Q192" s="342"/>
      <c r="R192" s="342"/>
      <c r="S192" s="342"/>
      <c r="T192" s="342"/>
      <c r="U192" s="342"/>
      <c r="V192" s="342"/>
      <c r="W192" s="342"/>
      <c r="X192" s="342"/>
      <c r="Y192" s="342"/>
    </row>
    <row r="193" spans="1:25" ht="30" x14ac:dyDescent="0.3">
      <c r="A193" s="364" t="s">
        <v>1391</v>
      </c>
      <c r="B193" s="363" t="s">
        <v>653</v>
      </c>
      <c r="C193" s="363" t="s">
        <v>2081</v>
      </c>
      <c r="D193" s="362">
        <v>1</v>
      </c>
      <c r="E193" s="362" t="s">
        <v>256</v>
      </c>
      <c r="F193" s="361" t="s">
        <v>2480</v>
      </c>
      <c r="G193" s="567"/>
      <c r="H193" s="787"/>
      <c r="I193" s="787"/>
      <c r="J193" s="787"/>
      <c r="K193" s="788"/>
      <c r="L193" s="348"/>
      <c r="M193" s="342"/>
      <c r="N193" s="342"/>
      <c r="O193" s="342"/>
      <c r="P193" s="342"/>
      <c r="Q193" s="342"/>
      <c r="R193" s="342"/>
      <c r="S193" s="342"/>
      <c r="T193" s="342"/>
      <c r="U193" s="342"/>
      <c r="V193" s="342"/>
      <c r="W193" s="342"/>
      <c r="X193" s="342"/>
      <c r="Y193" s="342"/>
    </row>
    <row r="194" spans="1:25" ht="15" x14ac:dyDescent="0.3">
      <c r="A194" s="371" t="s">
        <v>80</v>
      </c>
      <c r="B194" s="944" t="s">
        <v>6272</v>
      </c>
      <c r="C194" s="947"/>
      <c r="D194" s="947"/>
      <c r="E194" s="947"/>
      <c r="F194" s="947"/>
      <c r="G194" s="1013"/>
      <c r="H194" s="787">
        <f>SUM(D195:D199)</f>
        <v>5</v>
      </c>
      <c r="I194" s="787">
        <f>COUNT(D195:D199)*2</f>
        <v>10</v>
      </c>
      <c r="J194" s="787">
        <f>H194*100/I194</f>
        <v>50</v>
      </c>
      <c r="K194" s="788"/>
      <c r="L194" s="348"/>
      <c r="M194" s="342"/>
      <c r="N194" s="342"/>
      <c r="O194" s="342"/>
      <c r="P194" s="342"/>
      <c r="Q194" s="342"/>
      <c r="R194" s="342"/>
      <c r="S194" s="342"/>
      <c r="T194" s="342"/>
      <c r="U194" s="342"/>
      <c r="V194" s="342"/>
      <c r="W194" s="342"/>
      <c r="X194" s="342"/>
      <c r="Y194" s="342"/>
    </row>
    <row r="195" spans="1:25" ht="30" x14ac:dyDescent="0.3">
      <c r="A195" s="364" t="s">
        <v>1393</v>
      </c>
      <c r="B195" s="363" t="s">
        <v>659</v>
      </c>
      <c r="C195" s="361" t="s">
        <v>5834</v>
      </c>
      <c r="D195" s="362">
        <v>1</v>
      </c>
      <c r="E195" s="362" t="s">
        <v>576</v>
      </c>
      <c r="F195" s="363" t="s">
        <v>5835</v>
      </c>
      <c r="G195" s="567"/>
      <c r="H195" s="787"/>
      <c r="I195" s="787"/>
      <c r="J195" s="787"/>
      <c r="K195" s="788"/>
      <c r="L195" s="348"/>
      <c r="M195" s="342"/>
      <c r="N195" s="342"/>
      <c r="O195" s="342"/>
      <c r="P195" s="342"/>
      <c r="Q195" s="342"/>
      <c r="R195" s="342"/>
      <c r="S195" s="342"/>
      <c r="T195" s="342"/>
      <c r="U195" s="342"/>
      <c r="V195" s="342"/>
      <c r="W195" s="342"/>
      <c r="X195" s="342"/>
      <c r="Y195" s="342"/>
    </row>
    <row r="196" spans="1:25" ht="30" x14ac:dyDescent="0.3">
      <c r="A196" s="364" t="s">
        <v>1396</v>
      </c>
      <c r="B196" s="363" t="s">
        <v>662</v>
      </c>
      <c r="C196" s="363" t="s">
        <v>664</v>
      </c>
      <c r="D196" s="362">
        <v>1</v>
      </c>
      <c r="E196" s="362" t="s">
        <v>400</v>
      </c>
      <c r="F196" s="363" t="s">
        <v>5836</v>
      </c>
      <c r="G196" s="567"/>
      <c r="H196" s="787"/>
      <c r="I196" s="787"/>
      <c r="J196" s="787"/>
      <c r="K196" s="788"/>
      <c r="L196" s="348"/>
      <c r="M196" s="342"/>
      <c r="N196" s="342"/>
      <c r="O196" s="342"/>
      <c r="P196" s="342"/>
      <c r="Q196" s="342"/>
      <c r="R196" s="342"/>
      <c r="S196" s="342"/>
      <c r="T196" s="342"/>
      <c r="U196" s="342"/>
      <c r="V196" s="342"/>
      <c r="W196" s="342"/>
      <c r="X196" s="342"/>
      <c r="Y196" s="342"/>
    </row>
    <row r="197" spans="1:25" ht="30" x14ac:dyDescent="0.3">
      <c r="A197" s="364"/>
      <c r="B197" s="363"/>
      <c r="C197" s="363" t="s">
        <v>5837</v>
      </c>
      <c r="D197" s="362">
        <v>1</v>
      </c>
      <c r="E197" s="362" t="s">
        <v>576</v>
      </c>
      <c r="F197" s="363" t="s">
        <v>5836</v>
      </c>
      <c r="G197" s="567"/>
      <c r="H197" s="787"/>
      <c r="I197" s="787"/>
      <c r="J197" s="787"/>
      <c r="K197" s="788"/>
      <c r="L197" s="348"/>
      <c r="M197" s="342"/>
      <c r="N197" s="342"/>
      <c r="O197" s="342"/>
      <c r="P197" s="342"/>
      <c r="Q197" s="342"/>
      <c r="R197" s="342"/>
      <c r="S197" s="342"/>
      <c r="T197" s="342"/>
      <c r="U197" s="342"/>
      <c r="V197" s="342"/>
      <c r="W197" s="342"/>
      <c r="X197" s="342"/>
      <c r="Y197" s="342"/>
    </row>
    <row r="198" spans="1:25" ht="30" x14ac:dyDescent="0.3">
      <c r="A198" s="695" t="s">
        <v>5634</v>
      </c>
      <c r="B198" s="627" t="s">
        <v>5635</v>
      </c>
      <c r="C198" s="628" t="s">
        <v>6271</v>
      </c>
      <c r="D198" s="601">
        <v>1</v>
      </c>
      <c r="E198" s="629" t="s">
        <v>644</v>
      </c>
      <c r="F198" s="628" t="s">
        <v>6270</v>
      </c>
      <c r="G198" s="572"/>
      <c r="H198" s="787"/>
      <c r="I198" s="787"/>
      <c r="J198" s="787"/>
      <c r="K198" s="788"/>
      <c r="L198" s="348"/>
      <c r="M198" s="342"/>
      <c r="N198" s="342"/>
      <c r="O198" s="342"/>
      <c r="P198" s="342"/>
      <c r="Q198" s="342"/>
      <c r="R198" s="342"/>
      <c r="S198" s="342"/>
      <c r="T198" s="342"/>
      <c r="U198" s="342"/>
      <c r="V198" s="342"/>
      <c r="W198" s="342"/>
      <c r="X198" s="342"/>
      <c r="Y198" s="342"/>
    </row>
    <row r="199" spans="1:25" ht="30" x14ac:dyDescent="0.3">
      <c r="A199" s="581"/>
      <c r="B199" s="630"/>
      <c r="C199" s="628" t="s">
        <v>6269</v>
      </c>
      <c r="D199" s="601">
        <v>1</v>
      </c>
      <c r="E199" s="629" t="s">
        <v>400</v>
      </c>
      <c r="F199" s="628" t="s">
        <v>6268</v>
      </c>
      <c r="G199" s="572"/>
      <c r="H199" s="787"/>
      <c r="I199" s="787"/>
      <c r="J199" s="787"/>
      <c r="K199" s="788"/>
      <c r="L199" s="348"/>
      <c r="M199" s="342"/>
      <c r="N199" s="342"/>
      <c r="O199" s="342"/>
      <c r="P199" s="342"/>
      <c r="Q199" s="342"/>
      <c r="R199" s="342"/>
      <c r="S199" s="342"/>
      <c r="T199" s="342"/>
      <c r="U199" s="342"/>
      <c r="V199" s="342"/>
      <c r="W199" s="342"/>
      <c r="X199" s="342"/>
      <c r="Y199" s="342"/>
    </row>
    <row r="200" spans="1:25" ht="15" x14ac:dyDescent="0.3">
      <c r="A200" s="371" t="s">
        <v>81</v>
      </c>
      <c r="B200" s="944" t="s">
        <v>667</v>
      </c>
      <c r="C200" s="947"/>
      <c r="D200" s="947"/>
      <c r="E200" s="947"/>
      <c r="F200" s="947"/>
      <c r="G200" s="1013"/>
      <c r="H200" s="787">
        <f>SUM(D201:D207)</f>
        <v>7</v>
      </c>
      <c r="I200" s="787">
        <f>COUNT(D201:D207)*2</f>
        <v>14</v>
      </c>
      <c r="J200" s="787">
        <f>H200*100/I200</f>
        <v>50</v>
      </c>
      <c r="K200" s="788"/>
      <c r="L200" s="348"/>
      <c r="M200" s="342"/>
      <c r="N200" s="342"/>
      <c r="O200" s="342"/>
      <c r="P200" s="342"/>
      <c r="Q200" s="342"/>
      <c r="R200" s="342"/>
      <c r="S200" s="342"/>
      <c r="T200" s="342"/>
      <c r="U200" s="342"/>
      <c r="V200" s="342"/>
      <c r="W200" s="342"/>
      <c r="X200" s="342"/>
      <c r="Y200" s="342"/>
    </row>
    <row r="201" spans="1:25" ht="45" x14ac:dyDescent="0.3">
      <c r="A201" s="364" t="s">
        <v>1817</v>
      </c>
      <c r="B201" s="363" t="s">
        <v>1818</v>
      </c>
      <c r="C201" s="363" t="s">
        <v>670</v>
      </c>
      <c r="D201" s="362">
        <v>1</v>
      </c>
      <c r="E201" s="394" t="s">
        <v>198</v>
      </c>
      <c r="F201" s="363" t="s">
        <v>2482</v>
      </c>
      <c r="G201" s="567"/>
      <c r="H201" s="787"/>
      <c r="I201" s="787"/>
      <c r="J201" s="787"/>
      <c r="K201" s="788"/>
      <c r="L201" s="348"/>
      <c r="M201" s="342"/>
      <c r="N201" s="342"/>
      <c r="O201" s="342"/>
      <c r="P201" s="342"/>
      <c r="Q201" s="342"/>
      <c r="R201" s="342"/>
      <c r="S201" s="342"/>
      <c r="T201" s="342"/>
      <c r="U201" s="342"/>
      <c r="V201" s="342"/>
      <c r="W201" s="342"/>
      <c r="X201" s="342"/>
      <c r="Y201" s="342"/>
    </row>
    <row r="202" spans="1:25" ht="60" x14ac:dyDescent="0.3">
      <c r="A202" s="364"/>
      <c r="B202" s="363"/>
      <c r="C202" s="363" t="s">
        <v>4447</v>
      </c>
      <c r="D202" s="362">
        <v>1</v>
      </c>
      <c r="E202" s="379" t="s">
        <v>400</v>
      </c>
      <c r="F202" s="363" t="s">
        <v>4448</v>
      </c>
      <c r="G202" s="567"/>
      <c r="H202" s="787"/>
      <c r="I202" s="787"/>
      <c r="J202" s="787"/>
      <c r="K202" s="788"/>
      <c r="L202" s="348"/>
      <c r="M202" s="342"/>
      <c r="N202" s="342"/>
      <c r="O202" s="342"/>
      <c r="P202" s="342"/>
      <c r="Q202" s="342"/>
      <c r="R202" s="342"/>
      <c r="S202" s="342"/>
      <c r="T202" s="342"/>
      <c r="U202" s="342"/>
      <c r="V202" s="342"/>
      <c r="W202" s="342"/>
      <c r="X202" s="342"/>
      <c r="Y202" s="342"/>
    </row>
    <row r="203" spans="1:25" ht="30" x14ac:dyDescent="0.3">
      <c r="A203" s="364" t="s">
        <v>1400</v>
      </c>
      <c r="B203" s="363" t="s">
        <v>677</v>
      </c>
      <c r="C203" s="363" t="s">
        <v>2483</v>
      </c>
      <c r="D203" s="362">
        <v>1</v>
      </c>
      <c r="E203" s="394" t="s">
        <v>576</v>
      </c>
      <c r="F203" s="363" t="s">
        <v>5838</v>
      </c>
      <c r="G203" s="567"/>
      <c r="H203" s="787"/>
      <c r="I203" s="787"/>
      <c r="J203" s="787"/>
      <c r="K203" s="788"/>
      <c r="L203" s="348"/>
      <c r="M203" s="342"/>
      <c r="N203" s="342"/>
      <c r="O203" s="342"/>
      <c r="P203" s="342"/>
      <c r="Q203" s="342"/>
      <c r="R203" s="342"/>
      <c r="S203" s="342"/>
      <c r="T203" s="342"/>
      <c r="U203" s="342"/>
      <c r="V203" s="342"/>
      <c r="W203" s="342"/>
      <c r="X203" s="342"/>
      <c r="Y203" s="342"/>
    </row>
    <row r="204" spans="1:25" ht="15" x14ac:dyDescent="0.3">
      <c r="A204" s="364"/>
      <c r="B204" s="363"/>
      <c r="C204" s="363" t="s">
        <v>4450</v>
      </c>
      <c r="D204" s="362">
        <v>1</v>
      </c>
      <c r="E204" s="394" t="s">
        <v>258</v>
      </c>
      <c r="F204" s="363" t="s">
        <v>5839</v>
      </c>
      <c r="G204" s="567"/>
      <c r="H204" s="787"/>
      <c r="I204" s="787"/>
      <c r="J204" s="787"/>
      <c r="K204" s="788"/>
      <c r="L204" s="348"/>
      <c r="M204" s="342"/>
      <c r="N204" s="342"/>
      <c r="O204" s="342"/>
      <c r="P204" s="342"/>
      <c r="Q204" s="342"/>
      <c r="R204" s="342"/>
      <c r="S204" s="342"/>
      <c r="T204" s="342"/>
      <c r="U204" s="342"/>
      <c r="V204" s="342"/>
      <c r="W204" s="342"/>
      <c r="X204" s="342"/>
      <c r="Y204" s="342"/>
    </row>
    <row r="205" spans="1:25" ht="45" x14ac:dyDescent="0.3">
      <c r="A205" s="364" t="s">
        <v>1402</v>
      </c>
      <c r="B205" s="363" t="s">
        <v>681</v>
      </c>
      <c r="C205" s="366" t="s">
        <v>682</v>
      </c>
      <c r="D205" s="362">
        <v>1</v>
      </c>
      <c r="E205" s="362" t="s">
        <v>256</v>
      </c>
      <c r="F205" s="363" t="s">
        <v>5840</v>
      </c>
      <c r="G205" s="567"/>
      <c r="H205" s="787"/>
      <c r="I205" s="787"/>
      <c r="J205" s="787"/>
      <c r="K205" s="788"/>
      <c r="L205" s="348"/>
      <c r="M205" s="342"/>
      <c r="N205" s="342"/>
      <c r="O205" s="342"/>
      <c r="P205" s="342"/>
      <c r="Q205" s="342"/>
      <c r="R205" s="342"/>
      <c r="S205" s="342"/>
      <c r="T205" s="342"/>
      <c r="U205" s="342"/>
      <c r="V205" s="342"/>
      <c r="W205" s="342"/>
      <c r="X205" s="342"/>
      <c r="Y205" s="342"/>
    </row>
    <row r="206" spans="1:25" ht="30" x14ac:dyDescent="0.3">
      <c r="A206" s="364"/>
      <c r="B206" s="363"/>
      <c r="C206" s="363" t="s">
        <v>688</v>
      </c>
      <c r="D206" s="362">
        <v>1</v>
      </c>
      <c r="E206" s="379" t="s">
        <v>258</v>
      </c>
      <c r="F206" s="363" t="s">
        <v>6267</v>
      </c>
      <c r="G206" s="567"/>
      <c r="H206" s="787"/>
      <c r="I206" s="787"/>
      <c r="J206" s="787"/>
      <c r="K206" s="788"/>
      <c r="L206" s="348"/>
      <c r="M206" s="342"/>
      <c r="N206" s="342"/>
      <c r="O206" s="342"/>
      <c r="P206" s="342"/>
      <c r="Q206" s="342"/>
      <c r="R206" s="342"/>
      <c r="S206" s="342"/>
      <c r="T206" s="342"/>
      <c r="U206" s="342"/>
      <c r="V206" s="342"/>
      <c r="W206" s="342"/>
      <c r="X206" s="342"/>
      <c r="Y206" s="342"/>
    </row>
    <row r="207" spans="1:25" ht="45" x14ac:dyDescent="0.3">
      <c r="A207" s="364" t="s">
        <v>1819</v>
      </c>
      <c r="B207" s="363" t="s">
        <v>690</v>
      </c>
      <c r="C207" s="361" t="s">
        <v>4453</v>
      </c>
      <c r="D207" s="362">
        <v>1</v>
      </c>
      <c r="E207" s="362" t="s">
        <v>400</v>
      </c>
      <c r="F207" s="363" t="s">
        <v>4454</v>
      </c>
      <c r="G207" s="567"/>
      <c r="H207" s="787"/>
      <c r="I207" s="787"/>
      <c r="J207" s="787"/>
      <c r="K207" s="788"/>
      <c r="L207" s="348"/>
      <c r="M207" s="342"/>
      <c r="N207" s="342"/>
      <c r="O207" s="342"/>
      <c r="P207" s="342"/>
      <c r="Q207" s="342"/>
      <c r="R207" s="342"/>
      <c r="S207" s="342"/>
      <c r="T207" s="342"/>
      <c r="U207" s="342"/>
      <c r="V207" s="342"/>
      <c r="W207" s="342"/>
      <c r="X207" s="342"/>
      <c r="Y207" s="342"/>
    </row>
    <row r="208" spans="1:25" ht="15" x14ac:dyDescent="0.3">
      <c r="A208" s="371" t="s">
        <v>83</v>
      </c>
      <c r="B208" s="944" t="s">
        <v>697</v>
      </c>
      <c r="C208" s="947"/>
      <c r="D208" s="947"/>
      <c r="E208" s="947"/>
      <c r="F208" s="947"/>
      <c r="G208" s="1013"/>
      <c r="H208" s="787">
        <f>SUM(D209:D216)</f>
        <v>8</v>
      </c>
      <c r="I208" s="787">
        <f>COUNT(D209:D216)*2</f>
        <v>16</v>
      </c>
      <c r="J208" s="787">
        <f>H208*100/I208</f>
        <v>50</v>
      </c>
      <c r="K208" s="788"/>
      <c r="L208" s="348"/>
      <c r="M208" s="342"/>
      <c r="N208" s="342"/>
      <c r="O208" s="342"/>
      <c r="P208" s="342"/>
      <c r="Q208" s="342"/>
      <c r="R208" s="342"/>
      <c r="S208" s="342"/>
      <c r="T208" s="342"/>
      <c r="U208" s="342"/>
      <c r="V208" s="342"/>
      <c r="W208" s="342"/>
      <c r="X208" s="342"/>
      <c r="Y208" s="342"/>
    </row>
    <row r="209" spans="1:25" ht="30" x14ac:dyDescent="0.3">
      <c r="A209" s="364" t="s">
        <v>1403</v>
      </c>
      <c r="B209" s="363" t="s">
        <v>699</v>
      </c>
      <c r="C209" s="363" t="s">
        <v>2485</v>
      </c>
      <c r="D209" s="362">
        <v>1</v>
      </c>
      <c r="E209" s="362" t="s">
        <v>576</v>
      </c>
      <c r="F209" s="361" t="s">
        <v>2486</v>
      </c>
      <c r="G209" s="567"/>
      <c r="H209" s="787"/>
      <c r="I209" s="787"/>
      <c r="J209" s="787"/>
      <c r="K209" s="788"/>
      <c r="L209" s="348"/>
      <c r="M209" s="342"/>
      <c r="N209" s="342"/>
      <c r="O209" s="342"/>
      <c r="P209" s="342"/>
      <c r="Q209" s="342"/>
      <c r="R209" s="342"/>
      <c r="S209" s="342"/>
      <c r="T209" s="342"/>
      <c r="U209" s="342"/>
      <c r="V209" s="342"/>
      <c r="W209" s="342"/>
      <c r="X209" s="342"/>
      <c r="Y209" s="342"/>
    </row>
    <row r="210" spans="1:25" ht="30" x14ac:dyDescent="0.3">
      <c r="A210" s="364" t="s">
        <v>1405</v>
      </c>
      <c r="B210" s="363" t="s">
        <v>703</v>
      </c>
      <c r="C210" s="363" t="s">
        <v>5841</v>
      </c>
      <c r="D210" s="362">
        <v>1</v>
      </c>
      <c r="E210" s="362" t="s">
        <v>576</v>
      </c>
      <c r="F210" s="363" t="s">
        <v>705</v>
      </c>
      <c r="G210" s="567"/>
      <c r="H210" s="787"/>
      <c r="I210" s="787"/>
      <c r="J210" s="787"/>
      <c r="K210" s="788"/>
      <c r="L210" s="348"/>
      <c r="M210" s="342"/>
      <c r="N210" s="342"/>
      <c r="O210" s="342"/>
      <c r="P210" s="342"/>
      <c r="Q210" s="342"/>
      <c r="R210" s="342"/>
      <c r="S210" s="342"/>
      <c r="T210" s="342"/>
      <c r="U210" s="342"/>
      <c r="V210" s="342"/>
      <c r="W210" s="342"/>
      <c r="X210" s="342"/>
      <c r="Y210" s="342"/>
    </row>
    <row r="211" spans="1:25" ht="60" x14ac:dyDescent="0.3">
      <c r="A211" s="364" t="s">
        <v>1407</v>
      </c>
      <c r="B211" s="384" t="s">
        <v>711</v>
      </c>
      <c r="C211" s="361" t="s">
        <v>2488</v>
      </c>
      <c r="D211" s="362">
        <v>1</v>
      </c>
      <c r="E211" s="362" t="s">
        <v>576</v>
      </c>
      <c r="F211" s="363" t="s">
        <v>2489</v>
      </c>
      <c r="G211" s="567"/>
      <c r="H211" s="787"/>
      <c r="I211" s="787"/>
      <c r="J211" s="787"/>
      <c r="K211" s="788"/>
      <c r="L211" s="348"/>
      <c r="M211" s="342"/>
      <c r="N211" s="342"/>
      <c r="O211" s="342"/>
      <c r="P211" s="342"/>
      <c r="Q211" s="342"/>
      <c r="R211" s="342"/>
      <c r="S211" s="342"/>
      <c r="T211" s="342"/>
      <c r="U211" s="342"/>
      <c r="V211" s="342"/>
      <c r="W211" s="342"/>
      <c r="X211" s="342"/>
      <c r="Y211" s="342"/>
    </row>
    <row r="212" spans="1:25" ht="45" x14ac:dyDescent="0.3">
      <c r="A212" s="364"/>
      <c r="B212" s="384"/>
      <c r="C212" s="361" t="s">
        <v>2490</v>
      </c>
      <c r="D212" s="362">
        <v>1</v>
      </c>
      <c r="E212" s="362" t="s">
        <v>576</v>
      </c>
      <c r="F212" s="363" t="s">
        <v>6266</v>
      </c>
      <c r="G212" s="567"/>
      <c r="H212" s="787"/>
      <c r="I212" s="787"/>
      <c r="J212" s="787"/>
      <c r="K212" s="788"/>
      <c r="L212" s="348"/>
      <c r="M212" s="342"/>
      <c r="N212" s="342"/>
      <c r="O212" s="342"/>
      <c r="P212" s="342"/>
      <c r="Q212" s="342"/>
      <c r="R212" s="342"/>
      <c r="S212" s="342"/>
      <c r="T212" s="342"/>
      <c r="U212" s="342"/>
      <c r="V212" s="342"/>
      <c r="W212" s="342"/>
      <c r="X212" s="342"/>
      <c r="Y212" s="342"/>
    </row>
    <row r="213" spans="1:25" ht="30" x14ac:dyDescent="0.3">
      <c r="A213" s="364" t="s">
        <v>1409</v>
      </c>
      <c r="B213" s="363" t="s">
        <v>715</v>
      </c>
      <c r="C213" s="361" t="s">
        <v>2294</v>
      </c>
      <c r="D213" s="362">
        <v>1</v>
      </c>
      <c r="E213" s="362" t="s">
        <v>245</v>
      </c>
      <c r="F213" s="361" t="s">
        <v>6265</v>
      </c>
      <c r="G213" s="567"/>
      <c r="H213" s="787"/>
      <c r="I213" s="787"/>
      <c r="J213" s="787"/>
      <c r="K213" s="788"/>
      <c r="L213" s="348"/>
      <c r="M213" s="342"/>
      <c r="N213" s="342"/>
      <c r="O213" s="342"/>
      <c r="P213" s="342"/>
      <c r="Q213" s="342"/>
      <c r="R213" s="342"/>
      <c r="S213" s="342"/>
      <c r="T213" s="342"/>
      <c r="U213" s="342"/>
      <c r="V213" s="342"/>
      <c r="W213" s="342"/>
      <c r="X213" s="342"/>
      <c r="Y213" s="342"/>
    </row>
    <row r="214" spans="1:25" ht="30" x14ac:dyDescent="0.3">
      <c r="A214" s="364" t="s">
        <v>1411</v>
      </c>
      <c r="B214" s="363" t="s">
        <v>719</v>
      </c>
      <c r="C214" s="361" t="s">
        <v>1825</v>
      </c>
      <c r="D214" s="362">
        <v>1</v>
      </c>
      <c r="E214" s="362" t="s">
        <v>576</v>
      </c>
      <c r="F214" s="363" t="s">
        <v>5842</v>
      </c>
      <c r="G214" s="567"/>
      <c r="H214" s="787"/>
      <c r="I214" s="787"/>
      <c r="J214" s="787"/>
      <c r="K214" s="788"/>
      <c r="L214" s="348"/>
      <c r="M214" s="342"/>
      <c r="N214" s="342"/>
      <c r="O214" s="342"/>
      <c r="P214" s="342"/>
      <c r="Q214" s="342"/>
      <c r="R214" s="342"/>
      <c r="S214" s="342"/>
      <c r="T214" s="342"/>
      <c r="U214" s="342"/>
      <c r="V214" s="342"/>
      <c r="W214" s="342"/>
      <c r="X214" s="342"/>
      <c r="Y214" s="342"/>
    </row>
    <row r="215" spans="1:25" ht="15" x14ac:dyDescent="0.3">
      <c r="A215" s="364"/>
      <c r="B215" s="363"/>
      <c r="C215" s="363" t="s">
        <v>722</v>
      </c>
      <c r="D215" s="362">
        <v>1</v>
      </c>
      <c r="E215" s="362" t="s">
        <v>576</v>
      </c>
      <c r="F215" s="363" t="s">
        <v>5843</v>
      </c>
      <c r="G215" s="567"/>
      <c r="H215" s="787"/>
      <c r="I215" s="787"/>
      <c r="J215" s="787"/>
      <c r="K215" s="788"/>
      <c r="L215" s="348"/>
      <c r="M215" s="342"/>
      <c r="N215" s="342"/>
      <c r="O215" s="342"/>
      <c r="P215" s="342"/>
      <c r="Q215" s="342"/>
      <c r="R215" s="342"/>
      <c r="S215" s="342"/>
      <c r="T215" s="342"/>
      <c r="U215" s="342"/>
      <c r="V215" s="342"/>
      <c r="W215" s="342"/>
      <c r="X215" s="342"/>
      <c r="Y215" s="342"/>
    </row>
    <row r="216" spans="1:25" ht="30" customHeight="1" x14ac:dyDescent="0.3">
      <c r="A216" s="364" t="s">
        <v>1414</v>
      </c>
      <c r="B216" s="363" t="s">
        <v>724</v>
      </c>
      <c r="C216" s="393" t="s">
        <v>2095</v>
      </c>
      <c r="D216" s="362">
        <v>1</v>
      </c>
      <c r="E216" s="362" t="s">
        <v>576</v>
      </c>
      <c r="F216" s="363" t="s">
        <v>5844</v>
      </c>
      <c r="G216" s="567"/>
      <c r="H216" s="787"/>
      <c r="I216" s="787"/>
      <c r="J216" s="787"/>
      <c r="K216" s="788"/>
      <c r="L216" s="348"/>
      <c r="M216" s="342"/>
      <c r="N216" s="342"/>
      <c r="O216" s="342"/>
      <c r="P216" s="342"/>
      <c r="Q216" s="342"/>
      <c r="R216" s="342"/>
      <c r="S216" s="342"/>
      <c r="T216" s="342"/>
      <c r="U216" s="342"/>
      <c r="V216" s="342"/>
      <c r="W216" s="342"/>
      <c r="X216" s="342"/>
      <c r="Y216" s="342"/>
    </row>
    <row r="217" spans="1:25" ht="15" x14ac:dyDescent="0.3">
      <c r="A217" s="371" t="s">
        <v>89</v>
      </c>
      <c r="B217" s="944" t="s">
        <v>88</v>
      </c>
      <c r="C217" s="947"/>
      <c r="D217" s="947"/>
      <c r="E217" s="947"/>
      <c r="F217" s="947"/>
      <c r="G217" s="1013"/>
      <c r="H217" s="787">
        <f>SUM(D218:D218)</f>
        <v>1</v>
      </c>
      <c r="I217" s="787">
        <f>COUNT(D218:D218)*2</f>
        <v>2</v>
      </c>
      <c r="J217" s="787">
        <f>H217*100/I217</f>
        <v>50</v>
      </c>
      <c r="K217" s="788"/>
      <c r="L217" s="348"/>
      <c r="M217" s="342"/>
      <c r="N217" s="342"/>
      <c r="O217" s="342"/>
      <c r="P217" s="342"/>
      <c r="Q217" s="342"/>
      <c r="R217" s="342"/>
      <c r="S217" s="342"/>
      <c r="T217" s="342"/>
      <c r="U217" s="342"/>
      <c r="V217" s="342"/>
      <c r="W217" s="342"/>
      <c r="X217" s="342"/>
      <c r="Y217" s="342"/>
    </row>
    <row r="218" spans="1:25" ht="30" x14ac:dyDescent="0.3">
      <c r="A218" s="364" t="s">
        <v>1420</v>
      </c>
      <c r="B218" s="363" t="s">
        <v>758</v>
      </c>
      <c r="C218" s="363" t="s">
        <v>5845</v>
      </c>
      <c r="D218" s="362">
        <v>1</v>
      </c>
      <c r="E218" s="338" t="s">
        <v>400</v>
      </c>
      <c r="F218" s="363" t="s">
        <v>5846</v>
      </c>
      <c r="G218" s="567"/>
      <c r="H218" s="787"/>
      <c r="I218" s="787"/>
      <c r="J218" s="787"/>
      <c r="K218" s="788"/>
      <c r="L218" s="348"/>
      <c r="M218" s="342"/>
      <c r="N218" s="342"/>
      <c r="O218" s="342"/>
      <c r="P218" s="342"/>
      <c r="Q218" s="342"/>
      <c r="R218" s="342"/>
      <c r="S218" s="342"/>
      <c r="T218" s="342"/>
      <c r="U218" s="342"/>
      <c r="V218" s="342"/>
      <c r="W218" s="342"/>
      <c r="X218" s="342"/>
      <c r="Y218" s="342"/>
    </row>
    <row r="219" spans="1:25" ht="15" x14ac:dyDescent="0.3">
      <c r="A219" s="371" t="s">
        <v>91</v>
      </c>
      <c r="B219" s="944" t="s">
        <v>90</v>
      </c>
      <c r="C219" s="947"/>
      <c r="D219" s="947"/>
      <c r="E219" s="947"/>
      <c r="F219" s="947"/>
      <c r="G219" s="1013"/>
      <c r="H219" s="787">
        <f>SUM(D220:D221)</f>
        <v>2</v>
      </c>
      <c r="I219" s="787">
        <f>COUNT(D220:D221)*2</f>
        <v>4</v>
      </c>
      <c r="J219" s="787">
        <f>H219*100/I219</f>
        <v>50</v>
      </c>
      <c r="K219" s="788"/>
      <c r="L219" s="348"/>
      <c r="M219" s="342"/>
      <c r="N219" s="342"/>
      <c r="O219" s="342"/>
      <c r="P219" s="342"/>
      <c r="Q219" s="342"/>
      <c r="R219" s="342"/>
      <c r="S219" s="342"/>
      <c r="T219" s="342"/>
      <c r="U219" s="342"/>
      <c r="V219" s="342"/>
      <c r="W219" s="342"/>
      <c r="X219" s="342"/>
      <c r="Y219" s="342"/>
    </row>
    <row r="220" spans="1:25" ht="30" x14ac:dyDescent="0.3">
      <c r="A220" s="364" t="s">
        <v>4464</v>
      </c>
      <c r="B220" s="363" t="s">
        <v>784</v>
      </c>
      <c r="C220" s="363" t="s">
        <v>785</v>
      </c>
      <c r="D220" s="362">
        <v>1</v>
      </c>
      <c r="E220" s="362" t="s">
        <v>228</v>
      </c>
      <c r="F220" s="363" t="s">
        <v>5847</v>
      </c>
      <c r="G220" s="567"/>
      <c r="H220" s="787"/>
      <c r="I220" s="787"/>
      <c r="J220" s="787"/>
      <c r="K220" s="788"/>
      <c r="L220" s="348"/>
      <c r="M220" s="342"/>
      <c r="N220" s="342"/>
      <c r="O220" s="342"/>
      <c r="P220" s="342"/>
      <c r="Q220" s="342"/>
      <c r="R220" s="342"/>
      <c r="S220" s="342"/>
      <c r="T220" s="342"/>
      <c r="U220" s="342"/>
      <c r="V220" s="342"/>
      <c r="W220" s="342"/>
      <c r="X220" s="342"/>
      <c r="Y220" s="342"/>
    </row>
    <row r="221" spans="1:25" ht="30" x14ac:dyDescent="0.3">
      <c r="A221" s="364" t="s">
        <v>4466</v>
      </c>
      <c r="B221" s="363" t="s">
        <v>787</v>
      </c>
      <c r="C221" s="361" t="s">
        <v>5848</v>
      </c>
      <c r="D221" s="362">
        <v>1</v>
      </c>
      <c r="E221" s="362" t="s">
        <v>400</v>
      </c>
      <c r="F221" s="363" t="s">
        <v>5849</v>
      </c>
      <c r="G221" s="567"/>
      <c r="H221" s="787"/>
      <c r="I221" s="787"/>
      <c r="J221" s="787"/>
      <c r="K221" s="788"/>
      <c r="L221" s="348"/>
      <c r="M221" s="342"/>
      <c r="N221" s="342"/>
      <c r="O221" s="342"/>
      <c r="P221" s="342"/>
      <c r="Q221" s="342"/>
      <c r="R221" s="342"/>
      <c r="S221" s="342"/>
      <c r="T221" s="342"/>
      <c r="U221" s="342"/>
      <c r="V221" s="342"/>
      <c r="W221" s="342"/>
      <c r="X221" s="342"/>
      <c r="Y221" s="342"/>
    </row>
    <row r="222" spans="1:25" ht="15" x14ac:dyDescent="0.3">
      <c r="A222" s="371" t="s">
        <v>93</v>
      </c>
      <c r="B222" s="944" t="s">
        <v>1828</v>
      </c>
      <c r="C222" s="947"/>
      <c r="D222" s="947"/>
      <c r="E222" s="947"/>
      <c r="F222" s="947"/>
      <c r="G222" s="1013"/>
      <c r="H222" s="787">
        <f>SUM(D223:D227)</f>
        <v>5</v>
      </c>
      <c r="I222" s="787">
        <f>COUNT(D223:D227)*2</f>
        <v>10</v>
      </c>
      <c r="J222" s="787">
        <f>H222*100/I222</f>
        <v>50</v>
      </c>
      <c r="K222" s="788"/>
      <c r="L222" s="348"/>
      <c r="M222" s="342"/>
      <c r="N222" s="342"/>
      <c r="O222" s="342"/>
      <c r="P222" s="342"/>
      <c r="Q222" s="342"/>
      <c r="R222" s="342"/>
      <c r="S222" s="342"/>
      <c r="T222" s="342"/>
      <c r="U222" s="342"/>
      <c r="V222" s="342"/>
      <c r="W222" s="342"/>
      <c r="X222" s="342"/>
      <c r="Y222" s="342"/>
    </row>
    <row r="223" spans="1:25" ht="30" x14ac:dyDescent="0.3">
      <c r="A223" s="364" t="s">
        <v>4471</v>
      </c>
      <c r="B223" s="363" t="s">
        <v>2493</v>
      </c>
      <c r="C223" s="383" t="s">
        <v>2494</v>
      </c>
      <c r="D223" s="362">
        <v>1</v>
      </c>
      <c r="E223" s="362" t="s">
        <v>258</v>
      </c>
      <c r="F223" s="363" t="s">
        <v>5850</v>
      </c>
      <c r="G223" s="567"/>
      <c r="H223" s="787"/>
      <c r="I223" s="787"/>
      <c r="J223" s="787"/>
      <c r="K223" s="788"/>
      <c r="L223" s="348"/>
      <c r="M223" s="342"/>
      <c r="N223" s="342"/>
      <c r="O223" s="342"/>
      <c r="P223" s="342"/>
      <c r="Q223" s="342"/>
      <c r="R223" s="342"/>
      <c r="S223" s="342"/>
      <c r="T223" s="342"/>
      <c r="U223" s="342"/>
      <c r="V223" s="342"/>
      <c r="W223" s="342"/>
      <c r="X223" s="342"/>
      <c r="Y223" s="342"/>
    </row>
    <row r="224" spans="1:25" ht="30" x14ac:dyDescent="0.3">
      <c r="A224" s="364" t="s">
        <v>4472</v>
      </c>
      <c r="B224" s="363" t="s">
        <v>1829</v>
      </c>
      <c r="C224" s="361" t="s">
        <v>1830</v>
      </c>
      <c r="D224" s="362">
        <v>1</v>
      </c>
      <c r="E224" s="362" t="s">
        <v>576</v>
      </c>
      <c r="F224" s="363" t="s">
        <v>5851</v>
      </c>
      <c r="G224" s="567"/>
      <c r="H224" s="787"/>
      <c r="I224" s="787"/>
      <c r="J224" s="787"/>
      <c r="K224" s="788"/>
      <c r="L224" s="348"/>
      <c r="M224" s="342"/>
      <c r="N224" s="342"/>
      <c r="O224" s="342"/>
      <c r="P224" s="342"/>
      <c r="Q224" s="342"/>
      <c r="R224" s="342"/>
      <c r="S224" s="342"/>
      <c r="T224" s="342"/>
      <c r="U224" s="342"/>
      <c r="V224" s="342"/>
      <c r="W224" s="342"/>
      <c r="X224" s="342"/>
      <c r="Y224" s="342"/>
    </row>
    <row r="225" spans="1:25" ht="15" x14ac:dyDescent="0.3">
      <c r="A225" s="364"/>
      <c r="B225" s="363"/>
      <c r="C225" s="361" t="s">
        <v>1831</v>
      </c>
      <c r="D225" s="362">
        <v>1</v>
      </c>
      <c r="E225" s="362" t="s">
        <v>198</v>
      </c>
      <c r="F225" s="363" t="s">
        <v>5852</v>
      </c>
      <c r="G225" s="567"/>
      <c r="H225" s="787"/>
      <c r="I225" s="787"/>
      <c r="J225" s="787"/>
      <c r="K225" s="788"/>
      <c r="L225" s="348"/>
      <c r="M225" s="342"/>
      <c r="N225" s="342"/>
      <c r="O225" s="342"/>
      <c r="P225" s="342"/>
      <c r="Q225" s="342"/>
      <c r="R225" s="342"/>
      <c r="S225" s="342"/>
      <c r="T225" s="342"/>
      <c r="U225" s="342"/>
      <c r="V225" s="342"/>
      <c r="W225" s="342"/>
      <c r="X225" s="342"/>
      <c r="Y225" s="342"/>
    </row>
    <row r="226" spans="1:25" ht="45" x14ac:dyDescent="0.3">
      <c r="A226" s="364"/>
      <c r="B226" s="363"/>
      <c r="C226" s="361" t="s">
        <v>4474</v>
      </c>
      <c r="D226" s="362">
        <v>1</v>
      </c>
      <c r="E226" s="362" t="s">
        <v>576</v>
      </c>
      <c r="F226" s="363" t="s">
        <v>5853</v>
      </c>
      <c r="G226" s="567"/>
      <c r="H226" s="787"/>
      <c r="I226" s="787"/>
      <c r="J226" s="787"/>
      <c r="K226" s="788"/>
      <c r="L226" s="348"/>
      <c r="M226" s="342"/>
      <c r="N226" s="342"/>
      <c r="O226" s="342"/>
      <c r="P226" s="342"/>
      <c r="Q226" s="342"/>
      <c r="R226" s="342"/>
      <c r="S226" s="342"/>
      <c r="T226" s="342"/>
      <c r="U226" s="342"/>
      <c r="V226" s="342"/>
      <c r="W226" s="342"/>
      <c r="X226" s="342"/>
      <c r="Y226" s="342"/>
    </row>
    <row r="227" spans="1:25" ht="30" x14ac:dyDescent="0.3">
      <c r="A227" s="364" t="s">
        <v>4473</v>
      </c>
      <c r="B227" s="363" t="s">
        <v>1834</v>
      </c>
      <c r="C227" s="361" t="s">
        <v>4940</v>
      </c>
      <c r="D227" s="362">
        <v>1</v>
      </c>
      <c r="E227" s="362" t="s">
        <v>576</v>
      </c>
      <c r="F227" s="363" t="s">
        <v>5854</v>
      </c>
      <c r="G227" s="567"/>
      <c r="H227" s="787"/>
      <c r="I227" s="787"/>
      <c r="J227" s="787"/>
      <c r="K227" s="788"/>
      <c r="L227" s="348"/>
      <c r="M227" s="342"/>
      <c r="N227" s="342"/>
      <c r="O227" s="342"/>
      <c r="P227" s="342"/>
      <c r="Q227" s="342"/>
      <c r="R227" s="342"/>
      <c r="S227" s="342"/>
      <c r="T227" s="342"/>
      <c r="U227" s="342"/>
      <c r="V227" s="342"/>
      <c r="W227" s="342"/>
      <c r="X227" s="342"/>
      <c r="Y227" s="342"/>
    </row>
    <row r="228" spans="1:25" ht="15" x14ac:dyDescent="0.3">
      <c r="A228" s="371" t="s">
        <v>95</v>
      </c>
      <c r="B228" s="944" t="s">
        <v>2497</v>
      </c>
      <c r="C228" s="947"/>
      <c r="D228" s="947"/>
      <c r="E228" s="947"/>
      <c r="F228" s="947"/>
      <c r="G228" s="1013"/>
      <c r="H228" s="787">
        <f>SUM(D229:D240)</f>
        <v>12</v>
      </c>
      <c r="I228" s="787">
        <f>COUNT(D229:D240)*2</f>
        <v>24</v>
      </c>
      <c r="J228" s="787">
        <f>H228*100/I228</f>
        <v>50</v>
      </c>
      <c r="K228" s="788"/>
      <c r="L228" s="348"/>
      <c r="M228" s="342"/>
      <c r="N228" s="342"/>
      <c r="O228" s="342"/>
      <c r="P228" s="342"/>
      <c r="Q228" s="342"/>
      <c r="R228" s="342"/>
      <c r="S228" s="342"/>
      <c r="T228" s="342"/>
      <c r="U228" s="342"/>
      <c r="V228" s="342"/>
      <c r="W228" s="342"/>
      <c r="X228" s="342"/>
      <c r="Y228" s="342"/>
    </row>
    <row r="229" spans="1:25" ht="30" x14ac:dyDescent="0.3">
      <c r="A229" s="364" t="s">
        <v>2515</v>
      </c>
      <c r="B229" s="363" t="s">
        <v>5855</v>
      </c>
      <c r="C229" s="361" t="s">
        <v>2499</v>
      </c>
      <c r="D229" s="362">
        <v>1</v>
      </c>
      <c r="E229" s="362" t="s">
        <v>258</v>
      </c>
      <c r="F229" s="361" t="s">
        <v>2500</v>
      </c>
      <c r="G229" s="567"/>
      <c r="H229" s="787"/>
      <c r="I229" s="787"/>
      <c r="J229" s="787"/>
      <c r="K229" s="788"/>
      <c r="L229" s="348"/>
      <c r="M229" s="342"/>
      <c r="N229" s="342"/>
      <c r="O229" s="342"/>
      <c r="P229" s="342"/>
      <c r="Q229" s="342"/>
      <c r="R229" s="342"/>
      <c r="S229" s="342"/>
      <c r="T229" s="342"/>
      <c r="U229" s="342"/>
      <c r="V229" s="342"/>
      <c r="W229" s="342"/>
      <c r="X229" s="342"/>
      <c r="Y229" s="342"/>
    </row>
    <row r="230" spans="1:25" ht="45" x14ac:dyDescent="0.3">
      <c r="A230" s="364"/>
      <c r="B230" s="363"/>
      <c r="C230" s="361" t="s">
        <v>5856</v>
      </c>
      <c r="D230" s="362">
        <v>1</v>
      </c>
      <c r="E230" s="362" t="s">
        <v>258</v>
      </c>
      <c r="F230" s="361" t="s">
        <v>5857</v>
      </c>
      <c r="G230" s="567"/>
      <c r="H230" s="787"/>
      <c r="I230" s="787"/>
      <c r="J230" s="787"/>
      <c r="K230" s="788"/>
      <c r="L230" s="348"/>
      <c r="M230" s="342"/>
      <c r="N230" s="342"/>
      <c r="O230" s="342"/>
      <c r="P230" s="342"/>
      <c r="Q230" s="342"/>
      <c r="R230" s="342"/>
      <c r="S230" s="342"/>
      <c r="T230" s="342"/>
      <c r="U230" s="342"/>
      <c r="V230" s="342"/>
      <c r="W230" s="342"/>
      <c r="X230" s="342"/>
      <c r="Y230" s="342"/>
    </row>
    <row r="231" spans="1:25" ht="45" x14ac:dyDescent="0.3">
      <c r="A231" s="364" t="s">
        <v>2518</v>
      </c>
      <c r="B231" s="363" t="s">
        <v>2501</v>
      </c>
      <c r="C231" s="361" t="s">
        <v>6264</v>
      </c>
      <c r="D231" s="362">
        <v>1</v>
      </c>
      <c r="E231" s="362" t="s">
        <v>576</v>
      </c>
      <c r="F231" s="363" t="s">
        <v>5858</v>
      </c>
      <c r="G231" s="567"/>
      <c r="H231" s="787"/>
      <c r="I231" s="787"/>
      <c r="J231" s="787"/>
      <c r="K231" s="788"/>
      <c r="L231" s="348"/>
      <c r="M231" s="342"/>
      <c r="N231" s="342"/>
      <c r="O231" s="342"/>
      <c r="P231" s="342"/>
      <c r="Q231" s="342"/>
      <c r="R231" s="342"/>
      <c r="S231" s="342"/>
      <c r="T231" s="342"/>
      <c r="U231" s="342"/>
      <c r="V231" s="342"/>
      <c r="W231" s="342"/>
      <c r="X231" s="342"/>
      <c r="Y231" s="342"/>
    </row>
    <row r="232" spans="1:25" ht="30" x14ac:dyDescent="0.3">
      <c r="A232" s="364"/>
      <c r="B232" s="363"/>
      <c r="C232" s="361" t="s">
        <v>6263</v>
      </c>
      <c r="D232" s="362">
        <v>1</v>
      </c>
      <c r="E232" s="362" t="s">
        <v>576</v>
      </c>
      <c r="F232" s="363" t="s">
        <v>6262</v>
      </c>
      <c r="G232" s="567"/>
      <c r="H232" s="787"/>
      <c r="I232" s="787"/>
      <c r="J232" s="787"/>
      <c r="K232" s="788"/>
      <c r="L232" s="348"/>
      <c r="M232" s="342"/>
      <c r="N232" s="342"/>
      <c r="O232" s="342"/>
      <c r="P232" s="342"/>
      <c r="Q232" s="342"/>
      <c r="R232" s="342"/>
      <c r="S232" s="342"/>
      <c r="T232" s="342"/>
      <c r="U232" s="342"/>
      <c r="V232" s="342"/>
      <c r="W232" s="342"/>
      <c r="X232" s="342"/>
      <c r="Y232" s="342"/>
    </row>
    <row r="233" spans="1:25" ht="30" x14ac:dyDescent="0.3">
      <c r="A233" s="364"/>
      <c r="B233" s="363"/>
      <c r="C233" s="361" t="s">
        <v>6261</v>
      </c>
      <c r="D233" s="362">
        <v>1</v>
      </c>
      <c r="E233" s="362" t="s">
        <v>576</v>
      </c>
      <c r="F233" s="363" t="s">
        <v>5859</v>
      </c>
      <c r="G233" s="567"/>
      <c r="H233" s="787"/>
      <c r="I233" s="787"/>
      <c r="J233" s="787"/>
      <c r="K233" s="788"/>
      <c r="L233" s="348"/>
      <c r="M233" s="342"/>
      <c r="N233" s="342"/>
      <c r="O233" s="342"/>
      <c r="P233" s="342"/>
      <c r="Q233" s="342"/>
      <c r="R233" s="342"/>
      <c r="S233" s="342"/>
      <c r="T233" s="342"/>
      <c r="U233" s="342"/>
      <c r="V233" s="342"/>
      <c r="W233" s="342"/>
      <c r="X233" s="342"/>
      <c r="Y233" s="342"/>
    </row>
    <row r="234" spans="1:25" ht="15" x14ac:dyDescent="0.3">
      <c r="A234" s="364"/>
      <c r="B234" s="363"/>
      <c r="C234" s="361" t="s">
        <v>2503</v>
      </c>
      <c r="D234" s="362">
        <v>1</v>
      </c>
      <c r="E234" s="362" t="s">
        <v>258</v>
      </c>
      <c r="F234" s="363" t="s">
        <v>5860</v>
      </c>
      <c r="G234" s="567"/>
      <c r="H234" s="787"/>
      <c r="I234" s="787"/>
      <c r="J234" s="787"/>
      <c r="K234" s="788"/>
      <c r="L234" s="348"/>
      <c r="M234" s="342"/>
      <c r="N234" s="342"/>
      <c r="O234" s="342"/>
      <c r="P234" s="342"/>
      <c r="Q234" s="342"/>
      <c r="R234" s="342"/>
      <c r="S234" s="342"/>
      <c r="T234" s="342"/>
      <c r="U234" s="342"/>
      <c r="V234" s="342"/>
      <c r="W234" s="342"/>
      <c r="X234" s="342"/>
      <c r="Y234" s="342"/>
    </row>
    <row r="235" spans="1:25" ht="30" x14ac:dyDescent="0.3">
      <c r="A235" s="364"/>
      <c r="B235" s="363"/>
      <c r="C235" s="361" t="s">
        <v>2504</v>
      </c>
      <c r="D235" s="362">
        <v>1</v>
      </c>
      <c r="E235" s="362" t="s">
        <v>576</v>
      </c>
      <c r="F235" s="363" t="s">
        <v>5861</v>
      </c>
      <c r="G235" s="567"/>
      <c r="H235" s="787"/>
      <c r="I235" s="787"/>
      <c r="J235" s="787"/>
      <c r="K235" s="788"/>
      <c r="L235" s="348"/>
      <c r="M235" s="342"/>
      <c r="N235" s="342"/>
      <c r="O235" s="342"/>
      <c r="P235" s="342"/>
      <c r="Q235" s="342"/>
      <c r="R235" s="342"/>
      <c r="S235" s="342"/>
      <c r="T235" s="342"/>
      <c r="U235" s="342"/>
      <c r="V235" s="342"/>
      <c r="W235" s="342"/>
      <c r="X235" s="342"/>
      <c r="Y235" s="342"/>
    </row>
    <row r="236" spans="1:25" ht="45" x14ac:dyDescent="0.3">
      <c r="A236" s="364"/>
      <c r="B236" s="363"/>
      <c r="C236" s="361" t="s">
        <v>2506</v>
      </c>
      <c r="D236" s="362">
        <v>1</v>
      </c>
      <c r="E236" s="362" t="s">
        <v>258</v>
      </c>
      <c r="F236" s="363" t="s">
        <v>5862</v>
      </c>
      <c r="G236" s="567"/>
      <c r="H236" s="787"/>
      <c r="I236" s="787"/>
      <c r="J236" s="787"/>
      <c r="K236" s="788"/>
      <c r="L236" s="348"/>
      <c r="M236" s="342"/>
      <c r="N236" s="342"/>
      <c r="O236" s="342"/>
      <c r="P236" s="342"/>
      <c r="Q236" s="342"/>
      <c r="R236" s="342"/>
      <c r="S236" s="342"/>
      <c r="T236" s="342"/>
      <c r="U236" s="342"/>
      <c r="V236" s="342"/>
      <c r="W236" s="342"/>
      <c r="X236" s="342"/>
      <c r="Y236" s="342"/>
    </row>
    <row r="237" spans="1:25" ht="15" x14ac:dyDescent="0.3">
      <c r="A237" s="364"/>
      <c r="B237" s="363"/>
      <c r="C237" s="361" t="s">
        <v>2508</v>
      </c>
      <c r="D237" s="362">
        <v>1</v>
      </c>
      <c r="E237" s="362" t="s">
        <v>258</v>
      </c>
      <c r="F237" s="363" t="s">
        <v>6260</v>
      </c>
      <c r="G237" s="567"/>
      <c r="H237" s="787"/>
      <c r="I237" s="787"/>
      <c r="J237" s="787"/>
      <c r="K237" s="788"/>
      <c r="L237" s="348"/>
      <c r="M237" s="342"/>
      <c r="N237" s="342"/>
      <c r="O237" s="342"/>
      <c r="P237" s="342"/>
      <c r="Q237" s="342"/>
      <c r="R237" s="342"/>
      <c r="S237" s="342"/>
      <c r="T237" s="342"/>
      <c r="U237" s="342"/>
      <c r="V237" s="342"/>
      <c r="W237" s="342"/>
      <c r="X237" s="342"/>
      <c r="Y237" s="342"/>
    </row>
    <row r="238" spans="1:25" ht="30" x14ac:dyDescent="0.3">
      <c r="A238" s="364"/>
      <c r="B238" s="363"/>
      <c r="C238" s="392" t="s">
        <v>6259</v>
      </c>
      <c r="D238" s="362">
        <v>1</v>
      </c>
      <c r="E238" s="362" t="s">
        <v>576</v>
      </c>
      <c r="F238" s="363" t="s">
        <v>5863</v>
      </c>
      <c r="G238" s="567"/>
      <c r="H238" s="787"/>
      <c r="I238" s="787"/>
      <c r="J238" s="787"/>
      <c r="K238" s="788"/>
      <c r="L238" s="348"/>
      <c r="M238" s="342"/>
      <c r="N238" s="342"/>
      <c r="O238" s="342"/>
      <c r="P238" s="342"/>
      <c r="Q238" s="342"/>
      <c r="R238" s="342"/>
      <c r="S238" s="342"/>
      <c r="T238" s="342"/>
      <c r="U238" s="342"/>
      <c r="V238" s="342"/>
      <c r="W238" s="342"/>
      <c r="X238" s="342"/>
      <c r="Y238" s="342"/>
    </row>
    <row r="239" spans="1:25" ht="45" x14ac:dyDescent="0.3">
      <c r="A239" s="364"/>
      <c r="B239" s="363"/>
      <c r="C239" s="392" t="s">
        <v>2511</v>
      </c>
      <c r="D239" s="362">
        <v>1</v>
      </c>
      <c r="E239" s="362" t="s">
        <v>576</v>
      </c>
      <c r="F239" s="363" t="s">
        <v>5864</v>
      </c>
      <c r="G239" s="567"/>
      <c r="H239" s="787"/>
      <c r="I239" s="787"/>
      <c r="J239" s="787"/>
      <c r="K239" s="788"/>
      <c r="L239" s="348"/>
      <c r="M239" s="342"/>
      <c r="N239" s="342"/>
      <c r="O239" s="342"/>
      <c r="P239" s="342"/>
      <c r="Q239" s="342"/>
      <c r="R239" s="342"/>
      <c r="S239" s="342"/>
      <c r="T239" s="342"/>
      <c r="U239" s="342"/>
      <c r="V239" s="342"/>
      <c r="W239" s="342"/>
      <c r="X239" s="342"/>
      <c r="Y239" s="342"/>
    </row>
    <row r="240" spans="1:25" ht="30" x14ac:dyDescent="0.3">
      <c r="A240" s="364" t="s">
        <v>2528</v>
      </c>
      <c r="B240" s="363" t="s">
        <v>2512</v>
      </c>
      <c r="C240" s="392" t="s">
        <v>2513</v>
      </c>
      <c r="D240" s="362">
        <v>1</v>
      </c>
      <c r="E240" s="362" t="s">
        <v>258</v>
      </c>
      <c r="F240" s="363" t="s">
        <v>5865</v>
      </c>
      <c r="G240" s="567"/>
      <c r="H240" s="787"/>
      <c r="I240" s="787"/>
      <c r="J240" s="787"/>
      <c r="K240" s="788"/>
      <c r="L240" s="348"/>
      <c r="M240" s="342"/>
      <c r="N240" s="342"/>
      <c r="O240" s="342"/>
      <c r="P240" s="342"/>
      <c r="Q240" s="342"/>
      <c r="R240" s="342"/>
      <c r="S240" s="342"/>
      <c r="T240" s="342"/>
      <c r="U240" s="342"/>
      <c r="V240" s="342"/>
      <c r="W240" s="342"/>
      <c r="X240" s="342"/>
      <c r="Y240" s="342"/>
    </row>
    <row r="241" spans="1:25" ht="15" x14ac:dyDescent="0.3">
      <c r="A241" s="371" t="s">
        <v>97</v>
      </c>
      <c r="B241" s="944" t="s">
        <v>5866</v>
      </c>
      <c r="C241" s="947"/>
      <c r="D241" s="947"/>
      <c r="E241" s="947"/>
      <c r="F241" s="947"/>
      <c r="G241" s="1013"/>
      <c r="H241" s="787">
        <f>SUM(D242:D262)</f>
        <v>21</v>
      </c>
      <c r="I241" s="787">
        <f>COUNT(D242:D262)*2</f>
        <v>42</v>
      </c>
      <c r="J241" s="787">
        <f>H241*100/I241</f>
        <v>50</v>
      </c>
      <c r="K241" s="788"/>
      <c r="L241" s="348"/>
      <c r="M241" s="342"/>
      <c r="N241" s="342"/>
      <c r="O241" s="342"/>
      <c r="P241" s="342"/>
      <c r="Q241" s="342"/>
      <c r="R241" s="342"/>
      <c r="S241" s="342"/>
      <c r="T241" s="342"/>
      <c r="U241" s="342"/>
      <c r="V241" s="342"/>
      <c r="W241" s="342"/>
      <c r="X241" s="342"/>
      <c r="Y241" s="342"/>
    </row>
    <row r="242" spans="1:25" ht="30" x14ac:dyDescent="0.3">
      <c r="A242" s="364" t="s">
        <v>2116</v>
      </c>
      <c r="B242" s="363" t="s">
        <v>790</v>
      </c>
      <c r="C242" s="388" t="s">
        <v>5867</v>
      </c>
      <c r="D242" s="362">
        <v>1</v>
      </c>
      <c r="E242" s="362" t="s">
        <v>258</v>
      </c>
      <c r="F242" s="388" t="s">
        <v>5868</v>
      </c>
      <c r="G242" s="567"/>
      <c r="H242" s="787"/>
      <c r="I242" s="787"/>
      <c r="J242" s="787"/>
      <c r="K242" s="788"/>
      <c r="L242" s="348"/>
      <c r="M242" s="342"/>
      <c r="N242" s="342"/>
      <c r="O242" s="342"/>
      <c r="P242" s="342"/>
      <c r="Q242" s="342"/>
      <c r="R242" s="342"/>
      <c r="S242" s="342"/>
      <c r="T242" s="342"/>
      <c r="U242" s="342"/>
      <c r="V242" s="342"/>
      <c r="W242" s="342"/>
      <c r="X242" s="342"/>
      <c r="Y242" s="342"/>
    </row>
    <row r="243" spans="1:25" ht="90" x14ac:dyDescent="0.3">
      <c r="A243" s="364"/>
      <c r="B243" s="363"/>
      <c r="C243" s="388" t="s">
        <v>5869</v>
      </c>
      <c r="D243" s="362">
        <v>1</v>
      </c>
      <c r="E243" s="362" t="s">
        <v>501</v>
      </c>
      <c r="F243" s="388" t="s">
        <v>5870</v>
      </c>
      <c r="G243" s="567"/>
      <c r="H243" s="787"/>
      <c r="I243" s="787"/>
      <c r="J243" s="787"/>
      <c r="K243" s="788"/>
      <c r="L243" s="348"/>
      <c r="M243" s="342"/>
      <c r="N243" s="342"/>
      <c r="O243" s="342"/>
      <c r="P243" s="342"/>
      <c r="Q243" s="342"/>
      <c r="R243" s="342"/>
      <c r="S243" s="342"/>
      <c r="T243" s="342"/>
      <c r="U243" s="342"/>
      <c r="V243" s="342"/>
      <c r="W243" s="342"/>
      <c r="X243" s="342"/>
      <c r="Y243" s="342"/>
    </row>
    <row r="244" spans="1:25" ht="15" x14ac:dyDescent="0.3">
      <c r="A244" s="364"/>
      <c r="B244" s="363"/>
      <c r="C244" s="388" t="s">
        <v>5871</v>
      </c>
      <c r="D244" s="362">
        <v>1</v>
      </c>
      <c r="E244" s="362" t="s">
        <v>258</v>
      </c>
      <c r="F244" s="388" t="s">
        <v>5872</v>
      </c>
      <c r="G244" s="567"/>
      <c r="H244" s="787"/>
      <c r="I244" s="787"/>
      <c r="J244" s="787"/>
      <c r="K244" s="788"/>
      <c r="L244" s="348"/>
      <c r="M244" s="342"/>
      <c r="N244" s="342"/>
      <c r="O244" s="342"/>
      <c r="P244" s="342"/>
      <c r="Q244" s="342"/>
      <c r="R244" s="342"/>
      <c r="S244" s="342"/>
      <c r="T244" s="342"/>
      <c r="U244" s="342"/>
      <c r="V244" s="342"/>
      <c r="W244" s="342"/>
      <c r="X244" s="342"/>
      <c r="Y244" s="342"/>
    </row>
    <row r="245" spans="1:25" ht="15" x14ac:dyDescent="0.3">
      <c r="A245" s="364"/>
      <c r="B245" s="363"/>
      <c r="C245" s="388" t="s">
        <v>5873</v>
      </c>
      <c r="D245" s="362">
        <v>1</v>
      </c>
      <c r="E245" s="362" t="s">
        <v>258</v>
      </c>
      <c r="F245" s="388" t="s">
        <v>5874</v>
      </c>
      <c r="G245" s="567"/>
      <c r="H245" s="787"/>
      <c r="I245" s="787"/>
      <c r="J245" s="787"/>
      <c r="K245" s="788"/>
      <c r="L245" s="348"/>
      <c r="M245" s="342"/>
      <c r="N245" s="342"/>
      <c r="O245" s="342"/>
      <c r="P245" s="342"/>
      <c r="Q245" s="342"/>
      <c r="R245" s="342"/>
      <c r="S245" s="342"/>
      <c r="T245" s="342"/>
      <c r="U245" s="342"/>
      <c r="V245" s="342"/>
      <c r="W245" s="342"/>
      <c r="X245" s="342"/>
      <c r="Y245" s="342"/>
    </row>
    <row r="246" spans="1:25" ht="30" x14ac:dyDescent="0.3">
      <c r="A246" s="364"/>
      <c r="B246" s="363"/>
      <c r="C246" s="388" t="s">
        <v>5875</v>
      </c>
      <c r="D246" s="362">
        <v>1</v>
      </c>
      <c r="E246" s="362" t="s">
        <v>258</v>
      </c>
      <c r="F246" s="383" t="s">
        <v>5876</v>
      </c>
      <c r="G246" s="567"/>
      <c r="H246" s="787"/>
      <c r="I246" s="787"/>
      <c r="J246" s="787"/>
      <c r="K246" s="788"/>
      <c r="L246" s="348"/>
      <c r="M246" s="342"/>
      <c r="N246" s="342"/>
      <c r="O246" s="342"/>
      <c r="P246" s="342"/>
      <c r="Q246" s="342"/>
      <c r="R246" s="342"/>
      <c r="S246" s="342"/>
      <c r="T246" s="342"/>
      <c r="U246" s="342"/>
      <c r="V246" s="342"/>
      <c r="W246" s="342"/>
      <c r="X246" s="342"/>
      <c r="Y246" s="342"/>
    </row>
    <row r="247" spans="1:25" ht="30" x14ac:dyDescent="0.3">
      <c r="A247" s="364" t="s">
        <v>2120</v>
      </c>
      <c r="B247" s="363" t="s">
        <v>2519</v>
      </c>
      <c r="C247" s="388" t="s">
        <v>2520</v>
      </c>
      <c r="D247" s="362">
        <v>1</v>
      </c>
      <c r="E247" s="362" t="s">
        <v>258</v>
      </c>
      <c r="F247" s="391" t="s">
        <v>2521</v>
      </c>
      <c r="G247" s="567"/>
      <c r="H247" s="787"/>
      <c r="I247" s="787"/>
      <c r="J247" s="787"/>
      <c r="K247" s="788"/>
      <c r="L247" s="348"/>
      <c r="M247" s="342"/>
      <c r="N247" s="342"/>
      <c r="O247" s="342"/>
      <c r="P247" s="342"/>
      <c r="Q247" s="342"/>
      <c r="R247" s="342"/>
      <c r="S247" s="342"/>
      <c r="T247" s="342"/>
      <c r="U247" s="342"/>
      <c r="V247" s="342"/>
      <c r="W247" s="342"/>
      <c r="X247" s="342"/>
      <c r="Y247" s="342"/>
    </row>
    <row r="248" spans="1:25" ht="15" x14ac:dyDescent="0.3">
      <c r="A248" s="364"/>
      <c r="B248" s="363"/>
      <c r="C248" s="388" t="s">
        <v>5877</v>
      </c>
      <c r="D248" s="362">
        <v>1</v>
      </c>
      <c r="E248" s="362" t="s">
        <v>258</v>
      </c>
      <c r="F248" s="391" t="s">
        <v>5878</v>
      </c>
      <c r="G248" s="567"/>
      <c r="H248" s="787"/>
      <c r="I248" s="787"/>
      <c r="J248" s="787"/>
      <c r="K248" s="788"/>
      <c r="L248" s="348"/>
      <c r="M248" s="342"/>
      <c r="N248" s="342"/>
      <c r="O248" s="342"/>
      <c r="P248" s="342"/>
      <c r="Q248" s="342"/>
      <c r="R248" s="342"/>
      <c r="S248" s="342"/>
      <c r="T248" s="342"/>
      <c r="U248" s="342"/>
      <c r="V248" s="342"/>
      <c r="W248" s="342"/>
      <c r="X248" s="342"/>
      <c r="Y248" s="342"/>
    </row>
    <row r="249" spans="1:25" ht="30" x14ac:dyDescent="0.3">
      <c r="A249" s="364"/>
      <c r="B249" s="363"/>
      <c r="C249" s="388" t="s">
        <v>5879</v>
      </c>
      <c r="D249" s="362">
        <v>1</v>
      </c>
      <c r="E249" s="362" t="s">
        <v>258</v>
      </c>
      <c r="F249" s="391" t="s">
        <v>5880</v>
      </c>
      <c r="G249" s="567"/>
      <c r="H249" s="787"/>
      <c r="I249" s="787"/>
      <c r="J249" s="787"/>
      <c r="K249" s="788"/>
      <c r="L249" s="348"/>
      <c r="M249" s="342"/>
      <c r="N249" s="342"/>
      <c r="O249" s="342"/>
      <c r="P249" s="342"/>
      <c r="Q249" s="342"/>
      <c r="R249" s="342"/>
      <c r="S249" s="342"/>
      <c r="T249" s="342"/>
      <c r="U249" s="342"/>
      <c r="V249" s="342"/>
      <c r="W249" s="342"/>
      <c r="X249" s="342"/>
      <c r="Y249" s="342"/>
    </row>
    <row r="250" spans="1:25" ht="15" x14ac:dyDescent="0.3">
      <c r="A250" s="364"/>
      <c r="B250" s="363"/>
      <c r="C250" s="388" t="s">
        <v>2524</v>
      </c>
      <c r="D250" s="362">
        <v>1</v>
      </c>
      <c r="E250" s="362" t="s">
        <v>258</v>
      </c>
      <c r="F250" s="391" t="s">
        <v>2525</v>
      </c>
      <c r="G250" s="567"/>
      <c r="H250" s="787"/>
      <c r="I250" s="787"/>
      <c r="J250" s="787"/>
      <c r="K250" s="788"/>
      <c r="L250" s="348"/>
      <c r="M250" s="342"/>
      <c r="N250" s="342"/>
      <c r="O250" s="342"/>
      <c r="P250" s="342"/>
      <c r="Q250" s="342"/>
      <c r="R250" s="342"/>
      <c r="S250" s="342"/>
      <c r="T250" s="342"/>
      <c r="U250" s="342"/>
      <c r="V250" s="342"/>
      <c r="W250" s="342"/>
      <c r="X250" s="342"/>
      <c r="Y250" s="342"/>
    </row>
    <row r="251" spans="1:25" ht="15" x14ac:dyDescent="0.3">
      <c r="A251" s="364"/>
      <c r="B251" s="363"/>
      <c r="C251" s="388" t="s">
        <v>5881</v>
      </c>
      <c r="D251" s="362">
        <v>1</v>
      </c>
      <c r="E251" s="362" t="s">
        <v>400</v>
      </c>
      <c r="F251" s="391" t="s">
        <v>5882</v>
      </c>
      <c r="G251" s="567"/>
      <c r="H251" s="787"/>
      <c r="I251" s="787"/>
      <c r="J251" s="787"/>
      <c r="K251" s="788"/>
      <c r="L251" s="348"/>
      <c r="M251" s="342"/>
      <c r="N251" s="342"/>
      <c r="O251" s="342"/>
      <c r="P251" s="342"/>
      <c r="Q251" s="342"/>
      <c r="R251" s="342"/>
      <c r="S251" s="342"/>
      <c r="T251" s="342"/>
      <c r="U251" s="342"/>
      <c r="V251" s="342"/>
      <c r="W251" s="342"/>
      <c r="X251" s="342"/>
      <c r="Y251" s="342"/>
    </row>
    <row r="252" spans="1:25" ht="15" x14ac:dyDescent="0.3">
      <c r="A252" s="364"/>
      <c r="B252" s="363"/>
      <c r="C252" s="388" t="s">
        <v>5883</v>
      </c>
      <c r="D252" s="362">
        <v>1</v>
      </c>
      <c r="E252" s="362" t="s">
        <v>400</v>
      </c>
      <c r="F252" s="391" t="s">
        <v>5884</v>
      </c>
      <c r="G252" s="567"/>
      <c r="H252" s="787"/>
      <c r="I252" s="787"/>
      <c r="J252" s="787"/>
      <c r="K252" s="788"/>
      <c r="L252" s="348"/>
      <c r="M252" s="342"/>
      <c r="N252" s="342"/>
      <c r="O252" s="342"/>
      <c r="P252" s="342"/>
      <c r="Q252" s="342"/>
      <c r="R252" s="342"/>
      <c r="S252" s="342"/>
      <c r="T252" s="342"/>
      <c r="U252" s="342"/>
      <c r="V252" s="342"/>
      <c r="W252" s="342"/>
      <c r="X252" s="342"/>
      <c r="Y252" s="342"/>
    </row>
    <row r="253" spans="1:25" ht="60" x14ac:dyDescent="0.3">
      <c r="A253" s="364"/>
      <c r="B253" s="363"/>
      <c r="C253" s="388" t="s">
        <v>5885</v>
      </c>
      <c r="D253" s="362">
        <v>1</v>
      </c>
      <c r="E253" s="362" t="s">
        <v>258</v>
      </c>
      <c r="F253" s="391" t="s">
        <v>5886</v>
      </c>
      <c r="G253" s="567"/>
      <c r="H253" s="787"/>
      <c r="I253" s="787"/>
      <c r="J253" s="787"/>
      <c r="K253" s="788"/>
      <c r="L253" s="348"/>
      <c r="M253" s="342"/>
      <c r="N253" s="342"/>
      <c r="O253" s="342"/>
      <c r="P253" s="342"/>
      <c r="Q253" s="342"/>
      <c r="R253" s="342"/>
      <c r="S253" s="342"/>
      <c r="T253" s="342"/>
      <c r="U253" s="342"/>
      <c r="V253" s="342"/>
      <c r="W253" s="342"/>
      <c r="X253" s="342"/>
      <c r="Y253" s="342"/>
    </row>
    <row r="254" spans="1:25" ht="45" x14ac:dyDescent="0.3">
      <c r="A254" s="364"/>
      <c r="B254" s="363"/>
      <c r="C254" s="388" t="s">
        <v>5887</v>
      </c>
      <c r="D254" s="362">
        <v>1</v>
      </c>
      <c r="E254" s="362" t="s">
        <v>198</v>
      </c>
      <c r="F254" s="383" t="s">
        <v>5888</v>
      </c>
      <c r="G254" s="567"/>
      <c r="H254" s="787"/>
      <c r="I254" s="787"/>
      <c r="J254" s="787"/>
      <c r="K254" s="788"/>
      <c r="L254" s="348"/>
      <c r="M254" s="342"/>
      <c r="N254" s="342"/>
      <c r="O254" s="342"/>
      <c r="P254" s="342"/>
      <c r="Q254" s="342"/>
      <c r="R254" s="342"/>
      <c r="S254" s="342"/>
      <c r="T254" s="342"/>
      <c r="U254" s="342"/>
      <c r="V254" s="342"/>
      <c r="W254" s="342"/>
      <c r="X254" s="342"/>
      <c r="Y254" s="342"/>
    </row>
    <row r="255" spans="1:25" ht="30" x14ac:dyDescent="0.3">
      <c r="A255" s="364" t="s">
        <v>807</v>
      </c>
      <c r="B255" s="363" t="s">
        <v>2529</v>
      </c>
      <c r="C255" s="388" t="s">
        <v>2530</v>
      </c>
      <c r="D255" s="362">
        <v>1</v>
      </c>
      <c r="E255" s="362" t="s">
        <v>258</v>
      </c>
      <c r="F255" s="388" t="s">
        <v>2531</v>
      </c>
      <c r="G255" s="567"/>
      <c r="H255" s="787"/>
      <c r="I255" s="787"/>
      <c r="J255" s="787"/>
      <c r="K255" s="788"/>
      <c r="L255" s="348"/>
      <c r="M255" s="342"/>
      <c r="N255" s="342"/>
      <c r="O255" s="342"/>
      <c r="P255" s="342"/>
      <c r="Q255" s="342"/>
      <c r="R255" s="342"/>
      <c r="S255" s="342"/>
      <c r="T255" s="342"/>
      <c r="U255" s="342"/>
      <c r="V255" s="342"/>
      <c r="W255" s="342"/>
      <c r="X255" s="342"/>
      <c r="Y255" s="342"/>
    </row>
    <row r="256" spans="1:25" ht="45" x14ac:dyDescent="0.3">
      <c r="A256" s="364"/>
      <c r="B256" s="363"/>
      <c r="C256" s="388" t="s">
        <v>2532</v>
      </c>
      <c r="D256" s="362">
        <v>1</v>
      </c>
      <c r="E256" s="362" t="s">
        <v>258</v>
      </c>
      <c r="F256" s="388" t="s">
        <v>5889</v>
      </c>
      <c r="G256" s="567"/>
      <c r="H256" s="787"/>
      <c r="I256" s="787"/>
      <c r="J256" s="787"/>
      <c r="K256" s="788"/>
      <c r="L256" s="348"/>
      <c r="M256" s="342"/>
      <c r="N256" s="342"/>
      <c r="O256" s="342"/>
      <c r="P256" s="342"/>
      <c r="Q256" s="342"/>
      <c r="R256" s="342"/>
      <c r="S256" s="342"/>
      <c r="T256" s="342"/>
      <c r="U256" s="342"/>
      <c r="V256" s="342"/>
      <c r="W256" s="342"/>
      <c r="X256" s="342"/>
      <c r="Y256" s="342"/>
    </row>
    <row r="257" spans="1:25" ht="30" x14ac:dyDescent="0.3">
      <c r="A257" s="364"/>
      <c r="B257" s="363"/>
      <c r="C257" s="391" t="s">
        <v>5890</v>
      </c>
      <c r="D257" s="362">
        <v>1</v>
      </c>
      <c r="E257" s="362" t="s">
        <v>258</v>
      </c>
      <c r="F257" s="391" t="s">
        <v>5891</v>
      </c>
      <c r="G257" s="567"/>
      <c r="H257" s="787"/>
      <c r="I257" s="787"/>
      <c r="J257" s="787"/>
      <c r="K257" s="788"/>
      <c r="L257" s="348"/>
      <c r="M257" s="342"/>
      <c r="N257" s="342"/>
      <c r="O257" s="342"/>
      <c r="P257" s="342"/>
      <c r="Q257" s="342"/>
      <c r="R257" s="342"/>
      <c r="S257" s="342"/>
      <c r="T257" s="342"/>
      <c r="U257" s="342"/>
      <c r="V257" s="342"/>
      <c r="W257" s="342"/>
      <c r="X257" s="342"/>
      <c r="Y257" s="342"/>
    </row>
    <row r="258" spans="1:25" ht="90" x14ac:dyDescent="0.3">
      <c r="A258" s="364"/>
      <c r="B258" s="363"/>
      <c r="C258" s="391" t="s">
        <v>2536</v>
      </c>
      <c r="D258" s="362">
        <v>1</v>
      </c>
      <c r="E258" s="362" t="s">
        <v>258</v>
      </c>
      <c r="F258" s="337" t="s">
        <v>5892</v>
      </c>
      <c r="G258" s="568"/>
      <c r="H258" s="787"/>
      <c r="I258" s="787"/>
      <c r="J258" s="787"/>
      <c r="K258" s="788"/>
      <c r="L258" s="348"/>
      <c r="M258" s="342"/>
      <c r="N258" s="342"/>
      <c r="O258" s="342"/>
      <c r="P258" s="342"/>
      <c r="Q258" s="342"/>
      <c r="R258" s="342"/>
      <c r="S258" s="342"/>
      <c r="T258" s="342"/>
      <c r="U258" s="342"/>
      <c r="V258" s="342"/>
      <c r="W258" s="342"/>
      <c r="X258" s="342"/>
      <c r="Y258" s="342"/>
    </row>
    <row r="259" spans="1:25" ht="30" x14ac:dyDescent="0.3">
      <c r="A259" s="364"/>
      <c r="B259" s="363"/>
      <c r="C259" s="388" t="s">
        <v>5893</v>
      </c>
      <c r="D259" s="362">
        <v>1</v>
      </c>
      <c r="E259" s="362" t="s">
        <v>258</v>
      </c>
      <c r="F259" s="388" t="s">
        <v>5894</v>
      </c>
      <c r="G259" s="568"/>
      <c r="H259" s="787"/>
      <c r="I259" s="787"/>
      <c r="J259" s="787"/>
      <c r="K259" s="788"/>
      <c r="L259" s="348"/>
      <c r="M259" s="342"/>
      <c r="N259" s="342"/>
      <c r="O259" s="342"/>
      <c r="P259" s="342"/>
      <c r="Q259" s="342"/>
      <c r="R259" s="342"/>
      <c r="S259" s="342"/>
      <c r="T259" s="342"/>
      <c r="U259" s="342"/>
      <c r="V259" s="342"/>
      <c r="W259" s="342"/>
      <c r="X259" s="342"/>
      <c r="Y259" s="342"/>
    </row>
    <row r="260" spans="1:25" ht="30" x14ac:dyDescent="0.3">
      <c r="A260" s="364" t="s">
        <v>2122</v>
      </c>
      <c r="B260" s="363" t="s">
        <v>2538</v>
      </c>
      <c r="C260" s="388" t="s">
        <v>2539</v>
      </c>
      <c r="D260" s="362">
        <v>1</v>
      </c>
      <c r="E260" s="362" t="s">
        <v>258</v>
      </c>
      <c r="F260" s="391" t="s">
        <v>5895</v>
      </c>
      <c r="G260" s="567"/>
      <c r="H260" s="787"/>
      <c r="I260" s="787"/>
      <c r="J260" s="787"/>
      <c r="K260" s="788"/>
      <c r="L260" s="348"/>
      <c r="M260" s="342"/>
      <c r="N260" s="342"/>
      <c r="O260" s="342"/>
      <c r="P260" s="342"/>
      <c r="Q260" s="342"/>
      <c r="R260" s="342"/>
      <c r="S260" s="342"/>
      <c r="T260" s="342"/>
      <c r="U260" s="342"/>
      <c r="V260" s="342"/>
      <c r="W260" s="342"/>
      <c r="X260" s="342"/>
      <c r="Y260" s="342"/>
    </row>
    <row r="261" spans="1:25" ht="45" x14ac:dyDescent="0.3">
      <c r="A261" s="364"/>
      <c r="B261" s="391"/>
      <c r="C261" s="388" t="s">
        <v>2541</v>
      </c>
      <c r="D261" s="362">
        <v>1</v>
      </c>
      <c r="E261" s="362" t="s">
        <v>258</v>
      </c>
      <c r="F261" s="390" t="s">
        <v>2542</v>
      </c>
      <c r="G261" s="567"/>
      <c r="H261" s="787"/>
      <c r="I261" s="787"/>
      <c r="J261" s="787"/>
      <c r="K261" s="788"/>
      <c r="L261" s="348"/>
      <c r="M261" s="342"/>
      <c r="N261" s="342"/>
      <c r="O261" s="342"/>
      <c r="P261" s="342"/>
      <c r="Q261" s="342"/>
      <c r="R261" s="342"/>
      <c r="S261" s="342"/>
      <c r="T261" s="342"/>
      <c r="U261" s="342"/>
      <c r="V261" s="342"/>
      <c r="W261" s="342"/>
      <c r="X261" s="342"/>
      <c r="Y261" s="342"/>
    </row>
    <row r="262" spans="1:25" ht="30" x14ac:dyDescent="0.3">
      <c r="A262" s="364"/>
      <c r="B262" s="363"/>
      <c r="C262" s="361" t="s">
        <v>5896</v>
      </c>
      <c r="D262" s="362">
        <v>1</v>
      </c>
      <c r="E262" s="362" t="s">
        <v>258</v>
      </c>
      <c r="F262" s="363" t="s">
        <v>5897</v>
      </c>
      <c r="G262" s="567"/>
      <c r="H262" s="787"/>
      <c r="I262" s="787"/>
      <c r="J262" s="787"/>
      <c r="K262" s="788"/>
      <c r="L262" s="348"/>
      <c r="M262" s="342"/>
      <c r="N262" s="342"/>
      <c r="O262" s="342"/>
      <c r="P262" s="342"/>
      <c r="Q262" s="342"/>
      <c r="R262" s="342"/>
      <c r="S262" s="342"/>
      <c r="T262" s="342"/>
      <c r="U262" s="342"/>
      <c r="V262" s="342"/>
      <c r="W262" s="342"/>
      <c r="X262" s="342"/>
      <c r="Y262" s="342"/>
    </row>
    <row r="263" spans="1:25" ht="15" x14ac:dyDescent="0.3">
      <c r="A263" s="371" t="s">
        <v>99</v>
      </c>
      <c r="B263" s="944" t="s">
        <v>6258</v>
      </c>
      <c r="C263" s="947"/>
      <c r="D263" s="947"/>
      <c r="E263" s="947"/>
      <c r="F263" s="947"/>
      <c r="G263" s="1013"/>
      <c r="H263" s="787">
        <f>SUM(D264:D264)</f>
        <v>1</v>
      </c>
      <c r="I263" s="787">
        <f>COUNT(D264:D264)*2</f>
        <v>2</v>
      </c>
      <c r="J263" s="787">
        <f>H263*100/I263</f>
        <v>50</v>
      </c>
      <c r="K263" s="788"/>
      <c r="L263" s="348"/>
      <c r="M263" s="342"/>
      <c r="N263" s="342"/>
      <c r="O263" s="342"/>
      <c r="P263" s="342"/>
      <c r="Q263" s="342"/>
      <c r="R263" s="342"/>
      <c r="S263" s="342"/>
      <c r="T263" s="342"/>
      <c r="U263" s="342"/>
      <c r="V263" s="342"/>
      <c r="W263" s="342"/>
      <c r="X263" s="342"/>
      <c r="Y263" s="342"/>
    </row>
    <row r="264" spans="1:25" ht="45" x14ac:dyDescent="0.3">
      <c r="A264" s="364" t="s">
        <v>1429</v>
      </c>
      <c r="B264" s="363" t="s">
        <v>800</v>
      </c>
      <c r="C264" s="361" t="s">
        <v>2119</v>
      </c>
      <c r="D264" s="362">
        <v>1</v>
      </c>
      <c r="E264" s="389" t="s">
        <v>576</v>
      </c>
      <c r="F264" s="388" t="s">
        <v>5898</v>
      </c>
      <c r="G264" s="567"/>
      <c r="H264" s="787"/>
      <c r="I264" s="787"/>
      <c r="J264" s="787"/>
      <c r="K264" s="788"/>
      <c r="L264" s="348"/>
      <c r="M264" s="342"/>
      <c r="N264" s="342"/>
      <c r="O264" s="342"/>
      <c r="P264" s="342"/>
      <c r="Q264" s="342"/>
      <c r="R264" s="342"/>
      <c r="S264" s="342"/>
      <c r="T264" s="342"/>
      <c r="U264" s="342"/>
      <c r="V264" s="342"/>
      <c r="W264" s="342"/>
      <c r="X264" s="342"/>
      <c r="Y264" s="342"/>
    </row>
    <row r="265" spans="1:25" s="335" customFormat="1" ht="30.75" customHeight="1" x14ac:dyDescent="0.35">
      <c r="A265" s="580"/>
      <c r="B265" s="1009" t="s">
        <v>98</v>
      </c>
      <c r="C265" s="1010"/>
      <c r="D265" s="1010"/>
      <c r="E265" s="1010"/>
      <c r="F265" s="1010"/>
      <c r="G265" s="1010"/>
      <c r="H265" s="788"/>
      <c r="I265" s="788"/>
      <c r="J265" s="788"/>
      <c r="K265" s="788"/>
      <c r="L265" s="788"/>
      <c r="M265" s="752"/>
      <c r="N265" s="752"/>
      <c r="O265" s="752"/>
      <c r="P265" s="752"/>
      <c r="Q265" s="752"/>
      <c r="R265" s="752"/>
      <c r="S265" s="752"/>
      <c r="T265" s="752"/>
      <c r="U265" s="752"/>
      <c r="V265" s="752"/>
      <c r="W265" s="752"/>
      <c r="X265" s="752"/>
      <c r="Y265" s="752"/>
    </row>
    <row r="266" spans="1:25" ht="15" x14ac:dyDescent="0.3">
      <c r="A266" s="371" t="s">
        <v>103</v>
      </c>
      <c r="B266" s="944" t="s">
        <v>2543</v>
      </c>
      <c r="C266" s="947"/>
      <c r="D266" s="947"/>
      <c r="E266" s="947"/>
      <c r="F266" s="947"/>
      <c r="G266" s="1013"/>
      <c r="H266" s="787">
        <f>SUM(D267:D280)</f>
        <v>14</v>
      </c>
      <c r="I266" s="787">
        <f>COUNT(D267:D280)*2</f>
        <v>28</v>
      </c>
      <c r="J266" s="787">
        <f>H266*100/I266</f>
        <v>50</v>
      </c>
      <c r="K266" s="788"/>
      <c r="L266" s="348"/>
      <c r="M266" s="342"/>
      <c r="N266" s="342"/>
      <c r="O266" s="342"/>
      <c r="P266" s="342"/>
      <c r="Q266" s="342"/>
      <c r="R266" s="342"/>
      <c r="S266" s="342"/>
      <c r="T266" s="342"/>
      <c r="U266" s="342"/>
      <c r="V266" s="342"/>
      <c r="W266" s="342"/>
      <c r="X266" s="342"/>
      <c r="Y266" s="342"/>
    </row>
    <row r="267" spans="1:25" ht="30" x14ac:dyDescent="0.3">
      <c r="A267" s="364" t="s">
        <v>5899</v>
      </c>
      <c r="B267" s="369" t="s">
        <v>4495</v>
      </c>
      <c r="C267" s="387" t="s">
        <v>4496</v>
      </c>
      <c r="D267" s="362">
        <v>1</v>
      </c>
      <c r="E267" s="370" t="s">
        <v>163</v>
      </c>
      <c r="F267" s="384" t="s">
        <v>4497</v>
      </c>
      <c r="G267" s="567"/>
      <c r="H267" s="787"/>
      <c r="I267" s="787"/>
      <c r="J267" s="787"/>
      <c r="K267" s="788"/>
      <c r="L267" s="348"/>
      <c r="M267" s="342"/>
      <c r="N267" s="342"/>
      <c r="O267" s="342"/>
      <c r="P267" s="342"/>
      <c r="Q267" s="342"/>
      <c r="R267" s="342"/>
      <c r="S267" s="342"/>
      <c r="T267" s="342"/>
      <c r="U267" s="342"/>
      <c r="V267" s="342"/>
      <c r="W267" s="342"/>
      <c r="X267" s="342"/>
      <c r="Y267" s="342"/>
    </row>
    <row r="268" spans="1:25" ht="30" x14ac:dyDescent="0.3">
      <c r="A268" s="364"/>
      <c r="B268" s="369"/>
      <c r="C268" s="387" t="s">
        <v>4498</v>
      </c>
      <c r="D268" s="362">
        <v>1</v>
      </c>
      <c r="E268" s="370" t="s">
        <v>163</v>
      </c>
      <c r="F268" s="384" t="s">
        <v>4497</v>
      </c>
      <c r="G268" s="567"/>
      <c r="H268" s="787"/>
      <c r="I268" s="787"/>
      <c r="J268" s="787"/>
      <c r="K268" s="788"/>
      <c r="L268" s="348"/>
      <c r="M268" s="342"/>
      <c r="N268" s="342"/>
      <c r="O268" s="342"/>
      <c r="P268" s="342"/>
      <c r="Q268" s="342"/>
      <c r="R268" s="342"/>
      <c r="S268" s="342"/>
      <c r="T268" s="342"/>
      <c r="U268" s="342"/>
      <c r="V268" s="342"/>
      <c r="W268" s="342"/>
      <c r="X268" s="342"/>
      <c r="Y268" s="342"/>
    </row>
    <row r="269" spans="1:25" ht="30" x14ac:dyDescent="0.3">
      <c r="A269" s="364"/>
      <c r="B269" s="369"/>
      <c r="C269" s="387" t="s">
        <v>4499</v>
      </c>
      <c r="D269" s="362">
        <v>1</v>
      </c>
      <c r="E269" s="370" t="s">
        <v>163</v>
      </c>
      <c r="F269" s="384" t="s">
        <v>4497</v>
      </c>
      <c r="G269" s="567"/>
      <c r="H269" s="787"/>
      <c r="I269" s="787"/>
      <c r="J269" s="787"/>
      <c r="K269" s="788"/>
      <c r="L269" s="348"/>
      <c r="M269" s="342"/>
      <c r="N269" s="342"/>
      <c r="O269" s="342"/>
      <c r="P269" s="342"/>
      <c r="Q269" s="342"/>
      <c r="R269" s="342"/>
      <c r="S269" s="342"/>
      <c r="T269" s="342"/>
      <c r="U269" s="342"/>
      <c r="V269" s="342"/>
      <c r="W269" s="342"/>
      <c r="X269" s="342"/>
      <c r="Y269" s="342"/>
    </row>
    <row r="270" spans="1:25" ht="30" x14ac:dyDescent="0.3">
      <c r="A270" s="364"/>
      <c r="B270" s="369"/>
      <c r="C270" s="387" t="s">
        <v>4500</v>
      </c>
      <c r="D270" s="362">
        <v>1</v>
      </c>
      <c r="E270" s="370" t="s">
        <v>163</v>
      </c>
      <c r="F270" s="384" t="s">
        <v>4497</v>
      </c>
      <c r="G270" s="567"/>
      <c r="H270" s="787"/>
      <c r="I270" s="787"/>
      <c r="J270" s="787"/>
      <c r="K270" s="788"/>
      <c r="L270" s="348"/>
      <c r="M270" s="342"/>
      <c r="N270" s="342"/>
      <c r="O270" s="342"/>
      <c r="P270" s="342"/>
      <c r="Q270" s="342"/>
      <c r="R270" s="342"/>
      <c r="S270" s="342"/>
      <c r="T270" s="342"/>
      <c r="U270" s="342"/>
      <c r="V270" s="342"/>
      <c r="W270" s="342"/>
      <c r="X270" s="342"/>
      <c r="Y270" s="342"/>
    </row>
    <row r="271" spans="1:25" ht="45" x14ac:dyDescent="0.3">
      <c r="A271" s="364" t="s">
        <v>1853</v>
      </c>
      <c r="B271" s="363" t="s">
        <v>1841</v>
      </c>
      <c r="C271" s="361" t="s">
        <v>5900</v>
      </c>
      <c r="D271" s="362">
        <v>1</v>
      </c>
      <c r="E271" s="362" t="s">
        <v>400</v>
      </c>
      <c r="F271" s="363" t="s">
        <v>5901</v>
      </c>
      <c r="G271" s="567"/>
      <c r="H271" s="787"/>
      <c r="I271" s="787"/>
      <c r="J271" s="787"/>
      <c r="K271" s="788"/>
      <c r="L271" s="348"/>
      <c r="M271" s="342"/>
      <c r="N271" s="342"/>
      <c r="O271" s="342"/>
      <c r="P271" s="342"/>
      <c r="Q271" s="342"/>
      <c r="R271" s="342"/>
      <c r="S271" s="342"/>
      <c r="T271" s="342"/>
      <c r="U271" s="342"/>
      <c r="V271" s="342"/>
      <c r="W271" s="342"/>
      <c r="X271" s="342"/>
      <c r="Y271" s="342"/>
    </row>
    <row r="272" spans="1:25" ht="60" x14ac:dyDescent="0.3">
      <c r="A272" s="364"/>
      <c r="B272" s="363"/>
      <c r="C272" s="361" t="s">
        <v>6257</v>
      </c>
      <c r="D272" s="362">
        <v>1</v>
      </c>
      <c r="E272" s="362" t="s">
        <v>400</v>
      </c>
      <c r="F272" s="363" t="s">
        <v>6256</v>
      </c>
      <c r="G272" s="567"/>
      <c r="H272" s="787"/>
      <c r="I272" s="787"/>
      <c r="J272" s="787"/>
      <c r="K272" s="788"/>
      <c r="L272" s="348"/>
      <c r="M272" s="342"/>
      <c r="N272" s="342"/>
      <c r="O272" s="342"/>
      <c r="P272" s="342"/>
      <c r="Q272" s="342"/>
      <c r="R272" s="342"/>
      <c r="S272" s="342"/>
      <c r="T272" s="342"/>
      <c r="U272" s="342"/>
      <c r="V272" s="342"/>
      <c r="W272" s="342"/>
      <c r="X272" s="342"/>
      <c r="Y272" s="342"/>
    </row>
    <row r="273" spans="1:25" ht="60" x14ac:dyDescent="0.3">
      <c r="A273" s="364"/>
      <c r="B273" s="363"/>
      <c r="C273" s="361" t="s">
        <v>2544</v>
      </c>
      <c r="D273" s="362">
        <v>1</v>
      </c>
      <c r="E273" s="362" t="s">
        <v>400</v>
      </c>
      <c r="F273" s="363" t="s">
        <v>2545</v>
      </c>
      <c r="G273" s="567"/>
      <c r="H273" s="787"/>
      <c r="I273" s="787"/>
      <c r="J273" s="787"/>
      <c r="K273" s="788"/>
      <c r="L273" s="348"/>
      <c r="M273" s="342"/>
      <c r="N273" s="342"/>
      <c r="O273" s="342"/>
      <c r="P273" s="342"/>
      <c r="Q273" s="342"/>
      <c r="R273" s="342"/>
      <c r="S273" s="342"/>
      <c r="T273" s="342"/>
      <c r="U273" s="342"/>
      <c r="V273" s="342"/>
      <c r="W273" s="342"/>
      <c r="X273" s="342"/>
      <c r="Y273" s="342"/>
    </row>
    <row r="274" spans="1:25" ht="45" x14ac:dyDescent="0.3">
      <c r="A274" s="364"/>
      <c r="B274" s="363"/>
      <c r="C274" s="361" t="s">
        <v>2546</v>
      </c>
      <c r="D274" s="362">
        <v>1</v>
      </c>
      <c r="E274" s="362" t="s">
        <v>400</v>
      </c>
      <c r="F274" s="363" t="s">
        <v>5902</v>
      </c>
      <c r="G274" s="567"/>
      <c r="H274" s="787"/>
      <c r="I274" s="787"/>
      <c r="J274" s="787"/>
      <c r="K274" s="788"/>
      <c r="L274" s="348"/>
      <c r="M274" s="342"/>
      <c r="N274" s="342"/>
      <c r="O274" s="342"/>
      <c r="P274" s="342"/>
      <c r="Q274" s="342"/>
      <c r="R274" s="342"/>
      <c r="S274" s="342"/>
      <c r="T274" s="342"/>
      <c r="U274" s="342"/>
      <c r="V274" s="342"/>
      <c r="W274" s="342"/>
      <c r="X274" s="342"/>
      <c r="Y274" s="342"/>
    </row>
    <row r="275" spans="1:25" ht="45" x14ac:dyDescent="0.3">
      <c r="A275" s="364" t="s">
        <v>5903</v>
      </c>
      <c r="B275" s="369" t="s">
        <v>4503</v>
      </c>
      <c r="C275" s="386" t="s">
        <v>2547</v>
      </c>
      <c r="D275" s="362">
        <v>1</v>
      </c>
      <c r="E275" s="362" t="s">
        <v>400</v>
      </c>
      <c r="F275" s="363" t="s">
        <v>5904</v>
      </c>
      <c r="G275" s="567"/>
      <c r="H275" s="787"/>
      <c r="I275" s="787"/>
      <c r="J275" s="787"/>
      <c r="K275" s="788"/>
      <c r="L275" s="348"/>
      <c r="M275" s="342"/>
      <c r="N275" s="342"/>
      <c r="O275" s="342"/>
      <c r="P275" s="342"/>
      <c r="Q275" s="342"/>
      <c r="R275" s="342"/>
      <c r="S275" s="342"/>
      <c r="T275" s="342"/>
      <c r="U275" s="342"/>
      <c r="V275" s="342"/>
      <c r="W275" s="342"/>
      <c r="X275" s="342"/>
      <c r="Y275" s="342"/>
    </row>
    <row r="276" spans="1:25" ht="30" x14ac:dyDescent="0.3">
      <c r="A276" s="364" t="s">
        <v>5905</v>
      </c>
      <c r="B276" s="369" t="s">
        <v>4509</v>
      </c>
      <c r="C276" s="386" t="s">
        <v>2548</v>
      </c>
      <c r="D276" s="362">
        <v>1</v>
      </c>
      <c r="E276" s="362" t="s">
        <v>400</v>
      </c>
      <c r="F276" s="363" t="s">
        <v>5906</v>
      </c>
      <c r="G276" s="567"/>
      <c r="H276" s="787"/>
      <c r="I276" s="787"/>
      <c r="J276" s="787"/>
      <c r="K276" s="788"/>
      <c r="L276" s="348"/>
      <c r="M276" s="342"/>
      <c r="N276" s="342"/>
      <c r="O276" s="342"/>
      <c r="P276" s="342"/>
      <c r="Q276" s="342"/>
      <c r="R276" s="342"/>
      <c r="S276" s="342"/>
      <c r="T276" s="342"/>
      <c r="U276" s="342"/>
      <c r="V276" s="342"/>
      <c r="W276" s="342"/>
      <c r="X276" s="342"/>
      <c r="Y276" s="342"/>
    </row>
    <row r="277" spans="1:25" ht="45" x14ac:dyDescent="0.3">
      <c r="A277" s="364"/>
      <c r="B277" s="384"/>
      <c r="C277" s="386" t="s">
        <v>2549</v>
      </c>
      <c r="D277" s="362">
        <v>1</v>
      </c>
      <c r="E277" s="362" t="s">
        <v>400</v>
      </c>
      <c r="F277" s="363" t="s">
        <v>5907</v>
      </c>
      <c r="G277" s="567"/>
      <c r="H277" s="787"/>
      <c r="I277" s="787"/>
      <c r="J277" s="787"/>
      <c r="K277" s="788"/>
      <c r="L277" s="348"/>
      <c r="M277" s="342"/>
      <c r="N277" s="342"/>
      <c r="O277" s="342"/>
      <c r="P277" s="342"/>
      <c r="Q277" s="342"/>
      <c r="R277" s="342"/>
      <c r="S277" s="342"/>
      <c r="T277" s="342"/>
      <c r="U277" s="342"/>
      <c r="V277" s="342"/>
      <c r="W277" s="342"/>
      <c r="X277" s="342"/>
      <c r="Y277" s="342"/>
    </row>
    <row r="278" spans="1:25" ht="30" x14ac:dyDescent="0.3">
      <c r="A278" s="364" t="s">
        <v>5908</v>
      </c>
      <c r="B278" s="361" t="s">
        <v>4520</v>
      </c>
      <c r="C278" s="369" t="s">
        <v>6255</v>
      </c>
      <c r="D278" s="362">
        <v>1</v>
      </c>
      <c r="E278" s="385" t="s">
        <v>400</v>
      </c>
      <c r="F278" s="384" t="s">
        <v>4521</v>
      </c>
      <c r="G278" s="567"/>
      <c r="H278" s="787"/>
      <c r="I278" s="787"/>
      <c r="J278" s="787"/>
      <c r="K278" s="788"/>
      <c r="L278" s="348"/>
      <c r="M278" s="342"/>
      <c r="N278" s="342"/>
      <c r="O278" s="342"/>
      <c r="P278" s="342"/>
      <c r="Q278" s="342"/>
      <c r="R278" s="342"/>
      <c r="S278" s="342"/>
      <c r="T278" s="342"/>
      <c r="U278" s="342"/>
      <c r="V278" s="342"/>
      <c r="W278" s="342"/>
      <c r="X278" s="342"/>
      <c r="Y278" s="342"/>
    </row>
    <row r="279" spans="1:25" ht="30" x14ac:dyDescent="0.3">
      <c r="A279" s="364"/>
      <c r="B279" s="361"/>
      <c r="C279" s="369" t="s">
        <v>6254</v>
      </c>
      <c r="D279" s="362">
        <v>1</v>
      </c>
      <c r="E279" s="385" t="s">
        <v>400</v>
      </c>
      <c r="F279" s="384" t="s">
        <v>4521</v>
      </c>
      <c r="G279" s="567"/>
      <c r="H279" s="787"/>
      <c r="I279" s="787"/>
      <c r="J279" s="787"/>
      <c r="K279" s="788"/>
      <c r="L279" s="348"/>
      <c r="M279" s="342"/>
      <c r="N279" s="342"/>
      <c r="O279" s="342"/>
      <c r="P279" s="342"/>
      <c r="Q279" s="342"/>
      <c r="R279" s="342"/>
      <c r="S279" s="342"/>
      <c r="T279" s="342"/>
      <c r="U279" s="342"/>
      <c r="V279" s="342"/>
      <c r="W279" s="342"/>
      <c r="X279" s="342"/>
      <c r="Y279" s="342"/>
    </row>
    <row r="280" spans="1:25" ht="30" x14ac:dyDescent="0.3">
      <c r="A280" s="364" t="s">
        <v>4534</v>
      </c>
      <c r="B280" s="369" t="s">
        <v>6253</v>
      </c>
      <c r="C280" s="369" t="s">
        <v>1848</v>
      </c>
      <c r="D280" s="362">
        <v>1</v>
      </c>
      <c r="E280" s="370" t="s">
        <v>400</v>
      </c>
      <c r="F280" s="384" t="s">
        <v>1849</v>
      </c>
      <c r="G280" s="567"/>
      <c r="H280" s="787"/>
      <c r="I280" s="787"/>
      <c r="J280" s="787"/>
      <c r="K280" s="788"/>
      <c r="L280" s="348"/>
      <c r="M280" s="342"/>
      <c r="N280" s="342"/>
      <c r="O280" s="342"/>
      <c r="P280" s="342"/>
      <c r="Q280" s="342"/>
      <c r="R280" s="342"/>
      <c r="S280" s="342"/>
      <c r="T280" s="342"/>
      <c r="U280" s="342"/>
      <c r="V280" s="342"/>
      <c r="W280" s="342"/>
      <c r="X280" s="342"/>
      <c r="Y280" s="342"/>
    </row>
    <row r="281" spans="1:25" ht="15" x14ac:dyDescent="0.3">
      <c r="A281" s="371" t="s">
        <v>105</v>
      </c>
      <c r="B281" s="944" t="s">
        <v>2550</v>
      </c>
      <c r="C281" s="947"/>
      <c r="D281" s="947"/>
      <c r="E281" s="947"/>
      <c r="F281" s="947"/>
      <c r="G281" s="1013"/>
      <c r="H281" s="787">
        <f>SUM(D282:D284)</f>
        <v>3</v>
      </c>
      <c r="I281" s="787">
        <f>COUNT(D282:D284)*2</f>
        <v>6</v>
      </c>
      <c r="J281" s="787">
        <f>H281*100/I281</f>
        <v>50</v>
      </c>
      <c r="K281" s="788"/>
      <c r="L281" s="348"/>
      <c r="M281" s="342"/>
      <c r="N281" s="342"/>
      <c r="O281" s="342"/>
      <c r="P281" s="342"/>
      <c r="Q281" s="342"/>
      <c r="R281" s="342"/>
      <c r="S281" s="342"/>
      <c r="T281" s="342"/>
      <c r="U281" s="342"/>
      <c r="V281" s="342"/>
      <c r="W281" s="342"/>
      <c r="X281" s="342"/>
      <c r="Y281" s="342"/>
    </row>
    <row r="282" spans="1:25" ht="45" x14ac:dyDescent="0.3">
      <c r="A282" s="364" t="s">
        <v>1465</v>
      </c>
      <c r="B282" s="363" t="s">
        <v>4546</v>
      </c>
      <c r="C282" s="361" t="s">
        <v>2551</v>
      </c>
      <c r="D282" s="362">
        <v>1</v>
      </c>
      <c r="E282" s="362" t="s">
        <v>400</v>
      </c>
      <c r="F282" s="363" t="s">
        <v>5909</v>
      </c>
      <c r="G282" s="567"/>
      <c r="H282" s="787"/>
      <c r="I282" s="787"/>
      <c r="J282" s="787"/>
      <c r="K282" s="788"/>
      <c r="L282" s="348"/>
      <c r="M282" s="342"/>
      <c r="N282" s="342"/>
      <c r="O282" s="342"/>
      <c r="P282" s="342"/>
      <c r="Q282" s="342"/>
      <c r="R282" s="342"/>
      <c r="S282" s="342"/>
      <c r="T282" s="342"/>
      <c r="U282" s="342"/>
      <c r="V282" s="342"/>
      <c r="W282" s="342"/>
      <c r="X282" s="342"/>
      <c r="Y282" s="342"/>
    </row>
    <row r="283" spans="1:25" ht="45" x14ac:dyDescent="0.3">
      <c r="A283" s="364" t="s">
        <v>1482</v>
      </c>
      <c r="B283" s="363" t="s">
        <v>4553</v>
      </c>
      <c r="C283" s="383" t="s">
        <v>1851</v>
      </c>
      <c r="D283" s="362">
        <v>1</v>
      </c>
      <c r="E283" s="362" t="s">
        <v>308</v>
      </c>
      <c r="F283" s="363" t="s">
        <v>5910</v>
      </c>
      <c r="G283" s="567"/>
      <c r="H283" s="787"/>
      <c r="I283" s="787"/>
      <c r="J283" s="787"/>
      <c r="K283" s="788"/>
      <c r="L283" s="348"/>
      <c r="M283" s="342"/>
      <c r="N283" s="342"/>
      <c r="O283" s="342"/>
      <c r="P283" s="342"/>
      <c r="Q283" s="342"/>
      <c r="R283" s="342"/>
      <c r="S283" s="342"/>
      <c r="T283" s="342"/>
      <c r="U283" s="342"/>
      <c r="V283" s="342"/>
      <c r="W283" s="342"/>
      <c r="X283" s="342"/>
      <c r="Y283" s="342"/>
    </row>
    <row r="284" spans="1:25" ht="59.5" customHeight="1" x14ac:dyDescent="0.3">
      <c r="A284" s="364" t="s">
        <v>1485</v>
      </c>
      <c r="B284" s="363" t="s">
        <v>6252</v>
      </c>
      <c r="C284" s="361" t="s">
        <v>5911</v>
      </c>
      <c r="D284" s="362">
        <v>1</v>
      </c>
      <c r="E284" s="362" t="s">
        <v>400</v>
      </c>
      <c r="F284" s="363" t="s">
        <v>5912</v>
      </c>
      <c r="G284" s="567"/>
      <c r="H284" s="787"/>
      <c r="I284" s="787"/>
      <c r="J284" s="787"/>
      <c r="K284" s="788"/>
      <c r="L284" s="348"/>
      <c r="M284" s="342"/>
      <c r="N284" s="342"/>
      <c r="O284" s="342"/>
      <c r="P284" s="342"/>
      <c r="Q284" s="342"/>
      <c r="R284" s="342"/>
      <c r="S284" s="342"/>
      <c r="T284" s="342"/>
      <c r="U284" s="342"/>
      <c r="V284" s="342"/>
      <c r="W284" s="342"/>
      <c r="X284" s="342"/>
      <c r="Y284" s="342"/>
    </row>
    <row r="285" spans="1:25" ht="15" x14ac:dyDescent="0.3">
      <c r="A285" s="371"/>
      <c r="B285" s="949" t="s">
        <v>813</v>
      </c>
      <c r="C285" s="947"/>
      <c r="D285" s="947"/>
      <c r="E285" s="947"/>
      <c r="F285" s="947"/>
      <c r="G285" s="1013"/>
      <c r="H285" s="787">
        <f>H286+H292+H305+H314+H330+H345</f>
        <v>63</v>
      </c>
      <c r="I285" s="787">
        <f>I286+I292+I305+I314+I330+I345</f>
        <v>126</v>
      </c>
      <c r="J285" s="787">
        <f>H285*100/I285</f>
        <v>50</v>
      </c>
      <c r="K285" s="788"/>
      <c r="L285" s="348"/>
      <c r="M285" s="342"/>
      <c r="N285" s="342"/>
      <c r="O285" s="342"/>
      <c r="P285" s="342"/>
      <c r="Q285" s="342"/>
      <c r="R285" s="342"/>
      <c r="S285" s="342"/>
      <c r="T285" s="342"/>
      <c r="U285" s="342"/>
      <c r="V285" s="342"/>
      <c r="W285" s="342"/>
      <c r="X285" s="342"/>
      <c r="Y285" s="342"/>
    </row>
    <row r="286" spans="1:25" ht="15" x14ac:dyDescent="0.3">
      <c r="A286" s="371" t="s">
        <v>114</v>
      </c>
      <c r="B286" s="944" t="s">
        <v>815</v>
      </c>
      <c r="C286" s="947"/>
      <c r="D286" s="947"/>
      <c r="E286" s="947"/>
      <c r="F286" s="947"/>
      <c r="G286" s="1013"/>
      <c r="H286" s="787">
        <f>SUM(D287:D291)</f>
        <v>5</v>
      </c>
      <c r="I286" s="787">
        <f>COUNT(D287:D291)*2</f>
        <v>10</v>
      </c>
      <c r="J286" s="787">
        <f>H286*100/I286</f>
        <v>50</v>
      </c>
      <c r="K286" s="788"/>
      <c r="L286" s="348"/>
      <c r="M286" s="342"/>
      <c r="N286" s="342"/>
      <c r="O286" s="342"/>
      <c r="P286" s="342"/>
      <c r="Q286" s="342"/>
      <c r="R286" s="342"/>
      <c r="S286" s="342"/>
      <c r="T286" s="342"/>
      <c r="U286" s="342"/>
      <c r="V286" s="342"/>
      <c r="W286" s="342"/>
      <c r="X286" s="342"/>
      <c r="Y286" s="342"/>
    </row>
    <row r="287" spans="1:25" ht="30" x14ac:dyDescent="0.3">
      <c r="A287" s="364" t="s">
        <v>1861</v>
      </c>
      <c r="B287" s="363" t="s">
        <v>2552</v>
      </c>
      <c r="C287" s="361" t="s">
        <v>1863</v>
      </c>
      <c r="D287" s="362">
        <v>1</v>
      </c>
      <c r="E287" s="362" t="s">
        <v>400</v>
      </c>
      <c r="F287" s="361" t="s">
        <v>1864</v>
      </c>
      <c r="G287" s="573"/>
      <c r="H287" s="787"/>
      <c r="I287" s="787"/>
      <c r="J287" s="787"/>
      <c r="K287" s="788"/>
      <c r="L287" s="348"/>
      <c r="M287" s="342"/>
      <c r="N287" s="342"/>
      <c r="O287" s="342"/>
      <c r="P287" s="342"/>
      <c r="Q287" s="342"/>
      <c r="R287" s="342"/>
      <c r="S287" s="342"/>
      <c r="T287" s="342"/>
      <c r="U287" s="342"/>
      <c r="V287" s="342"/>
      <c r="W287" s="342"/>
      <c r="X287" s="342"/>
      <c r="Y287" s="342"/>
    </row>
    <row r="288" spans="1:25" ht="30" x14ac:dyDescent="0.3">
      <c r="A288" s="364" t="s">
        <v>2165</v>
      </c>
      <c r="B288" s="363" t="s">
        <v>2553</v>
      </c>
      <c r="C288" s="361" t="s">
        <v>2554</v>
      </c>
      <c r="D288" s="362">
        <v>1</v>
      </c>
      <c r="E288" s="362" t="s">
        <v>400</v>
      </c>
      <c r="F288" s="361" t="s">
        <v>2168</v>
      </c>
      <c r="G288" s="573"/>
      <c r="H288" s="787"/>
      <c r="I288" s="787"/>
      <c r="J288" s="787"/>
      <c r="K288" s="788"/>
      <c r="L288" s="348"/>
      <c r="M288" s="342"/>
      <c r="N288" s="342"/>
      <c r="O288" s="342"/>
      <c r="P288" s="342"/>
      <c r="Q288" s="342"/>
      <c r="R288" s="342"/>
      <c r="S288" s="342"/>
      <c r="T288" s="342"/>
      <c r="U288" s="342"/>
      <c r="V288" s="342"/>
      <c r="W288" s="342"/>
      <c r="X288" s="342"/>
      <c r="Y288" s="342"/>
    </row>
    <row r="289" spans="1:25" ht="30" x14ac:dyDescent="0.3">
      <c r="A289" s="364" t="s">
        <v>1598</v>
      </c>
      <c r="B289" s="363" t="s">
        <v>5913</v>
      </c>
      <c r="C289" s="363" t="s">
        <v>5914</v>
      </c>
      <c r="D289" s="362">
        <v>1</v>
      </c>
      <c r="E289" s="362" t="s">
        <v>400</v>
      </c>
      <c r="F289" s="361" t="s">
        <v>5085</v>
      </c>
      <c r="G289" s="573"/>
      <c r="H289" s="787"/>
      <c r="I289" s="787"/>
      <c r="J289" s="787"/>
      <c r="K289" s="788"/>
      <c r="L289" s="348"/>
      <c r="M289" s="342"/>
      <c r="N289" s="342"/>
      <c r="O289" s="342"/>
      <c r="P289" s="342"/>
      <c r="Q289" s="342"/>
      <c r="R289" s="342"/>
      <c r="S289" s="342"/>
      <c r="T289" s="342"/>
      <c r="U289" s="342"/>
      <c r="V289" s="342"/>
      <c r="W289" s="342"/>
      <c r="X289" s="342"/>
      <c r="Y289" s="342"/>
    </row>
    <row r="290" spans="1:25" ht="30" x14ac:dyDescent="0.3">
      <c r="A290" s="364" t="s">
        <v>1601</v>
      </c>
      <c r="B290" s="363" t="s">
        <v>822</v>
      </c>
      <c r="C290" s="383" t="s">
        <v>823</v>
      </c>
      <c r="D290" s="362">
        <v>1</v>
      </c>
      <c r="E290" s="362" t="s">
        <v>400</v>
      </c>
      <c r="F290" s="363" t="s">
        <v>824</v>
      </c>
      <c r="G290" s="573"/>
      <c r="H290" s="787"/>
      <c r="I290" s="787"/>
      <c r="J290" s="787"/>
      <c r="K290" s="788"/>
      <c r="L290" s="348"/>
      <c r="M290" s="342"/>
      <c r="N290" s="342"/>
      <c r="O290" s="342"/>
      <c r="P290" s="342"/>
      <c r="Q290" s="342"/>
      <c r="R290" s="342"/>
      <c r="S290" s="342"/>
      <c r="T290" s="342"/>
      <c r="U290" s="342"/>
      <c r="V290" s="342"/>
      <c r="W290" s="342"/>
      <c r="X290" s="342"/>
      <c r="Y290" s="342"/>
    </row>
    <row r="291" spans="1:25" ht="15" x14ac:dyDescent="0.3">
      <c r="A291" s="364" t="s">
        <v>825</v>
      </c>
      <c r="B291" s="382" t="s">
        <v>826</v>
      </c>
      <c r="C291" s="361" t="s">
        <v>2557</v>
      </c>
      <c r="D291" s="362">
        <v>1</v>
      </c>
      <c r="E291" s="362" t="s">
        <v>400</v>
      </c>
      <c r="F291" s="361" t="s">
        <v>5915</v>
      </c>
      <c r="G291" s="573"/>
      <c r="H291" s="787"/>
      <c r="I291" s="787"/>
      <c r="J291" s="787"/>
      <c r="K291" s="788"/>
      <c r="L291" s="348"/>
      <c r="M291" s="342"/>
      <c r="N291" s="342"/>
      <c r="O291" s="342"/>
      <c r="P291" s="342"/>
      <c r="Q291" s="342"/>
      <c r="R291" s="342"/>
      <c r="S291" s="342"/>
      <c r="T291" s="342"/>
      <c r="U291" s="342"/>
      <c r="V291" s="342"/>
      <c r="W291" s="342"/>
      <c r="X291" s="342"/>
      <c r="Y291" s="342"/>
    </row>
    <row r="292" spans="1:25" ht="15" x14ac:dyDescent="0.3">
      <c r="A292" s="371" t="s">
        <v>116</v>
      </c>
      <c r="B292" s="944" t="s">
        <v>829</v>
      </c>
      <c r="C292" s="947"/>
      <c r="D292" s="947"/>
      <c r="E292" s="947"/>
      <c r="F292" s="947"/>
      <c r="G292" s="1013"/>
      <c r="H292" s="787">
        <f>SUM(D293:D304)</f>
        <v>12</v>
      </c>
      <c r="I292" s="787">
        <f>COUNT(D293:D304)*2</f>
        <v>24</v>
      </c>
      <c r="J292" s="787">
        <f>H292*100/I292</f>
        <v>50</v>
      </c>
      <c r="K292" s="788"/>
      <c r="L292" s="348"/>
      <c r="M292" s="342"/>
      <c r="N292" s="342"/>
      <c r="O292" s="342"/>
      <c r="P292" s="342"/>
      <c r="Q292" s="342"/>
      <c r="R292" s="342"/>
      <c r="S292" s="342"/>
      <c r="T292" s="342"/>
      <c r="U292" s="342"/>
      <c r="V292" s="342"/>
      <c r="W292" s="342"/>
      <c r="X292" s="342"/>
      <c r="Y292" s="342"/>
    </row>
    <row r="293" spans="1:25" ht="30" x14ac:dyDescent="0.3">
      <c r="A293" s="364" t="s">
        <v>1603</v>
      </c>
      <c r="B293" s="363" t="s">
        <v>831</v>
      </c>
      <c r="C293" s="363" t="s">
        <v>4568</v>
      </c>
      <c r="D293" s="362">
        <v>1</v>
      </c>
      <c r="E293" s="362" t="s">
        <v>228</v>
      </c>
      <c r="F293" s="361" t="s">
        <v>4569</v>
      </c>
      <c r="G293" s="567"/>
      <c r="H293" s="787"/>
      <c r="I293" s="787"/>
      <c r="J293" s="787"/>
      <c r="K293" s="788"/>
      <c r="L293" s="348"/>
      <c r="M293" s="342"/>
      <c r="N293" s="342"/>
      <c r="O293" s="342"/>
      <c r="P293" s="342"/>
      <c r="Q293" s="342"/>
      <c r="R293" s="342"/>
      <c r="S293" s="342"/>
      <c r="T293" s="342"/>
      <c r="U293" s="342"/>
      <c r="V293" s="342"/>
      <c r="W293" s="342"/>
      <c r="X293" s="342"/>
      <c r="Y293" s="342"/>
    </row>
    <row r="294" spans="1:25" ht="30" x14ac:dyDescent="0.3">
      <c r="A294" s="364"/>
      <c r="B294" s="363"/>
      <c r="C294" s="363" t="s">
        <v>835</v>
      </c>
      <c r="D294" s="362">
        <v>1</v>
      </c>
      <c r="E294" s="362" t="s">
        <v>256</v>
      </c>
      <c r="F294" s="361" t="s">
        <v>5916</v>
      </c>
      <c r="G294" s="567"/>
      <c r="H294" s="787"/>
      <c r="I294" s="787"/>
      <c r="J294" s="787"/>
      <c r="K294" s="788"/>
      <c r="L294" s="348"/>
      <c r="M294" s="342"/>
      <c r="N294" s="342"/>
      <c r="O294" s="342"/>
      <c r="P294" s="342"/>
      <c r="Q294" s="342"/>
      <c r="R294" s="342"/>
      <c r="S294" s="342"/>
      <c r="T294" s="342"/>
      <c r="U294" s="342"/>
      <c r="V294" s="342"/>
      <c r="W294" s="342"/>
      <c r="X294" s="342"/>
      <c r="Y294" s="342"/>
    </row>
    <row r="295" spans="1:25" ht="30" x14ac:dyDescent="0.3">
      <c r="A295" s="364"/>
      <c r="B295" s="363"/>
      <c r="C295" s="363" t="s">
        <v>839</v>
      </c>
      <c r="D295" s="362">
        <v>1</v>
      </c>
      <c r="E295" s="362" t="s">
        <v>228</v>
      </c>
      <c r="F295" s="361" t="s">
        <v>840</v>
      </c>
      <c r="G295" s="567"/>
      <c r="H295" s="787"/>
      <c r="I295" s="787"/>
      <c r="J295" s="787"/>
      <c r="K295" s="788"/>
      <c r="L295" s="348"/>
      <c r="M295" s="342"/>
      <c r="N295" s="342"/>
      <c r="O295" s="342"/>
      <c r="P295" s="342"/>
      <c r="Q295" s="342"/>
      <c r="R295" s="342"/>
      <c r="S295" s="342"/>
      <c r="T295" s="342"/>
      <c r="U295" s="342"/>
      <c r="V295" s="342"/>
      <c r="W295" s="342"/>
      <c r="X295" s="342"/>
      <c r="Y295" s="342"/>
    </row>
    <row r="296" spans="1:25" ht="15" x14ac:dyDescent="0.3">
      <c r="A296" s="364"/>
      <c r="B296" s="363"/>
      <c r="C296" s="361" t="s">
        <v>1867</v>
      </c>
      <c r="D296" s="362">
        <v>1</v>
      </c>
      <c r="E296" s="362" t="s">
        <v>228</v>
      </c>
      <c r="F296" s="361" t="s">
        <v>5917</v>
      </c>
      <c r="G296" s="567"/>
      <c r="H296" s="787"/>
      <c r="I296" s="787"/>
      <c r="J296" s="787"/>
      <c r="K296" s="788"/>
      <c r="L296" s="348"/>
      <c r="M296" s="342"/>
      <c r="N296" s="342"/>
      <c r="O296" s="342"/>
      <c r="P296" s="342"/>
      <c r="Q296" s="342"/>
      <c r="R296" s="342"/>
      <c r="S296" s="342"/>
      <c r="T296" s="342"/>
      <c r="U296" s="342"/>
      <c r="V296" s="342"/>
      <c r="W296" s="342"/>
      <c r="X296" s="342"/>
      <c r="Y296" s="342"/>
    </row>
    <row r="297" spans="1:25" ht="30" x14ac:dyDescent="0.3">
      <c r="A297" s="364"/>
      <c r="B297" s="363"/>
      <c r="C297" s="361" t="s">
        <v>1868</v>
      </c>
      <c r="D297" s="362">
        <v>1</v>
      </c>
      <c r="E297" s="362" t="s">
        <v>228</v>
      </c>
      <c r="F297" s="361" t="s">
        <v>5918</v>
      </c>
      <c r="G297" s="567"/>
      <c r="H297" s="787"/>
      <c r="I297" s="787"/>
      <c r="J297" s="787"/>
      <c r="K297" s="788"/>
      <c r="L297" s="348"/>
      <c r="M297" s="342"/>
      <c r="N297" s="342"/>
      <c r="O297" s="342"/>
      <c r="P297" s="342"/>
      <c r="Q297" s="342"/>
      <c r="R297" s="342"/>
      <c r="S297" s="342"/>
      <c r="T297" s="342"/>
      <c r="U297" s="342"/>
      <c r="V297" s="342"/>
      <c r="W297" s="342"/>
      <c r="X297" s="342"/>
      <c r="Y297" s="342"/>
    </row>
    <row r="298" spans="1:25" ht="60" x14ac:dyDescent="0.3">
      <c r="A298" s="364" t="s">
        <v>1607</v>
      </c>
      <c r="B298" s="363" t="s">
        <v>842</v>
      </c>
      <c r="C298" s="363" t="s">
        <v>5919</v>
      </c>
      <c r="D298" s="362">
        <v>1</v>
      </c>
      <c r="E298" s="379" t="s">
        <v>2577</v>
      </c>
      <c r="F298" s="337" t="s">
        <v>6250</v>
      </c>
      <c r="G298" s="567"/>
      <c r="H298" s="787"/>
      <c r="I298" s="787"/>
      <c r="J298" s="787"/>
      <c r="K298" s="788"/>
      <c r="L298" s="348"/>
      <c r="M298" s="342"/>
      <c r="N298" s="342"/>
      <c r="O298" s="342"/>
      <c r="P298" s="342"/>
      <c r="Q298" s="342"/>
      <c r="R298" s="342"/>
      <c r="S298" s="342"/>
      <c r="T298" s="342"/>
      <c r="U298" s="342"/>
      <c r="V298" s="342"/>
      <c r="W298" s="342"/>
      <c r="X298" s="342"/>
      <c r="Y298" s="342"/>
    </row>
    <row r="299" spans="1:25" ht="60" x14ac:dyDescent="0.3">
      <c r="A299" s="364"/>
      <c r="B299" s="363"/>
      <c r="C299" s="372" t="s">
        <v>2559</v>
      </c>
      <c r="D299" s="362">
        <v>1</v>
      </c>
      <c r="E299" s="362" t="s">
        <v>198</v>
      </c>
      <c r="F299" s="372" t="s">
        <v>5920</v>
      </c>
      <c r="G299" s="567"/>
      <c r="H299" s="787"/>
      <c r="I299" s="787"/>
      <c r="J299" s="787"/>
      <c r="K299" s="788"/>
      <c r="L299" s="348"/>
      <c r="M299" s="342"/>
      <c r="N299" s="342"/>
      <c r="O299" s="342"/>
      <c r="P299" s="342"/>
      <c r="Q299" s="342"/>
      <c r="R299" s="342"/>
      <c r="S299" s="342"/>
      <c r="T299" s="342"/>
      <c r="U299" s="342"/>
      <c r="V299" s="342"/>
      <c r="W299" s="342"/>
      <c r="X299" s="342"/>
      <c r="Y299" s="342"/>
    </row>
    <row r="300" spans="1:25" ht="30" x14ac:dyDescent="0.3">
      <c r="A300" s="364"/>
      <c r="B300" s="363"/>
      <c r="C300" s="372" t="s">
        <v>5921</v>
      </c>
      <c r="D300" s="362">
        <v>1</v>
      </c>
      <c r="E300" s="362" t="s">
        <v>198</v>
      </c>
      <c r="F300" s="372" t="s">
        <v>5922</v>
      </c>
      <c r="G300" s="567"/>
      <c r="H300" s="787"/>
      <c r="I300" s="787"/>
      <c r="J300" s="787"/>
      <c r="K300" s="788"/>
      <c r="L300" s="348"/>
      <c r="M300" s="342"/>
      <c r="N300" s="342"/>
      <c r="O300" s="342"/>
      <c r="P300" s="342"/>
      <c r="Q300" s="342"/>
      <c r="R300" s="342"/>
      <c r="S300" s="342"/>
      <c r="T300" s="342"/>
      <c r="U300" s="342"/>
      <c r="V300" s="342"/>
      <c r="W300" s="342"/>
      <c r="X300" s="342"/>
      <c r="Y300" s="342"/>
    </row>
    <row r="301" spans="1:25" ht="15" x14ac:dyDescent="0.3">
      <c r="A301" s="364"/>
      <c r="B301" s="363"/>
      <c r="C301" s="363" t="s">
        <v>2783</v>
      </c>
      <c r="D301" s="362">
        <v>1</v>
      </c>
      <c r="E301" s="362" t="s">
        <v>294</v>
      </c>
      <c r="F301" s="361" t="s">
        <v>5923</v>
      </c>
      <c r="G301" s="567"/>
      <c r="H301" s="787"/>
      <c r="I301" s="787"/>
      <c r="J301" s="787"/>
      <c r="K301" s="788"/>
      <c r="L301" s="348"/>
      <c r="M301" s="342"/>
      <c r="N301" s="342"/>
      <c r="O301" s="342"/>
      <c r="P301" s="342"/>
      <c r="Q301" s="342"/>
      <c r="R301" s="342"/>
      <c r="S301" s="342"/>
      <c r="T301" s="342"/>
      <c r="U301" s="342"/>
      <c r="V301" s="342"/>
      <c r="W301" s="342"/>
      <c r="X301" s="342"/>
      <c r="Y301" s="342"/>
    </row>
    <row r="302" spans="1:25" ht="30" x14ac:dyDescent="0.3">
      <c r="A302" s="364" t="s">
        <v>1609</v>
      </c>
      <c r="B302" s="363" t="s">
        <v>847</v>
      </c>
      <c r="C302" s="363" t="s">
        <v>848</v>
      </c>
      <c r="D302" s="362">
        <v>1</v>
      </c>
      <c r="E302" s="362" t="s">
        <v>228</v>
      </c>
      <c r="F302" s="361" t="s">
        <v>6249</v>
      </c>
      <c r="G302" s="567"/>
      <c r="H302" s="787"/>
      <c r="I302" s="787"/>
      <c r="J302" s="787"/>
      <c r="K302" s="788"/>
      <c r="L302" s="348"/>
      <c r="M302" s="342"/>
      <c r="N302" s="342"/>
      <c r="O302" s="342"/>
      <c r="P302" s="342"/>
      <c r="Q302" s="342"/>
      <c r="R302" s="342"/>
      <c r="S302" s="342"/>
      <c r="T302" s="342"/>
      <c r="U302" s="342"/>
      <c r="V302" s="342"/>
      <c r="W302" s="342"/>
      <c r="X302" s="342"/>
      <c r="Y302" s="342"/>
    </row>
    <row r="303" spans="1:25" ht="30" x14ac:dyDescent="0.3">
      <c r="A303" s="364"/>
      <c r="B303" s="363"/>
      <c r="C303" s="363" t="s">
        <v>2784</v>
      </c>
      <c r="D303" s="362">
        <v>1</v>
      </c>
      <c r="E303" s="362" t="s">
        <v>256</v>
      </c>
      <c r="F303" s="361" t="s">
        <v>1871</v>
      </c>
      <c r="G303" s="567"/>
      <c r="H303" s="787"/>
      <c r="I303" s="787"/>
      <c r="J303" s="787"/>
      <c r="K303" s="788"/>
      <c r="L303" s="348"/>
      <c r="M303" s="342"/>
      <c r="N303" s="342"/>
      <c r="O303" s="342"/>
      <c r="P303" s="342"/>
      <c r="Q303" s="342"/>
      <c r="R303" s="342"/>
      <c r="S303" s="342"/>
      <c r="T303" s="342"/>
      <c r="U303" s="342"/>
      <c r="V303" s="342"/>
      <c r="W303" s="342"/>
      <c r="X303" s="342"/>
      <c r="Y303" s="342"/>
    </row>
    <row r="304" spans="1:25" ht="30" x14ac:dyDescent="0.3">
      <c r="A304" s="364"/>
      <c r="B304" s="363"/>
      <c r="C304" s="363" t="s">
        <v>2565</v>
      </c>
      <c r="D304" s="362">
        <v>1</v>
      </c>
      <c r="E304" s="362" t="s">
        <v>256</v>
      </c>
      <c r="F304" s="361" t="s">
        <v>2566</v>
      </c>
      <c r="G304" s="567"/>
      <c r="H304" s="787"/>
      <c r="I304" s="787"/>
      <c r="J304" s="787"/>
      <c r="K304" s="788"/>
      <c r="L304" s="348"/>
      <c r="M304" s="342"/>
      <c r="N304" s="342"/>
      <c r="O304" s="342"/>
      <c r="P304" s="342"/>
      <c r="Q304" s="342"/>
      <c r="R304" s="342"/>
      <c r="S304" s="342"/>
      <c r="T304" s="342"/>
      <c r="U304" s="342"/>
      <c r="V304" s="342"/>
      <c r="W304" s="342"/>
      <c r="X304" s="342"/>
      <c r="Y304" s="342"/>
    </row>
    <row r="305" spans="1:25" ht="15" x14ac:dyDescent="0.3">
      <c r="A305" s="371" t="s">
        <v>118</v>
      </c>
      <c r="B305" s="944" t="s">
        <v>852</v>
      </c>
      <c r="C305" s="947"/>
      <c r="D305" s="947"/>
      <c r="E305" s="947"/>
      <c r="F305" s="947"/>
      <c r="G305" s="1013"/>
      <c r="H305" s="787">
        <f>SUM(D306:D313)</f>
        <v>8</v>
      </c>
      <c r="I305" s="787">
        <f>COUNT(D306:D313)*2</f>
        <v>16</v>
      </c>
      <c r="J305" s="787">
        <f>H305*100/I305</f>
        <v>50</v>
      </c>
      <c r="K305" s="788"/>
      <c r="L305" s="348"/>
      <c r="M305" s="342"/>
      <c r="N305" s="342"/>
      <c r="O305" s="342"/>
      <c r="P305" s="342"/>
      <c r="Q305" s="342"/>
      <c r="R305" s="342"/>
      <c r="S305" s="342"/>
      <c r="T305" s="342"/>
      <c r="U305" s="342"/>
      <c r="V305" s="342"/>
      <c r="W305" s="342"/>
      <c r="X305" s="342"/>
      <c r="Y305" s="342"/>
    </row>
    <row r="306" spans="1:25" ht="30" x14ac:dyDescent="0.3">
      <c r="A306" s="364" t="s">
        <v>1610</v>
      </c>
      <c r="B306" s="361" t="s">
        <v>5924</v>
      </c>
      <c r="C306" s="361" t="s">
        <v>5925</v>
      </c>
      <c r="D306" s="362">
        <v>1</v>
      </c>
      <c r="E306" s="362" t="s">
        <v>256</v>
      </c>
      <c r="F306" s="361" t="s">
        <v>5926</v>
      </c>
      <c r="G306" s="573"/>
      <c r="H306" s="787"/>
      <c r="I306" s="787"/>
      <c r="J306" s="787"/>
      <c r="K306" s="788"/>
      <c r="L306" s="348"/>
      <c r="M306" s="342"/>
      <c r="N306" s="342"/>
      <c r="O306" s="342"/>
      <c r="P306" s="342"/>
      <c r="Q306" s="342"/>
      <c r="R306" s="342"/>
      <c r="S306" s="342"/>
      <c r="T306" s="342"/>
      <c r="U306" s="342"/>
      <c r="V306" s="342"/>
      <c r="W306" s="342"/>
      <c r="X306" s="342"/>
      <c r="Y306" s="342"/>
    </row>
    <row r="307" spans="1:25" ht="15" x14ac:dyDescent="0.3">
      <c r="A307" s="364"/>
      <c r="B307" s="361"/>
      <c r="C307" s="361" t="s">
        <v>856</v>
      </c>
      <c r="D307" s="362">
        <v>1</v>
      </c>
      <c r="E307" s="362" t="s">
        <v>256</v>
      </c>
      <c r="F307" s="361" t="s">
        <v>5926</v>
      </c>
      <c r="G307" s="573"/>
      <c r="H307" s="787"/>
      <c r="I307" s="787"/>
      <c r="J307" s="787"/>
      <c r="K307" s="788"/>
      <c r="L307" s="348"/>
      <c r="M307" s="342"/>
      <c r="N307" s="342"/>
      <c r="O307" s="342"/>
      <c r="P307" s="342"/>
      <c r="Q307" s="342"/>
      <c r="R307" s="342"/>
      <c r="S307" s="342"/>
      <c r="T307" s="342"/>
      <c r="U307" s="342"/>
      <c r="V307" s="342"/>
      <c r="W307" s="342"/>
      <c r="X307" s="342"/>
      <c r="Y307" s="342"/>
    </row>
    <row r="308" spans="1:25" ht="15" x14ac:dyDescent="0.3">
      <c r="A308" s="364"/>
      <c r="B308" s="361"/>
      <c r="C308" s="361" t="s">
        <v>5927</v>
      </c>
      <c r="D308" s="362">
        <v>1</v>
      </c>
      <c r="E308" s="362" t="s">
        <v>256</v>
      </c>
      <c r="F308" s="361" t="s">
        <v>5926</v>
      </c>
      <c r="G308" s="573"/>
      <c r="H308" s="787"/>
      <c r="I308" s="787"/>
      <c r="J308" s="787"/>
      <c r="K308" s="788"/>
      <c r="L308" s="348"/>
      <c r="M308" s="342"/>
      <c r="N308" s="342"/>
      <c r="O308" s="342"/>
      <c r="P308" s="342"/>
      <c r="Q308" s="342"/>
      <c r="R308" s="342"/>
      <c r="S308" s="342"/>
      <c r="T308" s="342"/>
      <c r="U308" s="342"/>
      <c r="V308" s="342"/>
      <c r="W308" s="342"/>
      <c r="X308" s="342"/>
      <c r="Y308" s="342"/>
    </row>
    <row r="309" spans="1:25" ht="15" x14ac:dyDescent="0.3">
      <c r="A309" s="364"/>
      <c r="B309" s="361"/>
      <c r="C309" s="361" t="s">
        <v>857</v>
      </c>
      <c r="D309" s="362">
        <v>1</v>
      </c>
      <c r="E309" s="362" t="s">
        <v>256</v>
      </c>
      <c r="F309" s="361" t="s">
        <v>5928</v>
      </c>
      <c r="G309" s="573"/>
      <c r="H309" s="787"/>
      <c r="I309" s="787"/>
      <c r="J309" s="787"/>
      <c r="K309" s="788"/>
      <c r="L309" s="348"/>
      <c r="M309" s="342"/>
      <c r="N309" s="342"/>
      <c r="O309" s="342"/>
      <c r="P309" s="342"/>
      <c r="Q309" s="342"/>
      <c r="R309" s="342"/>
      <c r="S309" s="342"/>
      <c r="T309" s="342"/>
      <c r="U309" s="342"/>
      <c r="V309" s="342"/>
      <c r="W309" s="342"/>
      <c r="X309" s="342"/>
      <c r="Y309" s="342"/>
    </row>
    <row r="310" spans="1:25" ht="15" x14ac:dyDescent="0.3">
      <c r="A310" s="364"/>
      <c r="B310" s="361"/>
      <c r="C310" s="361" t="s">
        <v>5929</v>
      </c>
      <c r="D310" s="362">
        <v>1</v>
      </c>
      <c r="E310" s="362" t="s">
        <v>256</v>
      </c>
      <c r="F310" s="361" t="s">
        <v>5926</v>
      </c>
      <c r="G310" s="573"/>
      <c r="H310" s="787"/>
      <c r="I310" s="787"/>
      <c r="J310" s="787"/>
      <c r="K310" s="788"/>
      <c r="L310" s="348"/>
      <c r="M310" s="342"/>
      <c r="N310" s="342"/>
      <c r="O310" s="342"/>
      <c r="P310" s="342"/>
      <c r="Q310" s="342"/>
      <c r="R310" s="342"/>
      <c r="S310" s="342"/>
      <c r="T310" s="342"/>
      <c r="U310" s="342"/>
      <c r="V310" s="342"/>
      <c r="W310" s="342"/>
      <c r="X310" s="342"/>
      <c r="Y310" s="342"/>
    </row>
    <row r="311" spans="1:25" ht="30" x14ac:dyDescent="0.3">
      <c r="A311" s="364" t="s">
        <v>1611</v>
      </c>
      <c r="B311" s="363" t="s">
        <v>859</v>
      </c>
      <c r="C311" s="361" t="s">
        <v>860</v>
      </c>
      <c r="D311" s="362">
        <v>1</v>
      </c>
      <c r="E311" s="362" t="s">
        <v>2577</v>
      </c>
      <c r="F311" s="361" t="s">
        <v>5930</v>
      </c>
      <c r="G311" s="573"/>
      <c r="H311" s="787"/>
      <c r="I311" s="787"/>
      <c r="J311" s="787"/>
      <c r="K311" s="788"/>
      <c r="L311" s="348"/>
      <c r="M311" s="342"/>
      <c r="N311" s="342"/>
      <c r="O311" s="342"/>
      <c r="P311" s="342"/>
      <c r="Q311" s="342"/>
      <c r="R311" s="342"/>
      <c r="S311" s="342"/>
      <c r="T311" s="342"/>
      <c r="U311" s="342"/>
      <c r="V311" s="342"/>
      <c r="W311" s="342"/>
      <c r="X311" s="342"/>
      <c r="Y311" s="342"/>
    </row>
    <row r="312" spans="1:25" ht="30" x14ac:dyDescent="0.3">
      <c r="A312" s="364"/>
      <c r="B312" s="363"/>
      <c r="C312" s="361" t="s">
        <v>861</v>
      </c>
      <c r="D312" s="362">
        <v>1</v>
      </c>
      <c r="E312" s="362" t="s">
        <v>294</v>
      </c>
      <c r="F312" s="361" t="s">
        <v>5931</v>
      </c>
      <c r="G312" s="573"/>
      <c r="H312" s="787"/>
      <c r="I312" s="787"/>
      <c r="J312" s="787"/>
      <c r="K312" s="788"/>
      <c r="L312" s="348"/>
      <c r="M312" s="342"/>
      <c r="N312" s="342"/>
      <c r="O312" s="342"/>
      <c r="P312" s="342"/>
      <c r="Q312" s="342"/>
      <c r="R312" s="342"/>
      <c r="S312" s="342"/>
      <c r="T312" s="342"/>
      <c r="U312" s="342"/>
      <c r="V312" s="342"/>
      <c r="W312" s="342"/>
      <c r="X312" s="342"/>
      <c r="Y312" s="342"/>
    </row>
    <row r="313" spans="1:25" ht="30" x14ac:dyDescent="0.3">
      <c r="A313" s="364"/>
      <c r="B313" s="363"/>
      <c r="C313" s="363" t="s">
        <v>5932</v>
      </c>
      <c r="D313" s="362">
        <v>1</v>
      </c>
      <c r="E313" s="362" t="s">
        <v>294</v>
      </c>
      <c r="F313" s="361" t="s">
        <v>5931</v>
      </c>
      <c r="G313" s="573"/>
      <c r="H313" s="787"/>
      <c r="I313" s="787"/>
      <c r="J313" s="787"/>
      <c r="K313" s="788"/>
      <c r="L313" s="348"/>
      <c r="M313" s="342"/>
      <c r="N313" s="342"/>
      <c r="O313" s="342"/>
      <c r="P313" s="342"/>
      <c r="Q313" s="342"/>
      <c r="R313" s="342"/>
      <c r="S313" s="342"/>
      <c r="T313" s="342"/>
      <c r="U313" s="342"/>
      <c r="V313" s="342"/>
      <c r="W313" s="342"/>
      <c r="X313" s="342"/>
      <c r="Y313" s="342"/>
    </row>
    <row r="314" spans="1:25" ht="15" x14ac:dyDescent="0.3">
      <c r="A314" s="371" t="s">
        <v>119</v>
      </c>
      <c r="B314" s="944" t="s">
        <v>5933</v>
      </c>
      <c r="C314" s="947"/>
      <c r="D314" s="947"/>
      <c r="E314" s="947"/>
      <c r="F314" s="947"/>
      <c r="G314" s="1013"/>
      <c r="H314" s="787">
        <f>SUM(D315:D329)</f>
        <v>15</v>
      </c>
      <c r="I314" s="787">
        <f>COUNT(D315:D329)*2</f>
        <v>30</v>
      </c>
      <c r="J314" s="787">
        <f>H314*100/I314</f>
        <v>50</v>
      </c>
      <c r="K314" s="788"/>
      <c r="L314" s="348"/>
      <c r="M314" s="342"/>
      <c r="N314" s="342"/>
      <c r="O314" s="342"/>
      <c r="P314" s="342"/>
      <c r="Q314" s="342"/>
      <c r="R314" s="342"/>
      <c r="S314" s="342"/>
      <c r="T314" s="342"/>
      <c r="U314" s="342"/>
      <c r="V314" s="342"/>
      <c r="W314" s="342"/>
      <c r="X314" s="342"/>
      <c r="Y314" s="342"/>
    </row>
    <row r="315" spans="1:25" ht="45" x14ac:dyDescent="0.3">
      <c r="A315" s="364" t="s">
        <v>1612</v>
      </c>
      <c r="B315" s="361" t="s">
        <v>5934</v>
      </c>
      <c r="C315" s="361" t="s">
        <v>1613</v>
      </c>
      <c r="D315" s="362">
        <v>1</v>
      </c>
      <c r="E315" s="362" t="s">
        <v>198</v>
      </c>
      <c r="F315" s="361" t="s">
        <v>6248</v>
      </c>
      <c r="G315" s="573"/>
      <c r="H315" s="787"/>
      <c r="I315" s="787"/>
      <c r="J315" s="787"/>
      <c r="K315" s="788"/>
      <c r="L315" s="348"/>
      <c r="M315" s="342"/>
      <c r="N315" s="342"/>
      <c r="O315" s="342"/>
      <c r="P315" s="342"/>
      <c r="Q315" s="342"/>
      <c r="R315" s="342"/>
      <c r="S315" s="342"/>
      <c r="T315" s="342"/>
      <c r="U315" s="342"/>
      <c r="V315" s="342"/>
      <c r="W315" s="342"/>
      <c r="X315" s="342"/>
      <c r="Y315" s="342"/>
    </row>
    <row r="316" spans="1:25" ht="75" x14ac:dyDescent="0.3">
      <c r="A316" s="364"/>
      <c r="B316" s="361"/>
      <c r="C316" s="361" t="s">
        <v>5935</v>
      </c>
      <c r="D316" s="362">
        <v>1</v>
      </c>
      <c r="E316" s="362" t="s">
        <v>198</v>
      </c>
      <c r="F316" s="361" t="s">
        <v>5936</v>
      </c>
      <c r="G316" s="573"/>
      <c r="H316" s="787"/>
      <c r="I316" s="787"/>
      <c r="J316" s="787"/>
      <c r="K316" s="788"/>
      <c r="L316" s="348"/>
      <c r="M316" s="342"/>
      <c r="N316" s="342"/>
      <c r="O316" s="342"/>
      <c r="P316" s="342"/>
      <c r="Q316" s="342"/>
      <c r="R316" s="342"/>
      <c r="S316" s="342"/>
      <c r="T316" s="342"/>
      <c r="U316" s="342"/>
      <c r="V316" s="342"/>
      <c r="W316" s="342"/>
      <c r="X316" s="342"/>
      <c r="Y316" s="342"/>
    </row>
    <row r="317" spans="1:25" ht="15" x14ac:dyDescent="0.3">
      <c r="A317" s="364"/>
      <c r="B317" s="361"/>
      <c r="C317" s="361" t="s">
        <v>874</v>
      </c>
      <c r="D317" s="362">
        <v>1</v>
      </c>
      <c r="E317" s="362" t="s">
        <v>198</v>
      </c>
      <c r="F317" s="361" t="s">
        <v>5937</v>
      </c>
      <c r="G317" s="573"/>
      <c r="H317" s="787"/>
      <c r="I317" s="787"/>
      <c r="J317" s="787"/>
      <c r="K317" s="788"/>
      <c r="L317" s="348"/>
      <c r="M317" s="342"/>
      <c r="N317" s="342"/>
      <c r="O317" s="342"/>
      <c r="P317" s="342"/>
      <c r="Q317" s="342"/>
      <c r="R317" s="342"/>
      <c r="S317" s="342"/>
      <c r="T317" s="342"/>
      <c r="U317" s="342"/>
      <c r="V317" s="342"/>
      <c r="W317" s="342"/>
      <c r="X317" s="342"/>
      <c r="Y317" s="342"/>
    </row>
    <row r="318" spans="1:25" ht="30" x14ac:dyDescent="0.3">
      <c r="A318" s="364"/>
      <c r="B318" s="361"/>
      <c r="C318" s="366" t="s">
        <v>5938</v>
      </c>
      <c r="D318" s="362">
        <v>1</v>
      </c>
      <c r="E318" s="362" t="s">
        <v>198</v>
      </c>
      <c r="F318" s="361" t="s">
        <v>5939</v>
      </c>
      <c r="G318" s="574"/>
      <c r="H318" s="787"/>
      <c r="I318" s="787"/>
      <c r="J318" s="787"/>
      <c r="K318" s="788"/>
      <c r="L318" s="348"/>
      <c r="M318" s="342"/>
      <c r="N318" s="342"/>
      <c r="O318" s="342"/>
      <c r="P318" s="342"/>
      <c r="Q318" s="342"/>
      <c r="R318" s="342"/>
      <c r="S318" s="342"/>
      <c r="T318" s="342"/>
      <c r="U318" s="342"/>
      <c r="V318" s="342"/>
      <c r="W318" s="342"/>
      <c r="X318" s="342"/>
      <c r="Y318" s="342"/>
    </row>
    <row r="319" spans="1:25" ht="45" x14ac:dyDescent="0.3">
      <c r="A319" s="364" t="s">
        <v>1618</v>
      </c>
      <c r="B319" s="361" t="s">
        <v>5940</v>
      </c>
      <c r="C319" s="381" t="s">
        <v>879</v>
      </c>
      <c r="D319" s="362">
        <v>1</v>
      </c>
      <c r="E319" s="380" t="s">
        <v>256</v>
      </c>
      <c r="F319" s="363" t="s">
        <v>5941</v>
      </c>
      <c r="G319" s="567"/>
      <c r="H319" s="787"/>
      <c r="I319" s="787"/>
      <c r="J319" s="787"/>
      <c r="K319" s="788"/>
      <c r="L319" s="348"/>
      <c r="M319" s="342"/>
      <c r="N319" s="342"/>
      <c r="O319" s="342"/>
      <c r="P319" s="342"/>
      <c r="Q319" s="342"/>
      <c r="R319" s="342"/>
      <c r="S319" s="342"/>
      <c r="T319" s="342"/>
      <c r="U319" s="342"/>
      <c r="V319" s="342"/>
      <c r="W319" s="342"/>
      <c r="X319" s="342"/>
      <c r="Y319" s="342"/>
    </row>
    <row r="320" spans="1:25" ht="30" x14ac:dyDescent="0.3">
      <c r="A320" s="364"/>
      <c r="B320" s="361"/>
      <c r="C320" s="363" t="s">
        <v>5942</v>
      </c>
      <c r="D320" s="362">
        <v>1</v>
      </c>
      <c r="E320" s="380" t="s">
        <v>256</v>
      </c>
      <c r="F320" s="363" t="s">
        <v>5943</v>
      </c>
      <c r="G320" s="567"/>
      <c r="H320" s="787"/>
      <c r="I320" s="787"/>
      <c r="J320" s="787"/>
      <c r="K320" s="788"/>
      <c r="L320" s="348"/>
      <c r="M320" s="342"/>
      <c r="N320" s="342"/>
      <c r="O320" s="342"/>
      <c r="P320" s="342"/>
      <c r="Q320" s="342"/>
      <c r="R320" s="342"/>
      <c r="S320" s="342"/>
      <c r="T320" s="342"/>
      <c r="U320" s="342"/>
      <c r="V320" s="342"/>
      <c r="W320" s="342"/>
      <c r="X320" s="342"/>
      <c r="Y320" s="342"/>
    </row>
    <row r="321" spans="1:25" ht="45" x14ac:dyDescent="0.3">
      <c r="A321" s="364"/>
      <c r="B321" s="361"/>
      <c r="C321" s="361" t="s">
        <v>5944</v>
      </c>
      <c r="D321" s="362">
        <v>1</v>
      </c>
      <c r="E321" s="380" t="s">
        <v>256</v>
      </c>
      <c r="F321" s="363" t="s">
        <v>5945</v>
      </c>
      <c r="G321" s="567"/>
      <c r="H321" s="787"/>
      <c r="I321" s="787"/>
      <c r="J321" s="787"/>
      <c r="K321" s="788"/>
      <c r="L321" s="348"/>
      <c r="M321" s="342"/>
      <c r="N321" s="342"/>
      <c r="O321" s="342"/>
      <c r="P321" s="342"/>
      <c r="Q321" s="342"/>
      <c r="R321" s="342"/>
      <c r="S321" s="342"/>
      <c r="T321" s="342"/>
      <c r="U321" s="342"/>
      <c r="V321" s="342"/>
      <c r="W321" s="342"/>
      <c r="X321" s="342"/>
      <c r="Y321" s="342"/>
    </row>
    <row r="322" spans="1:25" ht="15" x14ac:dyDescent="0.3">
      <c r="A322" s="364"/>
      <c r="B322" s="361"/>
      <c r="C322" s="361" t="s">
        <v>5946</v>
      </c>
      <c r="D322" s="362">
        <v>1</v>
      </c>
      <c r="E322" s="380" t="s">
        <v>256</v>
      </c>
      <c r="F322" s="363" t="s">
        <v>6247</v>
      </c>
      <c r="G322" s="567"/>
      <c r="H322" s="787"/>
      <c r="I322" s="787"/>
      <c r="J322" s="787"/>
      <c r="K322" s="788"/>
      <c r="L322" s="348"/>
      <c r="M322" s="342"/>
      <c r="N322" s="342"/>
      <c r="O322" s="342"/>
      <c r="P322" s="342"/>
      <c r="Q322" s="342"/>
      <c r="R322" s="342"/>
      <c r="S322" s="342"/>
      <c r="T322" s="342"/>
      <c r="U322" s="342"/>
      <c r="V322" s="342"/>
      <c r="W322" s="342"/>
      <c r="X322" s="342"/>
      <c r="Y322" s="342"/>
    </row>
    <row r="323" spans="1:25" ht="30" x14ac:dyDescent="0.3">
      <c r="A323" s="364"/>
      <c r="B323" s="361"/>
      <c r="C323" s="361" t="s">
        <v>5947</v>
      </c>
      <c r="D323" s="362">
        <v>1</v>
      </c>
      <c r="E323" s="380" t="s">
        <v>256</v>
      </c>
      <c r="F323" s="363" t="s">
        <v>5948</v>
      </c>
      <c r="G323" s="567"/>
      <c r="H323" s="787"/>
      <c r="I323" s="787"/>
      <c r="J323" s="787"/>
      <c r="K323" s="788"/>
      <c r="L323" s="348"/>
      <c r="M323" s="342"/>
      <c r="N323" s="342"/>
      <c r="O323" s="342"/>
      <c r="P323" s="342"/>
      <c r="Q323" s="342"/>
      <c r="R323" s="342"/>
      <c r="S323" s="342"/>
      <c r="T323" s="342"/>
      <c r="U323" s="342"/>
      <c r="V323" s="342"/>
      <c r="W323" s="342"/>
      <c r="X323" s="342"/>
      <c r="Y323" s="342"/>
    </row>
    <row r="324" spans="1:25" ht="15" x14ac:dyDescent="0.3">
      <c r="A324" s="364"/>
      <c r="B324" s="361"/>
      <c r="C324" s="363" t="s">
        <v>1880</v>
      </c>
      <c r="D324" s="362">
        <v>1</v>
      </c>
      <c r="E324" s="380" t="s">
        <v>256</v>
      </c>
      <c r="F324" s="363" t="s">
        <v>1881</v>
      </c>
      <c r="G324" s="573"/>
      <c r="H324" s="787"/>
      <c r="I324" s="787"/>
      <c r="J324" s="787"/>
      <c r="K324" s="788"/>
      <c r="L324" s="348"/>
      <c r="M324" s="342"/>
      <c r="N324" s="342"/>
      <c r="O324" s="342"/>
      <c r="P324" s="342"/>
      <c r="Q324" s="342"/>
      <c r="R324" s="342"/>
      <c r="S324" s="342"/>
      <c r="T324" s="342"/>
      <c r="U324" s="342"/>
      <c r="V324" s="342"/>
      <c r="W324" s="342"/>
      <c r="X324" s="342"/>
      <c r="Y324" s="342"/>
    </row>
    <row r="325" spans="1:25" ht="30" x14ac:dyDescent="0.3">
      <c r="A325" s="364"/>
      <c r="B325" s="361"/>
      <c r="C325" s="361" t="s">
        <v>5949</v>
      </c>
      <c r="D325" s="362">
        <v>1</v>
      </c>
      <c r="E325" s="362" t="s">
        <v>2577</v>
      </c>
      <c r="F325" s="361" t="s">
        <v>5950</v>
      </c>
      <c r="G325" s="573"/>
      <c r="H325" s="787"/>
      <c r="I325" s="787"/>
      <c r="J325" s="787"/>
      <c r="K325" s="788"/>
      <c r="L325" s="348"/>
      <c r="M325" s="342"/>
      <c r="N325" s="342"/>
      <c r="O325" s="342"/>
      <c r="P325" s="342"/>
      <c r="Q325" s="342"/>
      <c r="R325" s="342"/>
      <c r="S325" s="342"/>
      <c r="T325" s="342"/>
      <c r="U325" s="342"/>
      <c r="V325" s="342"/>
      <c r="W325" s="342"/>
      <c r="X325" s="342"/>
      <c r="Y325" s="342"/>
    </row>
    <row r="326" spans="1:25" ht="60" x14ac:dyDescent="0.3">
      <c r="A326" s="364"/>
      <c r="B326" s="361"/>
      <c r="C326" s="361" t="s">
        <v>5951</v>
      </c>
      <c r="D326" s="362">
        <v>1</v>
      </c>
      <c r="E326" s="362" t="s">
        <v>2577</v>
      </c>
      <c r="F326" s="361" t="s">
        <v>5952</v>
      </c>
      <c r="G326" s="573"/>
      <c r="H326" s="787"/>
      <c r="I326" s="787"/>
      <c r="J326" s="787"/>
      <c r="K326" s="788"/>
      <c r="L326" s="348"/>
      <c r="M326" s="342"/>
      <c r="N326" s="342"/>
      <c r="O326" s="342"/>
      <c r="P326" s="342"/>
      <c r="Q326" s="342"/>
      <c r="R326" s="342"/>
      <c r="S326" s="342"/>
      <c r="T326" s="342"/>
      <c r="U326" s="342"/>
      <c r="V326" s="342"/>
      <c r="W326" s="342"/>
      <c r="X326" s="342"/>
      <c r="Y326" s="342"/>
    </row>
    <row r="327" spans="1:25" ht="30" x14ac:dyDescent="0.3">
      <c r="A327" s="364"/>
      <c r="B327" s="361"/>
      <c r="C327" s="361" t="s">
        <v>2578</v>
      </c>
      <c r="D327" s="362">
        <v>1</v>
      </c>
      <c r="E327" s="362" t="s">
        <v>2577</v>
      </c>
      <c r="F327" s="361" t="s">
        <v>5953</v>
      </c>
      <c r="G327" s="573"/>
      <c r="H327" s="787"/>
      <c r="I327" s="787"/>
      <c r="J327" s="787"/>
      <c r="K327" s="788"/>
      <c r="L327" s="348"/>
      <c r="M327" s="342"/>
      <c r="N327" s="342"/>
      <c r="O327" s="342"/>
      <c r="P327" s="342"/>
      <c r="Q327" s="342"/>
      <c r="R327" s="342"/>
      <c r="S327" s="342"/>
      <c r="T327" s="342"/>
      <c r="U327" s="342"/>
      <c r="V327" s="342"/>
      <c r="W327" s="342"/>
      <c r="X327" s="342"/>
      <c r="Y327" s="342"/>
    </row>
    <row r="328" spans="1:25" ht="30" x14ac:dyDescent="0.3">
      <c r="A328" s="364"/>
      <c r="B328" s="361"/>
      <c r="C328" s="361" t="s">
        <v>1883</v>
      </c>
      <c r="D328" s="362">
        <v>1</v>
      </c>
      <c r="E328" s="362" t="s">
        <v>2577</v>
      </c>
      <c r="F328" s="361" t="s">
        <v>5954</v>
      </c>
      <c r="G328" s="573"/>
      <c r="H328" s="787"/>
      <c r="I328" s="787"/>
      <c r="J328" s="787"/>
      <c r="K328" s="788"/>
      <c r="L328" s="348"/>
      <c r="M328" s="342"/>
      <c r="N328" s="342"/>
      <c r="O328" s="342"/>
      <c r="P328" s="342"/>
      <c r="Q328" s="342"/>
      <c r="R328" s="342"/>
      <c r="S328" s="342"/>
      <c r="T328" s="342"/>
      <c r="U328" s="342"/>
      <c r="V328" s="342"/>
      <c r="W328" s="342"/>
      <c r="X328" s="342"/>
      <c r="Y328" s="342"/>
    </row>
    <row r="329" spans="1:25" ht="30" x14ac:dyDescent="0.3">
      <c r="A329" s="364"/>
      <c r="B329" s="361"/>
      <c r="C329" s="361" t="s">
        <v>1884</v>
      </c>
      <c r="D329" s="362">
        <v>1</v>
      </c>
      <c r="E329" s="362" t="s">
        <v>501</v>
      </c>
      <c r="F329" s="361" t="s">
        <v>1885</v>
      </c>
      <c r="G329" s="573"/>
      <c r="H329" s="787"/>
      <c r="I329" s="787"/>
      <c r="J329" s="787"/>
      <c r="K329" s="788"/>
      <c r="L329" s="348"/>
      <c r="M329" s="342"/>
      <c r="N329" s="342"/>
      <c r="O329" s="342"/>
      <c r="P329" s="342"/>
      <c r="Q329" s="342"/>
      <c r="R329" s="342"/>
      <c r="S329" s="342"/>
      <c r="T329" s="342"/>
      <c r="U329" s="342"/>
      <c r="V329" s="342"/>
      <c r="W329" s="342"/>
      <c r="X329" s="342"/>
      <c r="Y329" s="342"/>
    </row>
    <row r="330" spans="1:25" ht="15" x14ac:dyDescent="0.3">
      <c r="A330" s="371" t="s">
        <v>121</v>
      </c>
      <c r="B330" s="944" t="s">
        <v>887</v>
      </c>
      <c r="C330" s="947"/>
      <c r="D330" s="947"/>
      <c r="E330" s="947"/>
      <c r="F330" s="947"/>
      <c r="G330" s="1013"/>
      <c r="H330" s="787">
        <f>SUM(D331:D344)</f>
        <v>14</v>
      </c>
      <c r="I330" s="787">
        <f>COUNT(D331:D344)*2</f>
        <v>28</v>
      </c>
      <c r="J330" s="787">
        <f>H330*100/I330</f>
        <v>50</v>
      </c>
      <c r="K330" s="788"/>
      <c r="L330" s="348"/>
      <c r="M330" s="342"/>
      <c r="N330" s="342"/>
      <c r="O330" s="342"/>
      <c r="P330" s="342"/>
      <c r="Q330" s="342"/>
      <c r="R330" s="342"/>
      <c r="S330" s="342"/>
      <c r="T330" s="342"/>
      <c r="U330" s="342"/>
      <c r="V330" s="342"/>
      <c r="W330" s="342"/>
      <c r="X330" s="342"/>
      <c r="Y330" s="342"/>
    </row>
    <row r="331" spans="1:25" ht="30" x14ac:dyDescent="0.3">
      <c r="A331" s="364" t="s">
        <v>1619</v>
      </c>
      <c r="B331" s="363" t="s">
        <v>889</v>
      </c>
      <c r="C331" s="361" t="s">
        <v>2581</v>
      </c>
      <c r="D331" s="362">
        <v>1</v>
      </c>
      <c r="E331" s="362" t="s">
        <v>228</v>
      </c>
      <c r="F331" s="361" t="s">
        <v>5955</v>
      </c>
      <c r="G331" s="567"/>
      <c r="H331" s="787"/>
      <c r="I331" s="787"/>
      <c r="J331" s="787"/>
      <c r="K331" s="788"/>
      <c r="L331" s="348"/>
      <c r="M331" s="342"/>
      <c r="N331" s="342"/>
      <c r="O331" s="342"/>
      <c r="P331" s="342"/>
      <c r="Q331" s="342"/>
      <c r="R331" s="342"/>
      <c r="S331" s="342"/>
      <c r="T331" s="342"/>
      <c r="U331" s="342"/>
      <c r="V331" s="342"/>
      <c r="W331" s="342"/>
      <c r="X331" s="342"/>
      <c r="Y331" s="342"/>
    </row>
    <row r="332" spans="1:25" ht="30" x14ac:dyDescent="0.3">
      <c r="A332" s="364"/>
      <c r="B332" s="363"/>
      <c r="C332" s="361" t="s">
        <v>2583</v>
      </c>
      <c r="D332" s="362">
        <v>1</v>
      </c>
      <c r="E332" s="362" t="s">
        <v>228</v>
      </c>
      <c r="F332" s="361" t="s">
        <v>5956</v>
      </c>
      <c r="G332" s="567"/>
      <c r="H332" s="787"/>
      <c r="I332" s="787"/>
      <c r="J332" s="787"/>
      <c r="K332" s="788"/>
      <c r="L332" s="348"/>
      <c r="M332" s="342"/>
      <c r="N332" s="342"/>
      <c r="O332" s="342"/>
      <c r="P332" s="342"/>
      <c r="Q332" s="342"/>
      <c r="R332" s="342"/>
      <c r="S332" s="342"/>
      <c r="T332" s="342"/>
      <c r="U332" s="342"/>
      <c r="V332" s="342"/>
      <c r="W332" s="342"/>
      <c r="X332" s="342"/>
      <c r="Y332" s="342"/>
    </row>
    <row r="333" spans="1:25" ht="30" x14ac:dyDescent="0.3">
      <c r="A333" s="364" t="s">
        <v>1623</v>
      </c>
      <c r="B333" s="361" t="s">
        <v>892</v>
      </c>
      <c r="C333" s="363" t="s">
        <v>893</v>
      </c>
      <c r="D333" s="362">
        <v>1</v>
      </c>
      <c r="E333" s="362" t="s">
        <v>256</v>
      </c>
      <c r="F333" s="361" t="s">
        <v>5957</v>
      </c>
      <c r="G333" s="567"/>
      <c r="H333" s="787"/>
      <c r="I333" s="787"/>
      <c r="J333" s="787"/>
      <c r="K333" s="788"/>
      <c r="L333" s="348"/>
      <c r="M333" s="342"/>
      <c r="N333" s="342"/>
      <c r="O333" s="342"/>
      <c r="P333" s="342"/>
      <c r="Q333" s="342"/>
      <c r="R333" s="342"/>
      <c r="S333" s="342"/>
      <c r="T333" s="342"/>
      <c r="U333" s="342"/>
      <c r="V333" s="342"/>
      <c r="W333" s="342"/>
      <c r="X333" s="342"/>
      <c r="Y333" s="342"/>
    </row>
    <row r="334" spans="1:25" ht="15" x14ac:dyDescent="0.3">
      <c r="A334" s="364"/>
      <c r="B334" s="361"/>
      <c r="C334" s="363" t="s">
        <v>895</v>
      </c>
      <c r="D334" s="362">
        <v>1</v>
      </c>
      <c r="E334" s="362" t="s">
        <v>256</v>
      </c>
      <c r="F334" s="361" t="s">
        <v>896</v>
      </c>
      <c r="G334" s="567"/>
      <c r="H334" s="787"/>
      <c r="I334" s="787"/>
      <c r="J334" s="787"/>
      <c r="K334" s="788"/>
      <c r="L334" s="348"/>
      <c r="M334" s="342"/>
      <c r="N334" s="342"/>
      <c r="O334" s="342"/>
      <c r="P334" s="342"/>
      <c r="Q334" s="342"/>
      <c r="R334" s="342"/>
      <c r="S334" s="342"/>
      <c r="T334" s="342"/>
      <c r="U334" s="342"/>
      <c r="V334" s="342"/>
      <c r="W334" s="342"/>
      <c r="X334" s="342"/>
      <c r="Y334" s="342"/>
    </row>
    <row r="335" spans="1:25" ht="30" x14ac:dyDescent="0.3">
      <c r="A335" s="364" t="s">
        <v>1625</v>
      </c>
      <c r="B335" s="361" t="s">
        <v>898</v>
      </c>
      <c r="C335" s="363" t="s">
        <v>4598</v>
      </c>
      <c r="D335" s="362">
        <v>1</v>
      </c>
      <c r="E335" s="379" t="s">
        <v>400</v>
      </c>
      <c r="F335" s="363" t="s">
        <v>5958</v>
      </c>
      <c r="G335" s="567"/>
      <c r="H335" s="787"/>
      <c r="I335" s="787"/>
      <c r="J335" s="787"/>
      <c r="K335" s="788"/>
      <c r="L335" s="348"/>
      <c r="M335" s="342"/>
      <c r="N335" s="342"/>
      <c r="O335" s="342"/>
      <c r="P335" s="342"/>
      <c r="Q335" s="342"/>
      <c r="R335" s="342"/>
      <c r="S335" s="342"/>
      <c r="T335" s="342"/>
      <c r="U335" s="342"/>
      <c r="V335" s="342"/>
      <c r="W335" s="342"/>
      <c r="X335" s="342"/>
      <c r="Y335" s="342"/>
    </row>
    <row r="336" spans="1:25" ht="45" x14ac:dyDescent="0.3">
      <c r="A336" s="364"/>
      <c r="B336" s="361"/>
      <c r="C336" s="363" t="s">
        <v>5959</v>
      </c>
      <c r="D336" s="362">
        <v>1</v>
      </c>
      <c r="E336" s="378" t="s">
        <v>198</v>
      </c>
      <c r="F336" s="363" t="s">
        <v>5960</v>
      </c>
      <c r="G336" s="567"/>
      <c r="H336" s="787"/>
      <c r="I336" s="787"/>
      <c r="J336" s="787"/>
      <c r="K336" s="788"/>
      <c r="L336" s="348"/>
      <c r="M336" s="342"/>
      <c r="N336" s="342"/>
      <c r="O336" s="342"/>
      <c r="P336" s="342"/>
      <c r="Q336" s="342"/>
      <c r="R336" s="342"/>
      <c r="S336" s="342"/>
      <c r="T336" s="342"/>
      <c r="U336" s="342"/>
      <c r="V336" s="342"/>
      <c r="W336" s="342"/>
      <c r="X336" s="342"/>
      <c r="Y336" s="342"/>
    </row>
    <row r="337" spans="1:25" ht="15" x14ac:dyDescent="0.3">
      <c r="A337" s="364"/>
      <c r="B337" s="361"/>
      <c r="C337" s="363" t="s">
        <v>1628</v>
      </c>
      <c r="D337" s="362">
        <v>1</v>
      </c>
      <c r="E337" s="362" t="s">
        <v>400</v>
      </c>
      <c r="F337" s="369" t="s">
        <v>5961</v>
      </c>
      <c r="G337" s="567"/>
      <c r="H337" s="787"/>
      <c r="I337" s="787"/>
      <c r="J337" s="787"/>
      <c r="K337" s="788"/>
      <c r="L337" s="348"/>
      <c r="M337" s="342"/>
      <c r="N337" s="342"/>
      <c r="O337" s="342"/>
      <c r="P337" s="342"/>
      <c r="Q337" s="342"/>
      <c r="R337" s="342"/>
      <c r="S337" s="342"/>
      <c r="T337" s="342"/>
      <c r="U337" s="342"/>
      <c r="V337" s="342"/>
      <c r="W337" s="342"/>
      <c r="X337" s="342"/>
      <c r="Y337" s="342"/>
    </row>
    <row r="338" spans="1:25" ht="15" x14ac:dyDescent="0.3">
      <c r="A338" s="364"/>
      <c r="B338" s="361"/>
      <c r="C338" s="363" t="s">
        <v>902</v>
      </c>
      <c r="D338" s="362">
        <v>1</v>
      </c>
      <c r="E338" s="362" t="s">
        <v>256</v>
      </c>
      <c r="F338" s="369" t="s">
        <v>1888</v>
      </c>
      <c r="G338" s="567"/>
      <c r="H338" s="787"/>
      <c r="I338" s="787"/>
      <c r="J338" s="787"/>
      <c r="K338" s="788"/>
      <c r="L338" s="348"/>
      <c r="M338" s="342"/>
      <c r="N338" s="342"/>
      <c r="O338" s="342"/>
      <c r="P338" s="342"/>
      <c r="Q338" s="342"/>
      <c r="R338" s="342"/>
      <c r="S338" s="342"/>
      <c r="T338" s="342"/>
      <c r="U338" s="342"/>
      <c r="V338" s="342"/>
      <c r="W338" s="342"/>
      <c r="X338" s="342"/>
      <c r="Y338" s="342"/>
    </row>
    <row r="339" spans="1:25" ht="30" x14ac:dyDescent="0.3">
      <c r="A339" s="364"/>
      <c r="B339" s="361"/>
      <c r="C339" s="363" t="s">
        <v>5962</v>
      </c>
      <c r="D339" s="362">
        <v>1</v>
      </c>
      <c r="E339" s="362" t="s">
        <v>256</v>
      </c>
      <c r="F339" s="369" t="s">
        <v>5963</v>
      </c>
      <c r="G339" s="567"/>
      <c r="H339" s="787"/>
      <c r="I339" s="787"/>
      <c r="J339" s="787"/>
      <c r="K339" s="788"/>
      <c r="L339" s="348"/>
      <c r="M339" s="342"/>
      <c r="N339" s="342"/>
      <c r="O339" s="342"/>
      <c r="P339" s="342"/>
      <c r="Q339" s="342"/>
      <c r="R339" s="342"/>
      <c r="S339" s="342"/>
      <c r="T339" s="342"/>
      <c r="U339" s="342"/>
      <c r="V339" s="342"/>
      <c r="W339" s="342"/>
      <c r="X339" s="342"/>
      <c r="Y339" s="342"/>
    </row>
    <row r="340" spans="1:25" ht="30" x14ac:dyDescent="0.3">
      <c r="A340" s="364"/>
      <c r="B340" s="361"/>
      <c r="C340" s="363" t="s">
        <v>5964</v>
      </c>
      <c r="D340" s="362">
        <v>1</v>
      </c>
      <c r="E340" s="362" t="s">
        <v>400</v>
      </c>
      <c r="F340" s="369" t="s">
        <v>5965</v>
      </c>
      <c r="G340" s="567"/>
      <c r="H340" s="787"/>
      <c r="I340" s="787"/>
      <c r="J340" s="787"/>
      <c r="K340" s="788"/>
      <c r="L340" s="348"/>
      <c r="M340" s="342"/>
      <c r="N340" s="342"/>
      <c r="O340" s="342"/>
      <c r="P340" s="342"/>
      <c r="Q340" s="342"/>
      <c r="R340" s="342"/>
      <c r="S340" s="342"/>
      <c r="T340" s="342"/>
      <c r="U340" s="342"/>
      <c r="V340" s="342"/>
      <c r="W340" s="342"/>
      <c r="X340" s="342"/>
      <c r="Y340" s="342"/>
    </row>
    <row r="341" spans="1:25" ht="15" x14ac:dyDescent="0.3">
      <c r="A341" s="364"/>
      <c r="B341" s="361"/>
      <c r="C341" s="363" t="s">
        <v>5966</v>
      </c>
      <c r="D341" s="362">
        <v>1</v>
      </c>
      <c r="E341" s="362" t="s">
        <v>228</v>
      </c>
      <c r="F341" s="369" t="s">
        <v>5967</v>
      </c>
      <c r="G341" s="567"/>
      <c r="H341" s="787"/>
      <c r="I341" s="787"/>
      <c r="J341" s="787"/>
      <c r="K341" s="788"/>
      <c r="L341" s="348"/>
      <c r="M341" s="342"/>
      <c r="N341" s="342"/>
      <c r="O341" s="342"/>
      <c r="P341" s="342"/>
      <c r="Q341" s="342"/>
      <c r="R341" s="342"/>
      <c r="S341" s="342"/>
      <c r="T341" s="342"/>
      <c r="U341" s="342"/>
      <c r="V341" s="342"/>
      <c r="W341" s="342"/>
      <c r="X341" s="342"/>
      <c r="Y341" s="342"/>
    </row>
    <row r="342" spans="1:25" ht="30" x14ac:dyDescent="0.3">
      <c r="A342" s="364"/>
      <c r="B342" s="361"/>
      <c r="C342" s="363" t="s">
        <v>5968</v>
      </c>
      <c r="D342" s="362">
        <v>1</v>
      </c>
      <c r="E342" s="362" t="s">
        <v>501</v>
      </c>
      <c r="F342" s="369" t="s">
        <v>5969</v>
      </c>
      <c r="G342" s="567"/>
      <c r="H342" s="787"/>
      <c r="I342" s="787"/>
      <c r="J342" s="787"/>
      <c r="K342" s="788"/>
      <c r="L342" s="348"/>
      <c r="M342" s="342"/>
      <c r="N342" s="342"/>
      <c r="O342" s="342"/>
      <c r="P342" s="342"/>
      <c r="Q342" s="342"/>
      <c r="R342" s="342"/>
      <c r="S342" s="342"/>
      <c r="T342" s="342"/>
      <c r="U342" s="342"/>
      <c r="V342" s="342"/>
      <c r="W342" s="342"/>
      <c r="X342" s="342"/>
      <c r="Y342" s="342"/>
    </row>
    <row r="343" spans="1:25" ht="45" x14ac:dyDescent="0.3">
      <c r="A343" s="364" t="s">
        <v>2307</v>
      </c>
      <c r="B343" s="363" t="s">
        <v>2584</v>
      </c>
      <c r="C343" s="361" t="s">
        <v>2585</v>
      </c>
      <c r="D343" s="362">
        <v>1</v>
      </c>
      <c r="E343" s="362" t="s">
        <v>256</v>
      </c>
      <c r="F343" s="369" t="s">
        <v>5970</v>
      </c>
      <c r="G343" s="567"/>
      <c r="H343" s="787"/>
      <c r="I343" s="787"/>
      <c r="J343" s="787"/>
      <c r="K343" s="788"/>
      <c r="L343" s="348"/>
      <c r="M343" s="342"/>
      <c r="N343" s="342"/>
      <c r="O343" s="342"/>
      <c r="P343" s="342"/>
      <c r="Q343" s="342"/>
      <c r="R343" s="342"/>
      <c r="S343" s="342"/>
      <c r="T343" s="342"/>
      <c r="U343" s="342"/>
      <c r="V343" s="342"/>
      <c r="W343" s="342"/>
      <c r="X343" s="342"/>
      <c r="Y343" s="342"/>
    </row>
    <row r="344" spans="1:25" ht="30" x14ac:dyDescent="0.3">
      <c r="A344" s="364"/>
      <c r="B344" s="363"/>
      <c r="C344" s="361" t="s">
        <v>2586</v>
      </c>
      <c r="D344" s="362">
        <v>1</v>
      </c>
      <c r="E344" s="362" t="s">
        <v>400</v>
      </c>
      <c r="F344" s="361" t="s">
        <v>5971</v>
      </c>
      <c r="G344" s="567"/>
      <c r="H344" s="787"/>
      <c r="I344" s="787"/>
      <c r="J344" s="787"/>
      <c r="K344" s="788"/>
      <c r="L344" s="348"/>
      <c r="M344" s="342"/>
      <c r="N344" s="342"/>
      <c r="O344" s="342"/>
      <c r="P344" s="342"/>
      <c r="Q344" s="342"/>
      <c r="R344" s="342"/>
      <c r="S344" s="342"/>
      <c r="T344" s="342"/>
      <c r="U344" s="342"/>
      <c r="V344" s="342"/>
      <c r="W344" s="342"/>
      <c r="X344" s="342"/>
      <c r="Y344" s="342"/>
    </row>
    <row r="345" spans="1:25" ht="15" x14ac:dyDescent="0.3">
      <c r="A345" s="371" t="s">
        <v>123</v>
      </c>
      <c r="B345" s="944" t="s">
        <v>911</v>
      </c>
      <c r="C345" s="947"/>
      <c r="D345" s="947"/>
      <c r="E345" s="947"/>
      <c r="F345" s="947"/>
      <c r="G345" s="1013"/>
      <c r="H345" s="787">
        <f>SUM(D346:D354)</f>
        <v>9</v>
      </c>
      <c r="I345" s="787">
        <f>COUNT(D346:D354)*2</f>
        <v>18</v>
      </c>
      <c r="J345" s="787">
        <f>H345*100/I345</f>
        <v>50</v>
      </c>
      <c r="K345" s="788"/>
      <c r="L345" s="348"/>
      <c r="M345" s="342"/>
      <c r="N345" s="342"/>
      <c r="O345" s="342"/>
      <c r="P345" s="342"/>
      <c r="Q345" s="342"/>
      <c r="R345" s="342"/>
      <c r="S345" s="342"/>
      <c r="T345" s="342"/>
      <c r="U345" s="342"/>
      <c r="V345" s="342"/>
      <c r="W345" s="342"/>
      <c r="X345" s="342"/>
      <c r="Y345" s="342"/>
    </row>
    <row r="346" spans="1:25" ht="45" x14ac:dyDescent="0.3">
      <c r="A346" s="364" t="s">
        <v>1630</v>
      </c>
      <c r="B346" s="70" t="s">
        <v>1894</v>
      </c>
      <c r="C346" s="361" t="s">
        <v>4602</v>
      </c>
      <c r="D346" s="362">
        <v>1</v>
      </c>
      <c r="E346" s="362" t="s">
        <v>228</v>
      </c>
      <c r="F346" s="361" t="s">
        <v>5972</v>
      </c>
      <c r="G346" s="567"/>
      <c r="H346" s="787"/>
      <c r="I346" s="787"/>
      <c r="J346" s="787"/>
      <c r="K346" s="788"/>
      <c r="L346" s="348"/>
      <c r="M346" s="342"/>
      <c r="N346" s="342"/>
      <c r="O346" s="342"/>
      <c r="P346" s="342"/>
      <c r="Q346" s="342"/>
      <c r="R346" s="342"/>
      <c r="S346" s="342"/>
      <c r="T346" s="342"/>
      <c r="U346" s="342"/>
      <c r="V346" s="342"/>
      <c r="W346" s="342"/>
      <c r="X346" s="342"/>
      <c r="Y346" s="342"/>
    </row>
    <row r="347" spans="1:25" ht="75" x14ac:dyDescent="0.3">
      <c r="A347" s="364"/>
      <c r="B347" s="361"/>
      <c r="C347" s="361" t="s">
        <v>4603</v>
      </c>
      <c r="D347" s="362">
        <v>1</v>
      </c>
      <c r="E347" s="362" t="s">
        <v>256</v>
      </c>
      <c r="F347" s="361" t="s">
        <v>6246</v>
      </c>
      <c r="G347" s="567"/>
      <c r="H347" s="787"/>
      <c r="I347" s="787"/>
      <c r="J347" s="787"/>
      <c r="K347" s="788"/>
      <c r="L347" s="348"/>
      <c r="M347" s="342"/>
      <c r="N347" s="342"/>
      <c r="O347" s="342"/>
      <c r="P347" s="342"/>
      <c r="Q347" s="342"/>
      <c r="R347" s="342"/>
      <c r="S347" s="342"/>
      <c r="T347" s="342"/>
      <c r="U347" s="342"/>
      <c r="V347" s="342"/>
      <c r="W347" s="342"/>
      <c r="X347" s="342"/>
      <c r="Y347" s="342"/>
    </row>
    <row r="348" spans="1:25" ht="60" x14ac:dyDescent="0.3">
      <c r="A348" s="364"/>
      <c r="B348" s="361"/>
      <c r="C348" s="361" t="s">
        <v>4604</v>
      </c>
      <c r="D348" s="362">
        <v>1</v>
      </c>
      <c r="E348" s="362" t="s">
        <v>228</v>
      </c>
      <c r="F348" s="361" t="s">
        <v>6245</v>
      </c>
      <c r="G348" s="567"/>
      <c r="H348" s="787"/>
      <c r="I348" s="787"/>
      <c r="J348" s="787"/>
      <c r="K348" s="788"/>
      <c r="L348" s="348"/>
      <c r="M348" s="342"/>
      <c r="N348" s="342"/>
      <c r="O348" s="342"/>
      <c r="P348" s="342"/>
      <c r="Q348" s="342"/>
      <c r="R348" s="342"/>
      <c r="S348" s="342"/>
      <c r="T348" s="342"/>
      <c r="U348" s="342"/>
      <c r="V348" s="342"/>
      <c r="W348" s="342"/>
      <c r="X348" s="342"/>
      <c r="Y348" s="342"/>
    </row>
    <row r="349" spans="1:25" ht="30" x14ac:dyDescent="0.3">
      <c r="A349" s="364"/>
      <c r="B349" s="361"/>
      <c r="C349" s="361" t="s">
        <v>916</v>
      </c>
      <c r="D349" s="362">
        <v>1</v>
      </c>
      <c r="E349" s="362" t="s">
        <v>228</v>
      </c>
      <c r="F349" s="361" t="s">
        <v>5124</v>
      </c>
      <c r="G349" s="567"/>
      <c r="H349" s="787"/>
      <c r="I349" s="787"/>
      <c r="J349" s="787"/>
      <c r="K349" s="788"/>
      <c r="L349" s="348"/>
      <c r="M349" s="342"/>
      <c r="N349" s="342"/>
      <c r="O349" s="342"/>
      <c r="P349" s="342"/>
      <c r="Q349" s="342"/>
      <c r="R349" s="342"/>
      <c r="S349" s="342"/>
      <c r="T349" s="342"/>
      <c r="U349" s="342"/>
      <c r="V349" s="342"/>
      <c r="W349" s="342"/>
      <c r="X349" s="342"/>
      <c r="Y349" s="342"/>
    </row>
    <row r="350" spans="1:25" ht="30" x14ac:dyDescent="0.3">
      <c r="A350" s="364" t="s">
        <v>1631</v>
      </c>
      <c r="B350" s="361" t="s">
        <v>919</v>
      </c>
      <c r="C350" s="361" t="s">
        <v>6244</v>
      </c>
      <c r="D350" s="362">
        <v>1</v>
      </c>
      <c r="E350" s="362" t="s">
        <v>228</v>
      </c>
      <c r="F350" s="363" t="s">
        <v>6243</v>
      </c>
      <c r="G350" s="567"/>
      <c r="H350" s="787"/>
      <c r="I350" s="787"/>
      <c r="J350" s="787"/>
      <c r="K350" s="788"/>
      <c r="L350" s="348"/>
      <c r="M350" s="342"/>
      <c r="N350" s="342"/>
      <c r="O350" s="342"/>
      <c r="P350" s="342"/>
      <c r="Q350" s="342"/>
      <c r="R350" s="342"/>
      <c r="S350" s="342"/>
      <c r="T350" s="342"/>
      <c r="U350" s="342"/>
      <c r="V350" s="342"/>
      <c r="W350" s="342"/>
      <c r="X350" s="342"/>
      <c r="Y350" s="342"/>
    </row>
    <row r="351" spans="1:25" ht="45" x14ac:dyDescent="0.3">
      <c r="A351" s="364"/>
      <c r="B351" s="361"/>
      <c r="C351" s="361" t="s">
        <v>6242</v>
      </c>
      <c r="D351" s="362">
        <v>1</v>
      </c>
      <c r="E351" s="362" t="s">
        <v>256</v>
      </c>
      <c r="F351" s="363" t="s">
        <v>4605</v>
      </c>
      <c r="G351" s="567"/>
      <c r="H351" s="787"/>
      <c r="I351" s="787"/>
      <c r="J351" s="787"/>
      <c r="K351" s="788"/>
      <c r="L351" s="348"/>
      <c r="M351" s="342"/>
      <c r="N351" s="342"/>
      <c r="O351" s="342"/>
      <c r="P351" s="342"/>
      <c r="Q351" s="342"/>
      <c r="R351" s="342"/>
      <c r="S351" s="342"/>
      <c r="T351" s="342"/>
      <c r="U351" s="342"/>
      <c r="V351" s="342"/>
      <c r="W351" s="342"/>
      <c r="X351" s="342"/>
      <c r="Y351" s="342"/>
    </row>
    <row r="352" spans="1:25" ht="30" x14ac:dyDescent="0.3">
      <c r="A352" s="364"/>
      <c r="B352" s="361"/>
      <c r="C352" s="363" t="s">
        <v>6241</v>
      </c>
      <c r="D352" s="362">
        <v>1</v>
      </c>
      <c r="E352" s="362" t="s">
        <v>228</v>
      </c>
      <c r="F352" s="363" t="s">
        <v>4606</v>
      </c>
      <c r="G352" s="567"/>
      <c r="H352" s="787"/>
      <c r="I352" s="787"/>
      <c r="J352" s="787"/>
      <c r="K352" s="788"/>
      <c r="L352" s="348"/>
      <c r="M352" s="342"/>
      <c r="N352" s="342"/>
      <c r="O352" s="342"/>
      <c r="P352" s="342"/>
      <c r="Q352" s="342"/>
      <c r="R352" s="342"/>
      <c r="S352" s="342"/>
      <c r="T352" s="342"/>
      <c r="U352" s="342"/>
      <c r="V352" s="342"/>
      <c r="W352" s="342"/>
      <c r="X352" s="342"/>
      <c r="Y352" s="342"/>
    </row>
    <row r="353" spans="1:25" ht="30" x14ac:dyDescent="0.3">
      <c r="A353" s="364" t="s">
        <v>1635</v>
      </c>
      <c r="B353" s="361" t="s">
        <v>932</v>
      </c>
      <c r="C353" s="363" t="s">
        <v>933</v>
      </c>
      <c r="D353" s="362">
        <v>1</v>
      </c>
      <c r="E353" s="374" t="s">
        <v>294</v>
      </c>
      <c r="F353" s="361" t="s">
        <v>5973</v>
      </c>
      <c r="G353" s="567"/>
      <c r="H353" s="787"/>
      <c r="I353" s="787"/>
      <c r="J353" s="787"/>
      <c r="K353" s="788"/>
      <c r="L353" s="348"/>
      <c r="M353" s="342"/>
      <c r="N353" s="342"/>
      <c r="O353" s="342"/>
      <c r="P353" s="342"/>
      <c r="Q353" s="342"/>
      <c r="R353" s="342"/>
      <c r="S353" s="342"/>
      <c r="T353" s="342"/>
      <c r="U353" s="342"/>
      <c r="V353" s="342"/>
      <c r="W353" s="342"/>
      <c r="X353" s="342"/>
      <c r="Y353" s="342"/>
    </row>
    <row r="354" spans="1:25" ht="15" x14ac:dyDescent="0.3">
      <c r="A354" s="364"/>
      <c r="B354" s="361"/>
      <c r="C354" s="363" t="s">
        <v>934</v>
      </c>
      <c r="D354" s="362">
        <v>1</v>
      </c>
      <c r="E354" s="374" t="s">
        <v>198</v>
      </c>
      <c r="F354" s="377" t="s">
        <v>5974</v>
      </c>
      <c r="G354" s="567"/>
      <c r="H354" s="787"/>
      <c r="I354" s="787"/>
      <c r="J354" s="787"/>
      <c r="K354" s="788"/>
      <c r="L354" s="348"/>
      <c r="M354" s="342"/>
      <c r="N354" s="342"/>
      <c r="O354" s="342"/>
      <c r="P354" s="342"/>
      <c r="Q354" s="342"/>
      <c r="R354" s="342"/>
      <c r="S354" s="342"/>
      <c r="T354" s="342"/>
      <c r="U354" s="342"/>
      <c r="V354" s="342"/>
      <c r="W354" s="342"/>
      <c r="X354" s="342"/>
      <c r="Y354" s="342"/>
    </row>
    <row r="355" spans="1:25" ht="15" x14ac:dyDescent="0.3">
      <c r="A355" s="368"/>
      <c r="B355" s="949" t="s">
        <v>1637</v>
      </c>
      <c r="C355" s="947"/>
      <c r="D355" s="947"/>
      <c r="E355" s="947"/>
      <c r="F355" s="947"/>
      <c r="G355" s="1013"/>
      <c r="H355" s="787">
        <f>H356+H358+H365+H378+H388+H391+H394+H382</f>
        <v>32</v>
      </c>
      <c r="I355" s="787">
        <f>I356+I358+I365+I378+I388+I391+I394+I382</f>
        <v>64</v>
      </c>
      <c r="J355" s="787">
        <f>H355*100/I355</f>
        <v>50</v>
      </c>
      <c r="K355" s="788"/>
      <c r="L355" s="348"/>
      <c r="M355" s="342"/>
      <c r="N355" s="342"/>
      <c r="O355" s="342"/>
      <c r="P355" s="342"/>
      <c r="Q355" s="342"/>
      <c r="R355" s="342"/>
      <c r="S355" s="342"/>
      <c r="T355" s="342"/>
      <c r="U355" s="342"/>
      <c r="V355" s="342"/>
      <c r="W355" s="342"/>
      <c r="X355" s="342"/>
      <c r="Y355" s="342"/>
    </row>
    <row r="356" spans="1:25" ht="15" x14ac:dyDescent="0.3">
      <c r="A356" s="364" t="s">
        <v>126</v>
      </c>
      <c r="B356" s="944" t="s">
        <v>127</v>
      </c>
      <c r="C356" s="947"/>
      <c r="D356" s="947"/>
      <c r="E356" s="947"/>
      <c r="F356" s="947"/>
      <c r="G356" s="1013"/>
      <c r="H356" s="787">
        <f>SUM(D357:D357)</f>
        <v>1</v>
      </c>
      <c r="I356" s="787">
        <f>COUNT(D357:D357)*2</f>
        <v>2</v>
      </c>
      <c r="J356" s="787">
        <f>H356*100/I356</f>
        <v>50</v>
      </c>
      <c r="K356" s="788"/>
      <c r="L356" s="348"/>
      <c r="M356" s="342"/>
      <c r="N356" s="342"/>
      <c r="O356" s="342"/>
      <c r="P356" s="342"/>
      <c r="Q356" s="342"/>
      <c r="R356" s="342"/>
      <c r="S356" s="342"/>
      <c r="T356" s="342"/>
      <c r="U356" s="342"/>
      <c r="V356" s="342"/>
      <c r="W356" s="342"/>
      <c r="X356" s="342"/>
      <c r="Y356" s="342"/>
    </row>
    <row r="357" spans="1:25" ht="15" x14ac:dyDescent="0.3">
      <c r="A357" s="371" t="s">
        <v>1638</v>
      </c>
      <c r="B357" s="363" t="s">
        <v>1639</v>
      </c>
      <c r="C357" s="363" t="s">
        <v>5975</v>
      </c>
      <c r="D357" s="362">
        <v>1</v>
      </c>
      <c r="E357" s="362" t="s">
        <v>400</v>
      </c>
      <c r="F357" s="363" t="s">
        <v>5976</v>
      </c>
      <c r="G357" s="567"/>
      <c r="H357" s="787"/>
      <c r="I357" s="787"/>
      <c r="J357" s="787"/>
      <c r="K357" s="788"/>
      <c r="L357" s="348"/>
      <c r="M357" s="342"/>
      <c r="N357" s="342"/>
      <c r="O357" s="342"/>
      <c r="P357" s="342"/>
      <c r="Q357" s="342"/>
      <c r="R357" s="342"/>
      <c r="S357" s="342"/>
      <c r="T357" s="342"/>
      <c r="U357" s="342"/>
      <c r="V357" s="342"/>
      <c r="W357" s="342"/>
      <c r="X357" s="342"/>
      <c r="Y357" s="342"/>
    </row>
    <row r="358" spans="1:25" ht="15" x14ac:dyDescent="0.3">
      <c r="A358" s="371" t="s">
        <v>130</v>
      </c>
      <c r="B358" s="944" t="s">
        <v>938</v>
      </c>
      <c r="C358" s="947"/>
      <c r="D358" s="947"/>
      <c r="E358" s="947"/>
      <c r="F358" s="947"/>
      <c r="G358" s="1013"/>
      <c r="H358" s="787">
        <f>SUM(D359:D364)</f>
        <v>6</v>
      </c>
      <c r="I358" s="787">
        <f>COUNT(D359:D364)*2</f>
        <v>12</v>
      </c>
      <c r="J358" s="787">
        <f>H358*100/I358</f>
        <v>50</v>
      </c>
      <c r="K358" s="788"/>
      <c r="L358" s="348"/>
      <c r="M358" s="342"/>
      <c r="N358" s="342"/>
      <c r="O358" s="342"/>
      <c r="P358" s="342"/>
      <c r="Q358" s="342"/>
      <c r="R358" s="342"/>
      <c r="S358" s="342"/>
      <c r="T358" s="342"/>
      <c r="U358" s="342"/>
      <c r="V358" s="342"/>
      <c r="W358" s="342"/>
      <c r="X358" s="342"/>
      <c r="Y358" s="342"/>
    </row>
    <row r="359" spans="1:25" ht="30" x14ac:dyDescent="0.3">
      <c r="A359" s="364" t="s">
        <v>1646</v>
      </c>
      <c r="B359" s="361" t="s">
        <v>940</v>
      </c>
      <c r="C359" s="361" t="s">
        <v>5977</v>
      </c>
      <c r="D359" s="362">
        <v>1</v>
      </c>
      <c r="E359" s="362" t="s">
        <v>400</v>
      </c>
      <c r="F359" s="363" t="s">
        <v>5978</v>
      </c>
      <c r="G359" s="567"/>
      <c r="H359" s="787"/>
      <c r="I359" s="787"/>
      <c r="J359" s="787"/>
      <c r="K359" s="788"/>
      <c r="L359" s="348"/>
      <c r="M359" s="342"/>
      <c r="N359" s="342"/>
      <c r="O359" s="342"/>
      <c r="P359" s="342"/>
      <c r="Q359" s="342"/>
      <c r="R359" s="342"/>
      <c r="S359" s="342"/>
      <c r="T359" s="342"/>
      <c r="U359" s="342"/>
      <c r="V359" s="342"/>
      <c r="W359" s="342"/>
      <c r="X359" s="342"/>
      <c r="Y359" s="342"/>
    </row>
    <row r="360" spans="1:25" ht="30" x14ac:dyDescent="0.3">
      <c r="A360" s="376" t="s">
        <v>1649</v>
      </c>
      <c r="B360" s="363" t="s">
        <v>947</v>
      </c>
      <c r="C360" s="363" t="s">
        <v>6132</v>
      </c>
      <c r="D360" s="362">
        <v>1</v>
      </c>
      <c r="E360" s="362" t="s">
        <v>258</v>
      </c>
      <c r="F360" s="363" t="s">
        <v>6239</v>
      </c>
      <c r="G360" s="567"/>
      <c r="H360" s="787"/>
      <c r="I360" s="787"/>
      <c r="J360" s="787"/>
      <c r="K360" s="788"/>
      <c r="L360" s="348"/>
      <c r="M360" s="342"/>
      <c r="N360" s="342"/>
      <c r="O360" s="342"/>
      <c r="P360" s="342"/>
      <c r="Q360" s="342"/>
      <c r="R360" s="342"/>
      <c r="S360" s="342"/>
      <c r="T360" s="342"/>
      <c r="U360" s="342"/>
      <c r="V360" s="342"/>
      <c r="W360" s="342"/>
      <c r="X360" s="342"/>
      <c r="Y360" s="342"/>
    </row>
    <row r="361" spans="1:25" ht="30" x14ac:dyDescent="0.3">
      <c r="A361" s="376"/>
      <c r="B361" s="363"/>
      <c r="C361" s="361" t="s">
        <v>948</v>
      </c>
      <c r="D361" s="362">
        <v>1</v>
      </c>
      <c r="E361" s="362" t="s">
        <v>400</v>
      </c>
      <c r="F361" s="361" t="s">
        <v>949</v>
      </c>
      <c r="G361" s="572"/>
      <c r="H361" s="787"/>
      <c r="I361" s="787"/>
      <c r="J361" s="787"/>
      <c r="K361" s="788"/>
      <c r="L361" s="348"/>
      <c r="M361" s="342"/>
      <c r="N361" s="342"/>
      <c r="O361" s="342"/>
      <c r="P361" s="342"/>
      <c r="Q361" s="342"/>
      <c r="R361" s="342"/>
      <c r="S361" s="342"/>
      <c r="T361" s="342"/>
      <c r="U361" s="342"/>
      <c r="V361" s="342"/>
      <c r="W361" s="342"/>
      <c r="X361" s="342"/>
      <c r="Y361" s="342"/>
    </row>
    <row r="362" spans="1:25" ht="45" x14ac:dyDescent="0.3">
      <c r="A362" s="376"/>
      <c r="B362" s="363"/>
      <c r="C362" s="361" t="s">
        <v>6184</v>
      </c>
      <c r="D362" s="362">
        <v>1</v>
      </c>
      <c r="E362" s="362" t="s">
        <v>576</v>
      </c>
      <c r="F362" s="361" t="s">
        <v>6185</v>
      </c>
      <c r="G362" s="572"/>
      <c r="H362" s="787"/>
      <c r="I362" s="787"/>
      <c r="J362" s="787"/>
      <c r="K362" s="788"/>
      <c r="L362" s="348"/>
      <c r="M362" s="342"/>
      <c r="N362" s="342"/>
      <c r="O362" s="342"/>
      <c r="P362" s="342"/>
      <c r="Q362" s="342"/>
      <c r="R362" s="342"/>
      <c r="S362" s="342"/>
      <c r="T362" s="342"/>
      <c r="U362" s="342"/>
      <c r="V362" s="342"/>
      <c r="W362" s="342"/>
      <c r="X362" s="342"/>
      <c r="Y362" s="342"/>
    </row>
    <row r="363" spans="1:25" ht="30" x14ac:dyDescent="0.3">
      <c r="A363" s="376" t="s">
        <v>6135</v>
      </c>
      <c r="B363" s="363" t="s">
        <v>6186</v>
      </c>
      <c r="C363" s="361" t="s">
        <v>6187</v>
      </c>
      <c r="D363" s="362">
        <v>1</v>
      </c>
      <c r="E363" s="362" t="s">
        <v>576</v>
      </c>
      <c r="F363" s="361" t="s">
        <v>6139</v>
      </c>
      <c r="G363" s="572"/>
      <c r="H363" s="787"/>
      <c r="I363" s="787"/>
      <c r="J363" s="787"/>
      <c r="K363" s="788"/>
      <c r="L363" s="348"/>
      <c r="M363" s="342"/>
      <c r="N363" s="342"/>
      <c r="O363" s="342"/>
      <c r="P363" s="342"/>
      <c r="Q363" s="342"/>
      <c r="R363" s="342"/>
      <c r="S363" s="342"/>
      <c r="T363" s="342"/>
      <c r="U363" s="342"/>
      <c r="V363" s="342"/>
      <c r="W363" s="342"/>
      <c r="X363" s="342"/>
      <c r="Y363" s="342"/>
    </row>
    <row r="364" spans="1:25" ht="45" x14ac:dyDescent="0.3">
      <c r="A364" s="376" t="s">
        <v>6136</v>
      </c>
      <c r="B364" s="363" t="s">
        <v>6140</v>
      </c>
      <c r="C364" s="361" t="s">
        <v>6240</v>
      </c>
      <c r="D364" s="362">
        <v>1</v>
      </c>
      <c r="E364" s="362" t="s">
        <v>400</v>
      </c>
      <c r="F364" s="361" t="s">
        <v>6189</v>
      </c>
      <c r="G364" s="572"/>
      <c r="H364" s="787"/>
      <c r="I364" s="787"/>
      <c r="J364" s="787"/>
      <c r="K364" s="788"/>
      <c r="L364" s="348"/>
      <c r="M364" s="342"/>
      <c r="N364" s="342"/>
      <c r="O364" s="342"/>
      <c r="P364" s="342"/>
      <c r="Q364" s="342"/>
      <c r="R364" s="342"/>
      <c r="S364" s="342"/>
      <c r="T364" s="342"/>
      <c r="U364" s="342"/>
      <c r="V364" s="342"/>
      <c r="W364" s="342"/>
      <c r="X364" s="342"/>
      <c r="Y364" s="342"/>
    </row>
    <row r="365" spans="1:25" ht="15" x14ac:dyDescent="0.3">
      <c r="A365" s="371" t="s">
        <v>132</v>
      </c>
      <c r="B365" s="944" t="s">
        <v>2805</v>
      </c>
      <c r="C365" s="947"/>
      <c r="D365" s="947"/>
      <c r="E365" s="947"/>
      <c r="F365" s="947"/>
      <c r="G365" s="1013"/>
      <c r="H365" s="787">
        <f>SUM(D366:D377)</f>
        <v>12</v>
      </c>
      <c r="I365" s="787">
        <f>COUNT(D366:D377)*2</f>
        <v>24</v>
      </c>
      <c r="J365" s="787">
        <f>H365*100/I365</f>
        <v>50</v>
      </c>
      <c r="K365" s="788"/>
      <c r="L365" s="348"/>
      <c r="M365" s="342"/>
      <c r="N365" s="342"/>
      <c r="O365" s="342"/>
      <c r="P365" s="342"/>
      <c r="Q365" s="342"/>
      <c r="R365" s="342"/>
      <c r="S365" s="342"/>
      <c r="T365" s="342"/>
      <c r="U365" s="342"/>
      <c r="V365" s="342"/>
      <c r="W365" s="342"/>
      <c r="X365" s="342"/>
      <c r="Y365" s="342"/>
    </row>
    <row r="366" spans="1:25" ht="30" x14ac:dyDescent="0.3">
      <c r="A366" s="364" t="s">
        <v>1650</v>
      </c>
      <c r="B366" s="361" t="s">
        <v>953</v>
      </c>
      <c r="C366" s="337" t="s">
        <v>954</v>
      </c>
      <c r="D366" s="362">
        <v>1</v>
      </c>
      <c r="E366" s="362" t="s">
        <v>576</v>
      </c>
      <c r="F366" s="361" t="s">
        <v>5979</v>
      </c>
      <c r="G366" s="567"/>
      <c r="H366" s="787"/>
      <c r="I366" s="787"/>
      <c r="J366" s="787"/>
      <c r="K366" s="788"/>
      <c r="L366" s="348"/>
      <c r="M366" s="342"/>
      <c r="N366" s="342"/>
      <c r="O366" s="342"/>
      <c r="P366" s="342"/>
      <c r="Q366" s="342"/>
      <c r="R366" s="342"/>
      <c r="S366" s="342"/>
      <c r="T366" s="342"/>
      <c r="U366" s="342"/>
      <c r="V366" s="342"/>
      <c r="W366" s="342"/>
      <c r="X366" s="342"/>
      <c r="Y366" s="342"/>
    </row>
    <row r="367" spans="1:25" ht="15" x14ac:dyDescent="0.3">
      <c r="A367" s="364"/>
      <c r="B367" s="361"/>
      <c r="C367" s="363" t="s">
        <v>955</v>
      </c>
      <c r="D367" s="362">
        <v>1</v>
      </c>
      <c r="E367" s="362" t="s">
        <v>254</v>
      </c>
      <c r="F367" s="361" t="s">
        <v>5980</v>
      </c>
      <c r="G367" s="567"/>
      <c r="H367" s="787"/>
      <c r="I367" s="787"/>
      <c r="J367" s="787"/>
      <c r="K367" s="788"/>
      <c r="L367" s="348"/>
      <c r="M367" s="342"/>
      <c r="N367" s="342"/>
      <c r="O367" s="342"/>
      <c r="P367" s="342"/>
      <c r="Q367" s="342"/>
      <c r="R367" s="342"/>
      <c r="S367" s="342"/>
      <c r="T367" s="342"/>
      <c r="U367" s="342"/>
      <c r="V367" s="342"/>
      <c r="W367" s="342"/>
      <c r="X367" s="342"/>
      <c r="Y367" s="342"/>
    </row>
    <row r="368" spans="1:25" ht="15" x14ac:dyDescent="0.3">
      <c r="A368" s="364"/>
      <c r="B368" s="361"/>
      <c r="C368" s="361" t="s">
        <v>2601</v>
      </c>
      <c r="D368" s="362">
        <v>1</v>
      </c>
      <c r="E368" s="362" t="s">
        <v>228</v>
      </c>
      <c r="F368" s="361" t="s">
        <v>5983</v>
      </c>
      <c r="G368" s="567"/>
      <c r="H368" s="787"/>
      <c r="I368" s="787"/>
      <c r="J368" s="787"/>
      <c r="K368" s="788"/>
      <c r="L368" s="348"/>
      <c r="M368" s="342"/>
      <c r="N368" s="342"/>
      <c r="O368" s="342"/>
      <c r="P368" s="342"/>
      <c r="Q368" s="342"/>
      <c r="R368" s="342"/>
      <c r="S368" s="342"/>
      <c r="T368" s="342"/>
      <c r="U368" s="342"/>
      <c r="V368" s="342"/>
      <c r="W368" s="342"/>
      <c r="X368" s="342"/>
      <c r="Y368" s="342"/>
    </row>
    <row r="369" spans="1:25" ht="30" x14ac:dyDescent="0.3">
      <c r="A369" s="364" t="s">
        <v>1651</v>
      </c>
      <c r="B369" s="361" t="s">
        <v>957</v>
      </c>
      <c r="C369" s="363" t="s">
        <v>4621</v>
      </c>
      <c r="D369" s="362">
        <v>1</v>
      </c>
      <c r="E369" s="362" t="s">
        <v>576</v>
      </c>
      <c r="F369" s="363" t="s">
        <v>5981</v>
      </c>
      <c r="G369" s="575"/>
      <c r="H369" s="787"/>
      <c r="I369" s="787"/>
      <c r="J369" s="787"/>
      <c r="K369" s="788"/>
      <c r="L369" s="348"/>
      <c r="M369" s="342"/>
      <c r="N369" s="342"/>
      <c r="O369" s="342"/>
      <c r="P369" s="342"/>
      <c r="Q369" s="342"/>
      <c r="R369" s="342"/>
      <c r="S369" s="342"/>
      <c r="T369" s="342"/>
      <c r="U369" s="342"/>
      <c r="V369" s="342"/>
      <c r="W369" s="342"/>
      <c r="X369" s="342"/>
      <c r="Y369" s="342"/>
    </row>
    <row r="370" spans="1:25" ht="30" x14ac:dyDescent="0.3">
      <c r="A370" s="364"/>
      <c r="B370" s="361"/>
      <c r="C370" s="363" t="s">
        <v>4623</v>
      </c>
      <c r="D370" s="362">
        <v>1</v>
      </c>
      <c r="E370" s="362" t="s">
        <v>576</v>
      </c>
      <c r="F370" s="363" t="s">
        <v>5981</v>
      </c>
      <c r="G370" s="575"/>
      <c r="H370" s="787"/>
      <c r="I370" s="787"/>
      <c r="J370" s="787"/>
      <c r="K370" s="788"/>
      <c r="L370" s="348"/>
      <c r="M370" s="342"/>
      <c r="N370" s="342"/>
      <c r="O370" s="342"/>
      <c r="P370" s="342"/>
      <c r="Q370" s="342"/>
      <c r="R370" s="342"/>
      <c r="S370" s="342"/>
      <c r="T370" s="342"/>
      <c r="U370" s="342"/>
      <c r="V370" s="342"/>
      <c r="W370" s="342"/>
      <c r="X370" s="342"/>
      <c r="Y370" s="342"/>
    </row>
    <row r="371" spans="1:25" ht="30" x14ac:dyDescent="0.3">
      <c r="A371" s="364"/>
      <c r="B371" s="361"/>
      <c r="C371" s="363" t="s">
        <v>4625</v>
      </c>
      <c r="D371" s="362">
        <v>1</v>
      </c>
      <c r="E371" s="362" t="s">
        <v>576</v>
      </c>
      <c r="F371" s="363" t="s">
        <v>5981</v>
      </c>
      <c r="G371" s="567"/>
      <c r="H371" s="787"/>
      <c r="I371" s="787"/>
      <c r="J371" s="787"/>
      <c r="K371" s="788"/>
      <c r="L371" s="348"/>
      <c r="M371" s="342"/>
      <c r="N371" s="342"/>
      <c r="O371" s="342"/>
      <c r="P371" s="342"/>
      <c r="Q371" s="342"/>
      <c r="R371" s="342"/>
      <c r="S371" s="342"/>
      <c r="T371" s="342"/>
      <c r="U371" s="342"/>
      <c r="V371" s="342"/>
      <c r="W371" s="342"/>
      <c r="X371" s="342"/>
      <c r="Y371" s="342"/>
    </row>
    <row r="372" spans="1:25" ht="30" x14ac:dyDescent="0.3">
      <c r="A372" s="364"/>
      <c r="B372" s="361"/>
      <c r="C372" s="363" t="s">
        <v>4627</v>
      </c>
      <c r="D372" s="362">
        <v>1</v>
      </c>
      <c r="E372" s="362" t="s">
        <v>576</v>
      </c>
      <c r="F372" s="363" t="s">
        <v>5981</v>
      </c>
      <c r="G372" s="567"/>
      <c r="H372" s="787"/>
      <c r="I372" s="787"/>
      <c r="J372" s="787"/>
      <c r="K372" s="788"/>
      <c r="L372" s="348"/>
      <c r="M372" s="342"/>
      <c r="N372" s="342"/>
      <c r="O372" s="342"/>
      <c r="P372" s="342"/>
      <c r="Q372" s="342"/>
      <c r="R372" s="342"/>
      <c r="S372" s="342"/>
      <c r="T372" s="342"/>
      <c r="U372" s="342"/>
      <c r="V372" s="342"/>
      <c r="W372" s="342"/>
      <c r="X372" s="342"/>
      <c r="Y372" s="342"/>
    </row>
    <row r="373" spans="1:25" ht="30" x14ac:dyDescent="0.3">
      <c r="A373" s="364"/>
      <c r="B373" s="361"/>
      <c r="C373" s="363" t="s">
        <v>4629</v>
      </c>
      <c r="D373" s="362">
        <v>1</v>
      </c>
      <c r="E373" s="362" t="s">
        <v>576</v>
      </c>
      <c r="F373" s="363" t="s">
        <v>5981</v>
      </c>
      <c r="G373" s="567"/>
      <c r="H373" s="787"/>
      <c r="I373" s="787"/>
      <c r="J373" s="787"/>
      <c r="K373" s="788"/>
      <c r="L373" s="348"/>
      <c r="M373" s="342"/>
      <c r="N373" s="342"/>
      <c r="O373" s="342"/>
      <c r="P373" s="342"/>
      <c r="Q373" s="342"/>
      <c r="R373" s="342"/>
      <c r="S373" s="342"/>
      <c r="T373" s="342"/>
      <c r="U373" s="342"/>
      <c r="V373" s="342"/>
      <c r="W373" s="342"/>
      <c r="X373" s="342"/>
      <c r="Y373" s="342"/>
    </row>
    <row r="374" spans="1:25" ht="30" x14ac:dyDescent="0.3">
      <c r="A374" s="364"/>
      <c r="B374" s="361"/>
      <c r="C374" s="363" t="s">
        <v>4631</v>
      </c>
      <c r="D374" s="362">
        <v>1</v>
      </c>
      <c r="E374" s="362" t="s">
        <v>576</v>
      </c>
      <c r="F374" s="363" t="s">
        <v>5981</v>
      </c>
      <c r="G374" s="567"/>
      <c r="H374" s="787"/>
      <c r="I374" s="787"/>
      <c r="J374" s="787"/>
      <c r="K374" s="788"/>
      <c r="L374" s="348"/>
      <c r="M374" s="342"/>
      <c r="N374" s="342"/>
      <c r="O374" s="342"/>
      <c r="P374" s="342"/>
      <c r="Q374" s="342"/>
      <c r="R374" s="342"/>
      <c r="S374" s="342"/>
      <c r="T374" s="342"/>
      <c r="U374" s="342"/>
      <c r="V374" s="342"/>
      <c r="W374" s="342"/>
      <c r="X374" s="342"/>
      <c r="Y374" s="342"/>
    </row>
    <row r="375" spans="1:25" ht="30" x14ac:dyDescent="0.3">
      <c r="A375" s="364"/>
      <c r="B375" s="361"/>
      <c r="C375" s="363" t="s">
        <v>4633</v>
      </c>
      <c r="D375" s="362">
        <v>1</v>
      </c>
      <c r="E375" s="362" t="s">
        <v>576</v>
      </c>
      <c r="F375" s="363" t="s">
        <v>5981</v>
      </c>
      <c r="G375" s="567"/>
      <c r="H375" s="787"/>
      <c r="I375" s="787"/>
      <c r="J375" s="787"/>
      <c r="K375" s="788"/>
      <c r="L375" s="348"/>
      <c r="M375" s="342"/>
      <c r="N375" s="342"/>
      <c r="O375" s="342"/>
      <c r="P375" s="342"/>
      <c r="Q375" s="342"/>
      <c r="R375" s="342"/>
      <c r="S375" s="342"/>
      <c r="T375" s="342"/>
      <c r="U375" s="342"/>
      <c r="V375" s="342"/>
      <c r="W375" s="342"/>
      <c r="X375" s="342"/>
      <c r="Y375" s="342"/>
    </row>
    <row r="376" spans="1:25" ht="30" x14ac:dyDescent="0.3">
      <c r="A376" s="364"/>
      <c r="B376" s="361"/>
      <c r="C376" s="363" t="s">
        <v>4635</v>
      </c>
      <c r="D376" s="362">
        <v>1</v>
      </c>
      <c r="E376" s="362" t="s">
        <v>576</v>
      </c>
      <c r="F376" s="363" t="s">
        <v>5981</v>
      </c>
      <c r="G376" s="567"/>
      <c r="H376" s="787"/>
      <c r="I376" s="787"/>
      <c r="J376" s="787"/>
      <c r="K376" s="788"/>
      <c r="L376" s="348"/>
      <c r="M376" s="342"/>
      <c r="N376" s="342"/>
      <c r="O376" s="342"/>
      <c r="P376" s="342"/>
      <c r="Q376" s="342"/>
      <c r="R376" s="342"/>
      <c r="S376" s="342"/>
      <c r="T376" s="342"/>
      <c r="U376" s="342"/>
      <c r="V376" s="342"/>
      <c r="W376" s="342"/>
      <c r="X376" s="342"/>
      <c r="Y376" s="342"/>
    </row>
    <row r="377" spans="1:25" ht="30" x14ac:dyDescent="0.3">
      <c r="A377" s="364" t="s">
        <v>1663</v>
      </c>
      <c r="B377" s="361" t="s">
        <v>971</v>
      </c>
      <c r="C377" s="361" t="s">
        <v>3207</v>
      </c>
      <c r="D377" s="362">
        <v>1</v>
      </c>
      <c r="E377" s="362" t="s">
        <v>400</v>
      </c>
      <c r="F377" s="361" t="s">
        <v>5982</v>
      </c>
      <c r="G377" s="567"/>
      <c r="H377" s="787"/>
      <c r="I377" s="787"/>
      <c r="J377" s="787"/>
      <c r="K377" s="788"/>
      <c r="L377" s="348"/>
      <c r="M377" s="342"/>
      <c r="N377" s="342"/>
      <c r="O377" s="342"/>
      <c r="P377" s="342"/>
      <c r="Q377" s="342"/>
      <c r="R377" s="342"/>
      <c r="S377" s="342"/>
      <c r="T377" s="342"/>
      <c r="U377" s="342"/>
      <c r="V377" s="342"/>
      <c r="W377" s="342"/>
      <c r="X377" s="342"/>
      <c r="Y377" s="342"/>
    </row>
    <row r="378" spans="1:25" ht="15" x14ac:dyDescent="0.3">
      <c r="A378" s="371" t="s">
        <v>4645</v>
      </c>
      <c r="B378" s="944" t="s">
        <v>5984</v>
      </c>
      <c r="C378" s="947"/>
      <c r="D378" s="947"/>
      <c r="E378" s="947"/>
      <c r="F378" s="947"/>
      <c r="G378" s="1013"/>
      <c r="H378" s="787">
        <f>SUM(D379:D381)</f>
        <v>3</v>
      </c>
      <c r="I378" s="787">
        <f>COUNT(D379:D381)*2</f>
        <v>6</v>
      </c>
      <c r="J378" s="787">
        <f>H378*100/I378</f>
        <v>50</v>
      </c>
      <c r="K378" s="788"/>
      <c r="L378" s="348"/>
      <c r="M378" s="342"/>
      <c r="N378" s="342"/>
      <c r="O378" s="342"/>
      <c r="P378" s="342"/>
      <c r="Q378" s="342"/>
      <c r="R378" s="342"/>
      <c r="S378" s="342"/>
      <c r="T378" s="342"/>
      <c r="U378" s="342"/>
      <c r="V378" s="342"/>
      <c r="W378" s="342"/>
      <c r="X378" s="342"/>
      <c r="Y378" s="342"/>
    </row>
    <row r="379" spans="1:25" ht="45" x14ac:dyDescent="0.3">
      <c r="A379" s="364" t="s">
        <v>1667</v>
      </c>
      <c r="B379" s="361" t="s">
        <v>5985</v>
      </c>
      <c r="C379" s="361" t="s">
        <v>4648</v>
      </c>
      <c r="D379" s="362">
        <v>1</v>
      </c>
      <c r="E379" s="362" t="s">
        <v>400</v>
      </c>
      <c r="F379" s="363" t="s">
        <v>4649</v>
      </c>
      <c r="G379" s="567"/>
      <c r="H379" s="787"/>
      <c r="I379" s="787"/>
      <c r="J379" s="787"/>
      <c r="K379" s="788"/>
      <c r="L379" s="348"/>
      <c r="M379" s="342"/>
      <c r="N379" s="342"/>
      <c r="O379" s="342"/>
      <c r="P379" s="342"/>
      <c r="Q379" s="342"/>
      <c r="R379" s="342"/>
      <c r="S379" s="342"/>
      <c r="T379" s="342"/>
      <c r="U379" s="342"/>
      <c r="V379" s="342"/>
      <c r="W379" s="342"/>
      <c r="X379" s="342"/>
      <c r="Y379" s="342"/>
    </row>
    <row r="380" spans="1:25" ht="45" x14ac:dyDescent="0.3">
      <c r="A380" s="364" t="s">
        <v>1670</v>
      </c>
      <c r="B380" s="361" t="s">
        <v>4650</v>
      </c>
      <c r="C380" s="361" t="s">
        <v>4651</v>
      </c>
      <c r="D380" s="362">
        <v>1</v>
      </c>
      <c r="E380" s="362" t="s">
        <v>400</v>
      </c>
      <c r="F380" s="363" t="s">
        <v>4652</v>
      </c>
      <c r="G380" s="567"/>
      <c r="H380" s="787"/>
      <c r="I380" s="787"/>
      <c r="J380" s="787"/>
      <c r="K380" s="788"/>
      <c r="L380" s="348"/>
      <c r="M380" s="342"/>
      <c r="N380" s="342"/>
      <c r="O380" s="342"/>
      <c r="P380" s="342"/>
      <c r="Q380" s="342"/>
      <c r="R380" s="342"/>
      <c r="S380" s="342"/>
      <c r="T380" s="342"/>
      <c r="U380" s="342"/>
      <c r="V380" s="342"/>
      <c r="W380" s="342"/>
      <c r="X380" s="342"/>
      <c r="Y380" s="342"/>
    </row>
    <row r="381" spans="1:25" ht="30" x14ac:dyDescent="0.3">
      <c r="A381" s="364" t="s">
        <v>1673</v>
      </c>
      <c r="B381" s="361" t="s">
        <v>4653</v>
      </c>
      <c r="C381" s="363" t="s">
        <v>4654</v>
      </c>
      <c r="D381" s="362">
        <v>1</v>
      </c>
      <c r="E381" s="362" t="s">
        <v>400</v>
      </c>
      <c r="F381" s="363" t="s">
        <v>4655</v>
      </c>
      <c r="G381" s="567"/>
      <c r="H381" s="787"/>
      <c r="I381" s="787"/>
      <c r="J381" s="787"/>
      <c r="K381" s="788"/>
      <c r="L381" s="348"/>
      <c r="M381" s="342"/>
      <c r="N381" s="342"/>
      <c r="O381" s="342"/>
      <c r="P381" s="342"/>
      <c r="Q381" s="342"/>
      <c r="R381" s="342"/>
      <c r="S381" s="342"/>
      <c r="T381" s="342"/>
      <c r="U381" s="342"/>
      <c r="V381" s="342"/>
      <c r="W381" s="342"/>
      <c r="X381" s="342"/>
      <c r="Y381" s="342"/>
    </row>
    <row r="382" spans="1:25" ht="15" x14ac:dyDescent="0.3">
      <c r="A382" s="594" t="s">
        <v>136</v>
      </c>
      <c r="B382" s="865" t="s">
        <v>6456</v>
      </c>
      <c r="C382" s="866"/>
      <c r="D382" s="866"/>
      <c r="E382" s="866"/>
      <c r="F382" s="866"/>
      <c r="G382" s="867"/>
      <c r="H382" s="787">
        <f>SUM(D383:D387)</f>
        <v>5</v>
      </c>
      <c r="I382" s="787">
        <f>COUNT(D383:D387)*2</f>
        <v>10</v>
      </c>
      <c r="J382" s="787"/>
      <c r="K382" s="788"/>
      <c r="L382" s="348"/>
      <c r="M382" s="342"/>
      <c r="N382" s="342"/>
      <c r="O382" s="342"/>
      <c r="P382" s="342"/>
      <c r="Q382" s="342"/>
      <c r="R382" s="342"/>
      <c r="S382" s="342"/>
      <c r="T382" s="342"/>
      <c r="U382" s="342"/>
      <c r="V382" s="342"/>
      <c r="W382" s="342"/>
      <c r="X382" s="342"/>
      <c r="Y382" s="342"/>
    </row>
    <row r="383" spans="1:25" ht="43.5" x14ac:dyDescent="0.3">
      <c r="A383" s="595" t="s">
        <v>4656</v>
      </c>
      <c r="B383" s="596" t="s">
        <v>1668</v>
      </c>
      <c r="C383" s="597" t="s">
        <v>1669</v>
      </c>
      <c r="D383" s="598">
        <v>1</v>
      </c>
      <c r="E383" s="598" t="s">
        <v>258</v>
      </c>
      <c r="F383" s="597" t="s">
        <v>6462</v>
      </c>
      <c r="G383" s="599"/>
      <c r="H383" s="787"/>
      <c r="I383" s="787"/>
      <c r="J383" s="787"/>
      <c r="K383" s="788"/>
      <c r="L383" s="348"/>
      <c r="M383" s="342"/>
      <c r="N383" s="342"/>
      <c r="O383" s="342"/>
      <c r="P383" s="342"/>
      <c r="Q383" s="342"/>
      <c r="R383" s="342"/>
      <c r="S383" s="342"/>
      <c r="T383" s="342"/>
      <c r="U383" s="342"/>
      <c r="V383" s="342"/>
      <c r="W383" s="342"/>
      <c r="X383" s="342"/>
      <c r="Y383" s="342"/>
    </row>
    <row r="384" spans="1:25" ht="15" x14ac:dyDescent="0.3">
      <c r="A384" s="695"/>
      <c r="B384" s="705"/>
      <c r="C384" s="597" t="s">
        <v>6472</v>
      </c>
      <c r="D384" s="598">
        <v>1</v>
      </c>
      <c r="E384" s="597" t="s">
        <v>576</v>
      </c>
      <c r="F384" s="597" t="s">
        <v>6473</v>
      </c>
      <c r="G384" s="696"/>
      <c r="H384" s="787"/>
      <c r="I384" s="787"/>
      <c r="J384" s="787"/>
      <c r="K384" s="788"/>
      <c r="L384" s="348"/>
      <c r="M384" s="342"/>
      <c r="N384" s="342"/>
      <c r="O384" s="342"/>
      <c r="P384" s="342"/>
      <c r="Q384" s="342"/>
      <c r="R384" s="342"/>
      <c r="S384" s="342"/>
      <c r="T384" s="342"/>
      <c r="U384" s="342"/>
      <c r="V384" s="342"/>
      <c r="W384" s="342"/>
      <c r="X384" s="342"/>
      <c r="Y384" s="342"/>
    </row>
    <row r="385" spans="1:25" ht="31" x14ac:dyDescent="0.3">
      <c r="A385" s="595" t="s">
        <v>1680</v>
      </c>
      <c r="B385" s="602" t="s">
        <v>1674</v>
      </c>
      <c r="C385" s="603" t="s">
        <v>1675</v>
      </c>
      <c r="D385" s="598">
        <v>1</v>
      </c>
      <c r="E385" s="598" t="s">
        <v>258</v>
      </c>
      <c r="F385" s="597" t="s">
        <v>6459</v>
      </c>
      <c r="G385" s="696"/>
      <c r="H385" s="787"/>
      <c r="I385" s="787"/>
      <c r="J385" s="787"/>
      <c r="K385" s="788"/>
      <c r="L385" s="348"/>
      <c r="M385" s="342"/>
      <c r="N385" s="342"/>
      <c r="O385" s="342"/>
      <c r="P385" s="342"/>
      <c r="Q385" s="342"/>
      <c r="R385" s="342"/>
      <c r="S385" s="342"/>
      <c r="T385" s="342"/>
      <c r="U385" s="342"/>
      <c r="V385" s="342"/>
      <c r="W385" s="342"/>
      <c r="X385" s="342"/>
      <c r="Y385" s="342"/>
    </row>
    <row r="386" spans="1:25" ht="31" x14ac:dyDescent="0.3">
      <c r="A386" s="595" t="s">
        <v>977</v>
      </c>
      <c r="B386" s="596" t="s">
        <v>1676</v>
      </c>
      <c r="C386" s="597" t="s">
        <v>1677</v>
      </c>
      <c r="D386" s="598">
        <v>1</v>
      </c>
      <c r="E386" s="598" t="s">
        <v>258</v>
      </c>
      <c r="F386" s="597" t="s">
        <v>6460</v>
      </c>
      <c r="G386" s="696"/>
      <c r="H386" s="787"/>
      <c r="I386" s="787"/>
      <c r="J386" s="787"/>
      <c r="K386" s="788"/>
      <c r="L386" s="348"/>
      <c r="M386" s="342"/>
      <c r="N386" s="342"/>
      <c r="O386" s="342"/>
      <c r="P386" s="342"/>
      <c r="Q386" s="342"/>
      <c r="R386" s="342"/>
      <c r="S386" s="342"/>
      <c r="T386" s="342"/>
      <c r="U386" s="342"/>
      <c r="V386" s="342"/>
      <c r="W386" s="342"/>
      <c r="X386" s="342"/>
      <c r="Y386" s="342"/>
    </row>
    <row r="387" spans="1:25" ht="31" x14ac:dyDescent="0.3">
      <c r="A387" s="595" t="s">
        <v>4657</v>
      </c>
      <c r="B387" s="596" t="s">
        <v>6469</v>
      </c>
      <c r="C387" s="597" t="s">
        <v>1678</v>
      </c>
      <c r="D387" s="598">
        <v>1</v>
      </c>
      <c r="E387" s="598" t="s">
        <v>258</v>
      </c>
      <c r="F387" s="597" t="s">
        <v>6461</v>
      </c>
      <c r="G387" s="696"/>
      <c r="H387" s="787"/>
      <c r="I387" s="787"/>
      <c r="J387" s="787"/>
      <c r="K387" s="788"/>
      <c r="L387" s="348"/>
      <c r="M387" s="342"/>
      <c r="N387" s="342"/>
      <c r="O387" s="342"/>
      <c r="P387" s="342"/>
      <c r="Q387" s="342"/>
      <c r="R387" s="342"/>
      <c r="S387" s="342"/>
      <c r="T387" s="342"/>
      <c r="U387" s="342"/>
      <c r="V387" s="342"/>
      <c r="W387" s="342"/>
      <c r="X387" s="342"/>
      <c r="Y387" s="342"/>
    </row>
    <row r="388" spans="1:25" ht="15" x14ac:dyDescent="0.3">
      <c r="A388" s="697" t="s">
        <v>1681</v>
      </c>
      <c r="B388" s="944" t="s">
        <v>4658</v>
      </c>
      <c r="C388" s="1051"/>
      <c r="D388" s="1051"/>
      <c r="E388" s="1051"/>
      <c r="F388" s="1051"/>
      <c r="G388" s="1052"/>
      <c r="H388" s="787">
        <f>SUM(D389:D390)</f>
        <v>2</v>
      </c>
      <c r="I388" s="787">
        <f>COUNT(D389:D390)*2</f>
        <v>4</v>
      </c>
      <c r="J388" s="787">
        <f>H388*100/I388</f>
        <v>50</v>
      </c>
      <c r="K388" s="788"/>
      <c r="L388" s="348"/>
      <c r="M388" s="342"/>
      <c r="N388" s="342"/>
      <c r="O388" s="342"/>
      <c r="P388" s="342"/>
      <c r="Q388" s="342"/>
      <c r="R388" s="342"/>
      <c r="S388" s="342"/>
      <c r="T388" s="342"/>
      <c r="U388" s="342"/>
      <c r="V388" s="342"/>
      <c r="W388" s="342"/>
      <c r="X388" s="342"/>
      <c r="Y388" s="342"/>
    </row>
    <row r="389" spans="1:25" ht="60" x14ac:dyDescent="0.3">
      <c r="A389" s="698" t="s">
        <v>6470</v>
      </c>
      <c r="B389" s="361" t="s">
        <v>5994</v>
      </c>
      <c r="C389" s="361" t="s">
        <v>4660</v>
      </c>
      <c r="D389" s="362">
        <v>1</v>
      </c>
      <c r="E389" s="362" t="s">
        <v>400</v>
      </c>
      <c r="F389" s="375" t="s">
        <v>5995</v>
      </c>
      <c r="G389" s="567"/>
      <c r="H389" s="787"/>
      <c r="I389" s="787"/>
      <c r="J389" s="787"/>
      <c r="K389" s="788"/>
      <c r="L389" s="348"/>
      <c r="M389" s="342"/>
      <c r="N389" s="342"/>
      <c r="O389" s="342"/>
      <c r="P389" s="342"/>
      <c r="Q389" s="342"/>
      <c r="R389" s="342"/>
      <c r="S389" s="342"/>
      <c r="T389" s="342"/>
      <c r="U389" s="342"/>
      <c r="V389" s="342"/>
      <c r="W389" s="342"/>
      <c r="X389" s="342"/>
      <c r="Y389" s="342"/>
    </row>
    <row r="390" spans="1:25" ht="45" x14ac:dyDescent="0.3">
      <c r="A390" s="698" t="s">
        <v>6471</v>
      </c>
      <c r="B390" s="361" t="s">
        <v>4662</v>
      </c>
      <c r="C390" s="361" t="s">
        <v>4663</v>
      </c>
      <c r="D390" s="362">
        <v>1</v>
      </c>
      <c r="E390" s="362" t="s">
        <v>400</v>
      </c>
      <c r="F390" s="375" t="s">
        <v>4664</v>
      </c>
      <c r="G390" s="567"/>
      <c r="H390" s="787"/>
      <c r="I390" s="787"/>
      <c r="J390" s="787"/>
      <c r="K390" s="788"/>
      <c r="L390" s="348"/>
      <c r="M390" s="342"/>
      <c r="N390" s="342"/>
      <c r="O390" s="342"/>
      <c r="P390" s="342"/>
      <c r="Q390" s="342"/>
      <c r="R390" s="342"/>
      <c r="S390" s="342"/>
      <c r="T390" s="342"/>
      <c r="U390" s="342"/>
      <c r="V390" s="342"/>
      <c r="W390" s="342"/>
      <c r="X390" s="342"/>
      <c r="Y390" s="342"/>
    </row>
    <row r="391" spans="1:25" ht="15" x14ac:dyDescent="0.3">
      <c r="A391" s="697" t="s">
        <v>4665</v>
      </c>
      <c r="B391" s="944" t="s">
        <v>1682</v>
      </c>
      <c r="C391" s="947"/>
      <c r="D391" s="947"/>
      <c r="E391" s="947"/>
      <c r="F391" s="947"/>
      <c r="G391" s="1013"/>
      <c r="H391" s="787">
        <f>SUM(D392:D393)</f>
        <v>2</v>
      </c>
      <c r="I391" s="787">
        <f>COUNT(D392:D393)*2</f>
        <v>4</v>
      </c>
      <c r="J391" s="787">
        <f>H391*100/I391</f>
        <v>50</v>
      </c>
      <c r="K391" s="788"/>
      <c r="L391" s="348"/>
      <c r="M391" s="342"/>
      <c r="N391" s="342"/>
      <c r="O391" s="342"/>
      <c r="P391" s="342"/>
      <c r="Q391" s="342"/>
      <c r="R391" s="342"/>
      <c r="S391" s="342"/>
      <c r="T391" s="342"/>
      <c r="U391" s="342"/>
      <c r="V391" s="342"/>
      <c r="W391" s="342"/>
      <c r="X391" s="342"/>
      <c r="Y391" s="342"/>
    </row>
    <row r="392" spans="1:25" ht="30" x14ac:dyDescent="0.3">
      <c r="A392" s="695" t="s">
        <v>4666</v>
      </c>
      <c r="B392" s="361" t="s">
        <v>1684</v>
      </c>
      <c r="C392" s="363" t="s">
        <v>4668</v>
      </c>
      <c r="D392" s="362">
        <v>1</v>
      </c>
      <c r="E392" s="362" t="s">
        <v>198</v>
      </c>
      <c r="F392" s="363" t="s">
        <v>4669</v>
      </c>
      <c r="G392" s="567"/>
      <c r="H392" s="787"/>
      <c r="I392" s="787"/>
      <c r="J392" s="787"/>
      <c r="K392" s="788"/>
      <c r="L392" s="348"/>
      <c r="M392" s="342"/>
      <c r="N392" s="342"/>
      <c r="O392" s="342"/>
      <c r="P392" s="342"/>
      <c r="Q392" s="342"/>
      <c r="R392" s="342"/>
      <c r="S392" s="342"/>
      <c r="T392" s="342"/>
      <c r="U392" s="342"/>
      <c r="V392" s="342"/>
      <c r="W392" s="342"/>
      <c r="X392" s="342"/>
      <c r="Y392" s="342"/>
    </row>
    <row r="393" spans="1:25" ht="30" x14ac:dyDescent="0.3">
      <c r="A393" s="695" t="s">
        <v>4670</v>
      </c>
      <c r="B393" s="361" t="s">
        <v>1690</v>
      </c>
      <c r="C393" s="363" t="s">
        <v>5205</v>
      </c>
      <c r="D393" s="362">
        <v>1</v>
      </c>
      <c r="E393" s="374" t="s">
        <v>400</v>
      </c>
      <c r="F393" s="363" t="s">
        <v>4671</v>
      </c>
      <c r="G393" s="567"/>
      <c r="H393" s="787"/>
      <c r="I393" s="787"/>
      <c r="J393" s="787"/>
      <c r="K393" s="788"/>
      <c r="L393" s="348"/>
      <c r="M393" s="342"/>
      <c r="N393" s="342"/>
      <c r="O393" s="342"/>
      <c r="P393" s="342"/>
      <c r="Q393" s="342"/>
      <c r="R393" s="342"/>
      <c r="S393" s="342"/>
      <c r="T393" s="342"/>
      <c r="U393" s="342"/>
      <c r="V393" s="342"/>
      <c r="W393" s="342"/>
      <c r="X393" s="342"/>
      <c r="Y393" s="342"/>
    </row>
    <row r="394" spans="1:25" ht="15" x14ac:dyDescent="0.3">
      <c r="A394" s="706" t="s">
        <v>6237</v>
      </c>
      <c r="B394" s="944" t="s">
        <v>4672</v>
      </c>
      <c r="C394" s="947"/>
      <c r="D394" s="947"/>
      <c r="E394" s="947"/>
      <c r="F394" s="947"/>
      <c r="G394" s="1013"/>
      <c r="H394" s="787">
        <f>SUM(D395:D395)</f>
        <v>1</v>
      </c>
      <c r="I394" s="787">
        <f>COUNT(D395:D395)*2</f>
        <v>2</v>
      </c>
      <c r="J394" s="787">
        <f>H394*100/I394</f>
        <v>50</v>
      </c>
      <c r="K394" s="788"/>
      <c r="L394" s="348"/>
      <c r="M394" s="342"/>
      <c r="N394" s="342"/>
      <c r="O394" s="342"/>
      <c r="P394" s="342"/>
      <c r="Q394" s="342"/>
      <c r="R394" s="342"/>
      <c r="S394" s="342"/>
      <c r="T394" s="342"/>
      <c r="U394" s="342"/>
      <c r="V394" s="342"/>
      <c r="W394" s="342"/>
      <c r="X394" s="342"/>
      <c r="Y394" s="342"/>
    </row>
    <row r="395" spans="1:25" ht="45" x14ac:dyDescent="0.3">
      <c r="A395" s="706" t="s">
        <v>5615</v>
      </c>
      <c r="B395" s="361" t="s">
        <v>4673</v>
      </c>
      <c r="C395" s="361" t="s">
        <v>4674</v>
      </c>
      <c r="D395" s="362">
        <v>1</v>
      </c>
      <c r="E395" s="374" t="s">
        <v>400</v>
      </c>
      <c r="F395" s="361" t="s">
        <v>4675</v>
      </c>
      <c r="G395" s="567"/>
      <c r="H395" s="787"/>
      <c r="I395" s="787"/>
      <c r="J395" s="787"/>
      <c r="K395" s="788"/>
      <c r="L395" s="348"/>
      <c r="M395" s="342"/>
      <c r="N395" s="342"/>
      <c r="O395" s="342"/>
      <c r="P395" s="342"/>
      <c r="Q395" s="342"/>
      <c r="R395" s="342"/>
      <c r="S395" s="342"/>
      <c r="T395" s="342"/>
      <c r="U395" s="342"/>
      <c r="V395" s="342"/>
      <c r="W395" s="342"/>
      <c r="X395" s="342"/>
      <c r="Y395" s="342"/>
    </row>
    <row r="396" spans="1:25" ht="15" x14ac:dyDescent="0.3">
      <c r="A396" s="368"/>
      <c r="B396" s="949" t="s">
        <v>979</v>
      </c>
      <c r="C396" s="947"/>
      <c r="D396" s="947"/>
      <c r="E396" s="947"/>
      <c r="F396" s="947"/>
      <c r="G396" s="1013"/>
      <c r="H396" s="787">
        <f>H397+H400+H405+H411</f>
        <v>12</v>
      </c>
      <c r="I396" s="787">
        <f>I397+I400+I405+I411</f>
        <v>24</v>
      </c>
      <c r="J396" s="787">
        <f>H396*100/I396</f>
        <v>50</v>
      </c>
      <c r="K396" s="788"/>
      <c r="L396" s="348"/>
      <c r="M396" s="342"/>
      <c r="N396" s="342"/>
      <c r="O396" s="342"/>
      <c r="P396" s="342"/>
      <c r="Q396" s="342"/>
      <c r="R396" s="342"/>
      <c r="S396" s="342"/>
      <c r="T396" s="342"/>
      <c r="U396" s="342"/>
      <c r="V396" s="342"/>
      <c r="W396" s="342"/>
      <c r="X396" s="342"/>
      <c r="Y396" s="342"/>
    </row>
    <row r="397" spans="1:25" ht="15" x14ac:dyDescent="0.3">
      <c r="A397" s="364" t="s">
        <v>139</v>
      </c>
      <c r="B397" s="944" t="s">
        <v>140</v>
      </c>
      <c r="C397" s="947"/>
      <c r="D397" s="947"/>
      <c r="E397" s="947"/>
      <c r="F397" s="947"/>
      <c r="G397" s="1013"/>
      <c r="H397" s="787">
        <f>SUM(D398:D399)</f>
        <v>2</v>
      </c>
      <c r="I397" s="787">
        <f>COUNT(D398:D399)*2</f>
        <v>4</v>
      </c>
      <c r="J397" s="787">
        <f>H397*100/I397</f>
        <v>50</v>
      </c>
      <c r="K397" s="788"/>
      <c r="L397" s="348"/>
      <c r="M397" s="342"/>
      <c r="N397" s="342"/>
      <c r="O397" s="342"/>
      <c r="P397" s="342"/>
      <c r="Q397" s="342"/>
      <c r="R397" s="342"/>
      <c r="S397" s="342"/>
      <c r="T397" s="342"/>
      <c r="U397" s="342"/>
      <c r="V397" s="342"/>
      <c r="W397" s="342"/>
      <c r="X397" s="342"/>
      <c r="Y397" s="342"/>
    </row>
    <row r="398" spans="1:25" ht="30" x14ac:dyDescent="0.3">
      <c r="A398" s="364" t="s">
        <v>1693</v>
      </c>
      <c r="B398" s="363" t="s">
        <v>982</v>
      </c>
      <c r="C398" s="363" t="s">
        <v>2603</v>
      </c>
      <c r="D398" s="362">
        <v>1</v>
      </c>
      <c r="E398" s="362" t="s">
        <v>576</v>
      </c>
      <c r="F398" s="361" t="s">
        <v>6010</v>
      </c>
      <c r="G398" s="567"/>
      <c r="H398" s="787"/>
      <c r="I398" s="787"/>
      <c r="J398" s="787"/>
      <c r="K398" s="788"/>
      <c r="L398" s="348"/>
      <c r="M398" s="342"/>
      <c r="N398" s="342"/>
      <c r="O398" s="342"/>
      <c r="P398" s="342"/>
      <c r="Q398" s="342"/>
      <c r="R398" s="342"/>
      <c r="S398" s="342"/>
      <c r="T398" s="342"/>
      <c r="U398" s="342"/>
      <c r="V398" s="342"/>
      <c r="W398" s="342"/>
      <c r="X398" s="342"/>
      <c r="Y398" s="342"/>
    </row>
    <row r="399" spans="1:25" ht="30" x14ac:dyDescent="0.3">
      <c r="A399" s="364"/>
      <c r="B399" s="363"/>
      <c r="C399" s="363" t="s">
        <v>6011</v>
      </c>
      <c r="D399" s="362">
        <v>1</v>
      </c>
      <c r="E399" s="362" t="s">
        <v>576</v>
      </c>
      <c r="F399" s="361" t="s">
        <v>6012</v>
      </c>
      <c r="G399" s="567"/>
      <c r="H399" s="787"/>
      <c r="I399" s="787"/>
      <c r="J399" s="787"/>
      <c r="K399" s="788"/>
      <c r="L399" s="348"/>
      <c r="M399" s="342"/>
      <c r="N399" s="342"/>
      <c r="O399" s="342"/>
      <c r="P399" s="342"/>
      <c r="Q399" s="342"/>
      <c r="R399" s="342"/>
      <c r="S399" s="342"/>
      <c r="T399" s="342"/>
      <c r="U399" s="342"/>
      <c r="V399" s="342"/>
      <c r="W399" s="342"/>
      <c r="X399" s="342"/>
      <c r="Y399" s="342"/>
    </row>
    <row r="400" spans="1:25" ht="15" x14ac:dyDescent="0.3">
      <c r="A400" s="364" t="s">
        <v>141</v>
      </c>
      <c r="B400" s="944" t="s">
        <v>993</v>
      </c>
      <c r="C400" s="947"/>
      <c r="D400" s="947"/>
      <c r="E400" s="947"/>
      <c r="F400" s="947"/>
      <c r="G400" s="1013"/>
      <c r="H400" s="787">
        <f>SUM(D401:D404)</f>
        <v>4</v>
      </c>
      <c r="I400" s="787">
        <f>COUNT(D401:D404)*2</f>
        <v>8</v>
      </c>
      <c r="J400" s="787">
        <f>H400*100/I400</f>
        <v>50</v>
      </c>
      <c r="K400" s="788"/>
      <c r="L400" s="348"/>
      <c r="M400" s="342"/>
      <c r="N400" s="342"/>
      <c r="O400" s="342"/>
      <c r="P400" s="342"/>
      <c r="Q400" s="342"/>
      <c r="R400" s="342"/>
      <c r="S400" s="342"/>
      <c r="T400" s="342"/>
      <c r="U400" s="342"/>
      <c r="V400" s="342"/>
      <c r="W400" s="342"/>
      <c r="X400" s="342"/>
      <c r="Y400" s="342"/>
    </row>
    <row r="401" spans="1:25" ht="45" x14ac:dyDescent="0.3">
      <c r="A401" s="364" t="s">
        <v>1705</v>
      </c>
      <c r="B401" s="363" t="s">
        <v>995</v>
      </c>
      <c r="C401" s="363" t="s">
        <v>6013</v>
      </c>
      <c r="D401" s="362">
        <v>1</v>
      </c>
      <c r="E401" s="362" t="s">
        <v>576</v>
      </c>
      <c r="F401" s="361" t="s">
        <v>6014</v>
      </c>
      <c r="G401" s="567"/>
      <c r="H401" s="787"/>
      <c r="I401" s="787"/>
      <c r="J401" s="787"/>
      <c r="K401" s="788"/>
      <c r="L401" s="348"/>
      <c r="M401" s="342"/>
      <c r="N401" s="342"/>
      <c r="O401" s="342"/>
      <c r="P401" s="342"/>
      <c r="Q401" s="342"/>
      <c r="R401" s="342"/>
      <c r="S401" s="342"/>
      <c r="T401" s="342"/>
      <c r="U401" s="342"/>
      <c r="V401" s="342"/>
      <c r="W401" s="342"/>
      <c r="X401" s="342"/>
      <c r="Y401" s="342"/>
    </row>
    <row r="402" spans="1:25" ht="30" x14ac:dyDescent="0.3">
      <c r="A402" s="364"/>
      <c r="B402" s="363"/>
      <c r="C402" s="361" t="s">
        <v>6015</v>
      </c>
      <c r="D402" s="362">
        <v>1</v>
      </c>
      <c r="E402" s="362" t="s">
        <v>576</v>
      </c>
      <c r="F402" s="361" t="s">
        <v>6016</v>
      </c>
      <c r="G402" s="567"/>
      <c r="H402" s="787"/>
      <c r="I402" s="787"/>
      <c r="J402" s="787"/>
      <c r="K402" s="788"/>
      <c r="L402" s="348"/>
      <c r="M402" s="342"/>
      <c r="N402" s="342"/>
      <c r="O402" s="342"/>
      <c r="P402" s="342"/>
      <c r="Q402" s="342"/>
      <c r="R402" s="342"/>
      <c r="S402" s="342"/>
      <c r="T402" s="342"/>
      <c r="U402" s="342"/>
      <c r="V402" s="342"/>
      <c r="W402" s="342"/>
      <c r="X402" s="342"/>
      <c r="Y402" s="342"/>
    </row>
    <row r="403" spans="1:25" ht="30" x14ac:dyDescent="0.3">
      <c r="A403" s="364"/>
      <c r="B403" s="363"/>
      <c r="C403" s="361" t="s">
        <v>6017</v>
      </c>
      <c r="D403" s="362">
        <v>1</v>
      </c>
      <c r="E403" s="362" t="s">
        <v>576</v>
      </c>
      <c r="F403" s="361" t="s">
        <v>6018</v>
      </c>
      <c r="G403" s="567"/>
      <c r="H403" s="787"/>
      <c r="I403" s="787"/>
      <c r="J403" s="787"/>
      <c r="K403" s="788"/>
      <c r="L403" s="348"/>
      <c r="M403" s="342"/>
      <c r="N403" s="342"/>
      <c r="O403" s="342"/>
      <c r="P403" s="342"/>
      <c r="Q403" s="342"/>
      <c r="R403" s="342"/>
      <c r="S403" s="342"/>
      <c r="T403" s="342"/>
      <c r="U403" s="342"/>
      <c r="V403" s="342"/>
      <c r="W403" s="342"/>
      <c r="X403" s="342"/>
      <c r="Y403" s="342"/>
    </row>
    <row r="404" spans="1:25" ht="15" x14ac:dyDescent="0.3">
      <c r="A404" s="364"/>
      <c r="B404" s="363"/>
      <c r="C404" s="361" t="s">
        <v>6019</v>
      </c>
      <c r="D404" s="362">
        <v>1</v>
      </c>
      <c r="E404" s="362" t="s">
        <v>576</v>
      </c>
      <c r="F404" s="361"/>
      <c r="G404" s="567"/>
      <c r="H404" s="787"/>
      <c r="I404" s="787"/>
      <c r="J404" s="787"/>
      <c r="K404" s="788"/>
      <c r="L404" s="348"/>
      <c r="M404" s="342"/>
      <c r="N404" s="342"/>
      <c r="O404" s="342"/>
      <c r="P404" s="342"/>
      <c r="Q404" s="342"/>
      <c r="R404" s="342"/>
      <c r="S404" s="342"/>
      <c r="T404" s="342"/>
      <c r="U404" s="342"/>
      <c r="V404" s="342"/>
      <c r="W404" s="342"/>
      <c r="X404" s="342"/>
      <c r="Y404" s="342"/>
    </row>
    <row r="405" spans="1:25" ht="15" x14ac:dyDescent="0.3">
      <c r="A405" s="364" t="s">
        <v>143</v>
      </c>
      <c r="B405" s="944" t="s">
        <v>1004</v>
      </c>
      <c r="C405" s="947"/>
      <c r="D405" s="947"/>
      <c r="E405" s="947"/>
      <c r="F405" s="947"/>
      <c r="G405" s="1013"/>
      <c r="H405" s="787">
        <f>SUM(D406:D410)</f>
        <v>5</v>
      </c>
      <c r="I405" s="787">
        <f>COUNT(D406:D410)*2</f>
        <v>10</v>
      </c>
      <c r="J405" s="787">
        <f>H405*100/I405</f>
        <v>50</v>
      </c>
      <c r="K405" s="788"/>
      <c r="L405" s="348"/>
      <c r="M405" s="342"/>
      <c r="N405" s="342"/>
      <c r="O405" s="342"/>
      <c r="P405" s="342"/>
      <c r="Q405" s="342"/>
      <c r="R405" s="342"/>
      <c r="S405" s="342"/>
      <c r="T405" s="342"/>
      <c r="U405" s="342"/>
      <c r="V405" s="342"/>
      <c r="W405" s="342"/>
      <c r="X405" s="342"/>
      <c r="Y405" s="342"/>
    </row>
    <row r="406" spans="1:25" ht="30" x14ac:dyDescent="0.3">
      <c r="A406" s="364" t="s">
        <v>1707</v>
      </c>
      <c r="B406" s="363" t="s">
        <v>1006</v>
      </c>
      <c r="C406" s="363" t="s">
        <v>2612</v>
      </c>
      <c r="D406" s="362">
        <v>1</v>
      </c>
      <c r="E406" s="362" t="s">
        <v>576</v>
      </c>
      <c r="F406" s="361" t="s">
        <v>2613</v>
      </c>
      <c r="G406" s="573"/>
      <c r="H406" s="787"/>
      <c r="I406" s="787"/>
      <c r="J406" s="787"/>
      <c r="K406" s="788"/>
      <c r="L406" s="348"/>
      <c r="M406" s="342"/>
      <c r="N406" s="342"/>
      <c r="O406" s="342"/>
      <c r="P406" s="342"/>
      <c r="Q406" s="342"/>
      <c r="R406" s="342"/>
      <c r="S406" s="342"/>
      <c r="T406" s="342"/>
      <c r="U406" s="342"/>
      <c r="V406" s="342"/>
      <c r="W406" s="342"/>
      <c r="X406" s="342"/>
      <c r="Y406" s="342"/>
    </row>
    <row r="407" spans="1:25" ht="30" x14ac:dyDescent="0.3">
      <c r="A407" s="364"/>
      <c r="B407" s="363"/>
      <c r="C407" s="363" t="s">
        <v>1007</v>
      </c>
      <c r="D407" s="362">
        <v>1</v>
      </c>
      <c r="E407" s="362" t="s">
        <v>576</v>
      </c>
      <c r="F407" s="361" t="s">
        <v>6020</v>
      </c>
      <c r="G407" s="573"/>
      <c r="H407" s="787"/>
      <c r="I407" s="787"/>
      <c r="J407" s="787"/>
      <c r="K407" s="788"/>
      <c r="L407" s="348"/>
      <c r="M407" s="342"/>
      <c r="N407" s="342"/>
      <c r="O407" s="342"/>
      <c r="P407" s="342"/>
      <c r="Q407" s="342"/>
      <c r="R407" s="342"/>
      <c r="S407" s="342"/>
      <c r="T407" s="342"/>
      <c r="U407" s="342"/>
      <c r="V407" s="342"/>
      <c r="W407" s="342"/>
      <c r="X407" s="342"/>
      <c r="Y407" s="342"/>
    </row>
    <row r="408" spans="1:25" ht="30" x14ac:dyDescent="0.3">
      <c r="A408" s="364"/>
      <c r="B408" s="363"/>
      <c r="C408" s="366" t="s">
        <v>1904</v>
      </c>
      <c r="D408" s="362">
        <v>1</v>
      </c>
      <c r="E408" s="362" t="s">
        <v>576</v>
      </c>
      <c r="F408" s="361" t="s">
        <v>6021</v>
      </c>
      <c r="G408" s="573"/>
      <c r="H408" s="787"/>
      <c r="I408" s="787"/>
      <c r="J408" s="787"/>
      <c r="K408" s="788"/>
      <c r="L408" s="348"/>
      <c r="M408" s="342"/>
      <c r="N408" s="342"/>
      <c r="O408" s="342"/>
      <c r="P408" s="342"/>
      <c r="Q408" s="342"/>
      <c r="R408" s="342"/>
      <c r="S408" s="342"/>
      <c r="T408" s="342"/>
      <c r="U408" s="342"/>
      <c r="V408" s="342"/>
      <c r="W408" s="342"/>
      <c r="X408" s="342"/>
      <c r="Y408" s="342"/>
    </row>
    <row r="409" spans="1:25" ht="30" x14ac:dyDescent="0.3">
      <c r="A409" s="364"/>
      <c r="B409" s="363"/>
      <c r="C409" s="366" t="s">
        <v>2615</v>
      </c>
      <c r="D409" s="362">
        <v>1</v>
      </c>
      <c r="E409" s="362" t="s">
        <v>576</v>
      </c>
      <c r="F409" s="361" t="s">
        <v>2616</v>
      </c>
      <c r="G409" s="573"/>
      <c r="H409" s="787"/>
      <c r="I409" s="787"/>
      <c r="J409" s="787"/>
      <c r="K409" s="788"/>
      <c r="L409" s="348"/>
      <c r="M409" s="342"/>
      <c r="N409" s="342"/>
      <c r="O409" s="342"/>
      <c r="P409" s="342"/>
      <c r="Q409" s="342"/>
      <c r="R409" s="342"/>
      <c r="S409" s="342"/>
      <c r="T409" s="342"/>
      <c r="U409" s="342"/>
      <c r="V409" s="342"/>
      <c r="W409" s="342"/>
      <c r="X409" s="342"/>
      <c r="Y409" s="342"/>
    </row>
    <row r="410" spans="1:25" ht="30" x14ac:dyDescent="0.3">
      <c r="A410" s="364"/>
      <c r="B410" s="336"/>
      <c r="C410" s="361" t="s">
        <v>6022</v>
      </c>
      <c r="D410" s="362">
        <v>1</v>
      </c>
      <c r="E410" s="362" t="s">
        <v>576</v>
      </c>
      <c r="F410" s="361" t="s">
        <v>6023</v>
      </c>
      <c r="G410" s="573"/>
      <c r="H410" s="787"/>
      <c r="I410" s="787"/>
      <c r="J410" s="787"/>
      <c r="K410" s="788"/>
      <c r="L410" s="348"/>
      <c r="M410" s="342"/>
      <c r="N410" s="342"/>
      <c r="O410" s="342"/>
      <c r="P410" s="342"/>
      <c r="Q410" s="342"/>
      <c r="R410" s="342"/>
      <c r="S410" s="342"/>
      <c r="T410" s="342"/>
      <c r="U410" s="342"/>
      <c r="V410" s="342"/>
      <c r="W410" s="342"/>
      <c r="X410" s="342"/>
      <c r="Y410" s="342"/>
    </row>
    <row r="411" spans="1:25" ht="15" x14ac:dyDescent="0.3">
      <c r="A411" s="364" t="s">
        <v>145</v>
      </c>
      <c r="B411" s="944" t="s">
        <v>1011</v>
      </c>
      <c r="C411" s="947"/>
      <c r="D411" s="947"/>
      <c r="E411" s="947"/>
      <c r="F411" s="947"/>
      <c r="G411" s="1013"/>
      <c r="H411" s="787">
        <f>SUM(D412)</f>
        <v>1</v>
      </c>
      <c r="I411" s="787">
        <f>COUNT(D412)*2</f>
        <v>2</v>
      </c>
      <c r="J411" s="787">
        <f>H411*100/I411</f>
        <v>50</v>
      </c>
      <c r="K411" s="788"/>
      <c r="L411" s="348"/>
      <c r="M411" s="342"/>
      <c r="N411" s="342"/>
      <c r="O411" s="342"/>
      <c r="P411" s="342"/>
      <c r="Q411" s="342"/>
      <c r="R411" s="342"/>
      <c r="S411" s="342"/>
      <c r="T411" s="342"/>
      <c r="U411" s="342"/>
      <c r="V411" s="342"/>
      <c r="W411" s="342"/>
      <c r="X411" s="342"/>
      <c r="Y411" s="342"/>
    </row>
    <row r="412" spans="1:25" ht="30" x14ac:dyDescent="0.3">
      <c r="A412" s="364" t="s">
        <v>1715</v>
      </c>
      <c r="B412" s="363" t="s">
        <v>1013</v>
      </c>
      <c r="C412" s="361" t="s">
        <v>2620</v>
      </c>
      <c r="D412" s="362">
        <v>1</v>
      </c>
      <c r="E412" s="362" t="s">
        <v>576</v>
      </c>
      <c r="F412" s="361" t="s">
        <v>2621</v>
      </c>
      <c r="G412" s="575"/>
      <c r="H412" s="787"/>
      <c r="I412" s="787"/>
      <c r="J412" s="787"/>
      <c r="K412" s="788"/>
      <c r="L412" s="348"/>
      <c r="M412" s="342"/>
      <c r="N412" s="342"/>
      <c r="O412" s="342"/>
      <c r="P412" s="342"/>
      <c r="Q412" s="342"/>
      <c r="R412" s="342"/>
      <c r="S412" s="342"/>
      <c r="T412" s="342"/>
      <c r="U412" s="342"/>
      <c r="V412" s="342"/>
      <c r="W412" s="342"/>
      <c r="X412" s="342"/>
      <c r="Y412" s="342"/>
    </row>
    <row r="413" spans="1:25" ht="15" x14ac:dyDescent="0.3">
      <c r="A413" s="358"/>
      <c r="B413" s="337"/>
      <c r="C413" s="343"/>
      <c r="D413" s="338"/>
      <c r="E413" s="338"/>
      <c r="F413" s="343"/>
      <c r="G413" s="351"/>
      <c r="H413" s="787"/>
      <c r="I413" s="787"/>
      <c r="J413" s="787"/>
      <c r="K413" s="788"/>
      <c r="L413" s="348"/>
      <c r="M413" s="342"/>
      <c r="N413" s="342"/>
      <c r="O413" s="342"/>
      <c r="P413" s="342"/>
      <c r="Q413" s="342"/>
      <c r="R413" s="342"/>
      <c r="S413" s="342"/>
      <c r="T413" s="342"/>
      <c r="U413" s="342"/>
      <c r="V413" s="342"/>
      <c r="W413" s="342"/>
      <c r="X413" s="342"/>
      <c r="Y413" s="342"/>
    </row>
    <row r="414" spans="1:25" ht="15" x14ac:dyDescent="0.3">
      <c r="A414" s="358"/>
      <c r="B414" s="337"/>
      <c r="C414" s="343"/>
      <c r="D414" s="338"/>
      <c r="E414" s="338"/>
      <c r="F414" s="343"/>
      <c r="G414" s="351"/>
      <c r="H414" s="787"/>
      <c r="I414" s="787"/>
      <c r="J414" s="787"/>
      <c r="K414" s="788"/>
      <c r="L414" s="348"/>
      <c r="M414" s="342"/>
      <c r="N414" s="342"/>
      <c r="O414" s="342"/>
      <c r="P414" s="342"/>
      <c r="Q414" s="342"/>
      <c r="R414" s="342"/>
      <c r="S414" s="342"/>
      <c r="T414" s="342"/>
      <c r="U414" s="342"/>
      <c r="V414" s="342"/>
      <c r="W414" s="342"/>
      <c r="X414" s="342"/>
      <c r="Y414" s="342"/>
    </row>
    <row r="415" spans="1:25" ht="15" x14ac:dyDescent="0.3">
      <c r="A415" s="357"/>
      <c r="B415" s="349"/>
      <c r="C415" s="351"/>
      <c r="D415" s="350"/>
      <c r="E415" s="350"/>
      <c r="F415" s="351"/>
      <c r="G415" s="351"/>
      <c r="H415" s="787"/>
      <c r="I415" s="787"/>
      <c r="J415" s="787"/>
      <c r="K415" s="788"/>
      <c r="L415" s="348"/>
      <c r="M415" s="342"/>
      <c r="N415" s="342"/>
      <c r="O415" s="342"/>
      <c r="P415" s="342"/>
      <c r="Q415" s="342"/>
      <c r="R415" s="342"/>
      <c r="S415" s="342"/>
      <c r="T415" s="342"/>
      <c r="U415" s="342"/>
      <c r="V415" s="342"/>
      <c r="W415" s="342"/>
      <c r="X415" s="342"/>
      <c r="Y415" s="342"/>
    </row>
    <row r="416" spans="1:25" ht="15" x14ac:dyDescent="0.3">
      <c r="A416" s="357"/>
      <c r="B416" s="349"/>
      <c r="C416" s="351"/>
      <c r="D416" s="350"/>
      <c r="E416" s="350"/>
      <c r="F416" s="351"/>
      <c r="G416" s="351"/>
      <c r="H416" s="787"/>
      <c r="I416" s="787"/>
      <c r="J416" s="787"/>
      <c r="K416" s="788"/>
      <c r="L416" s="348"/>
      <c r="M416" s="342"/>
      <c r="N416" s="342"/>
      <c r="O416" s="342"/>
      <c r="P416" s="342"/>
      <c r="Q416" s="342"/>
      <c r="R416" s="342"/>
      <c r="S416" s="342"/>
      <c r="T416" s="342"/>
      <c r="U416" s="342"/>
      <c r="V416" s="342"/>
      <c r="W416" s="342"/>
      <c r="X416" s="342"/>
      <c r="Y416" s="342"/>
    </row>
    <row r="417" spans="1:25" s="408" customFormat="1" ht="15" x14ac:dyDescent="0.3">
      <c r="A417" s="357"/>
      <c r="B417" s="349"/>
      <c r="C417" s="351"/>
      <c r="D417" s="350"/>
      <c r="E417" s="350"/>
      <c r="F417" s="351"/>
      <c r="G417" s="351"/>
      <c r="H417" s="787"/>
      <c r="I417" s="787"/>
      <c r="J417" s="787"/>
      <c r="K417" s="788"/>
      <c r="L417" s="348"/>
      <c r="M417" s="342"/>
      <c r="N417" s="342"/>
      <c r="O417" s="342"/>
      <c r="P417" s="342"/>
      <c r="Q417" s="342"/>
      <c r="R417" s="342"/>
      <c r="S417" s="342"/>
      <c r="T417" s="342"/>
      <c r="U417" s="342"/>
      <c r="V417" s="342"/>
      <c r="W417" s="342"/>
      <c r="X417" s="342"/>
      <c r="Y417" s="342"/>
    </row>
    <row r="418" spans="1:25" s="408" customFormat="1" ht="15" x14ac:dyDescent="0.3">
      <c r="A418" s="356"/>
      <c r="B418" s="353"/>
      <c r="C418" s="355"/>
      <c r="D418" s="354"/>
      <c r="E418" s="354"/>
      <c r="F418" s="355"/>
      <c r="G418" s="355"/>
      <c r="H418" s="797"/>
      <c r="I418" s="787"/>
      <c r="J418" s="787"/>
      <c r="K418" s="788"/>
      <c r="L418" s="348"/>
      <c r="M418" s="342"/>
      <c r="N418" s="342"/>
      <c r="O418" s="342"/>
      <c r="P418" s="342"/>
      <c r="Q418" s="342"/>
      <c r="R418" s="342"/>
      <c r="S418" s="342"/>
      <c r="T418" s="342"/>
      <c r="U418" s="342"/>
      <c r="V418" s="342"/>
      <c r="W418" s="342"/>
      <c r="X418" s="342"/>
      <c r="Y418" s="342"/>
    </row>
    <row r="419" spans="1:25" s="408" customFormat="1" ht="15" x14ac:dyDescent="0.3">
      <c r="A419" s="356"/>
      <c r="B419" s="353"/>
      <c r="C419" s="355"/>
      <c r="D419" s="354"/>
      <c r="E419" s="354"/>
      <c r="F419" s="355"/>
      <c r="G419" s="355"/>
      <c r="H419" s="797"/>
      <c r="I419" s="787"/>
      <c r="J419" s="787"/>
      <c r="K419" s="788"/>
      <c r="L419" s="348"/>
      <c r="M419" s="342"/>
      <c r="N419" s="342"/>
      <c r="O419" s="342"/>
      <c r="P419" s="342"/>
      <c r="Q419" s="342"/>
      <c r="R419" s="342"/>
      <c r="S419" s="342"/>
      <c r="T419" s="342"/>
      <c r="U419" s="342"/>
      <c r="V419" s="342"/>
      <c r="W419" s="342"/>
      <c r="X419" s="342"/>
      <c r="Y419" s="342"/>
    </row>
    <row r="420" spans="1:25" s="408" customFormat="1" ht="15" x14ac:dyDescent="0.3">
      <c r="A420" s="356"/>
      <c r="B420" s="353"/>
      <c r="C420" s="355"/>
      <c r="D420" s="354"/>
      <c r="E420" s="354"/>
      <c r="F420" s="355"/>
      <c r="G420" s="355"/>
      <c r="H420" s="797"/>
      <c r="I420" s="787"/>
      <c r="J420" s="787"/>
      <c r="K420" s="788"/>
      <c r="L420" s="348"/>
      <c r="M420" s="342"/>
      <c r="N420" s="342"/>
      <c r="O420" s="342"/>
      <c r="P420" s="342"/>
      <c r="Q420" s="342"/>
      <c r="R420" s="342"/>
      <c r="S420" s="342"/>
      <c r="T420" s="342"/>
      <c r="U420" s="342"/>
      <c r="V420" s="342"/>
      <c r="W420" s="342"/>
      <c r="X420" s="342"/>
      <c r="Y420" s="342"/>
    </row>
    <row r="421" spans="1:25" s="686" customFormat="1" ht="15" x14ac:dyDescent="0.3">
      <c r="A421" s="682"/>
      <c r="B421" s="681"/>
      <c r="C421" s="684"/>
      <c r="D421" s="683"/>
      <c r="E421" s="683"/>
      <c r="F421" s="684"/>
      <c r="G421" s="681"/>
      <c r="H421" s="797"/>
      <c r="I421" s="787"/>
      <c r="J421" s="787"/>
      <c r="K421" s="788"/>
      <c r="L421" s="348"/>
      <c r="M421" s="342"/>
      <c r="N421" s="342"/>
      <c r="O421" s="342"/>
      <c r="P421" s="342"/>
      <c r="Q421" s="342"/>
      <c r="R421" s="342"/>
      <c r="S421" s="342"/>
      <c r="T421" s="342"/>
      <c r="U421" s="342"/>
      <c r="V421" s="342"/>
      <c r="W421" s="342"/>
      <c r="X421" s="342"/>
      <c r="Y421" s="342"/>
    </row>
    <row r="422" spans="1:25" s="686" customFormat="1" ht="15" x14ac:dyDescent="0.3">
      <c r="A422" s="682"/>
      <c r="B422" s="681" t="s">
        <v>1036</v>
      </c>
      <c r="C422" s="684" t="s">
        <v>1906</v>
      </c>
      <c r="D422" s="683" t="s">
        <v>1725</v>
      </c>
      <c r="E422" s="683" t="b">
        <f>G2</f>
        <v>1</v>
      </c>
      <c r="F422" s="684"/>
      <c r="G422" s="681"/>
      <c r="H422" s="797"/>
      <c r="I422" s="787"/>
      <c r="J422" s="787"/>
      <c r="K422" s="788"/>
      <c r="L422" s="348"/>
      <c r="M422" s="342"/>
      <c r="N422" s="342"/>
      <c r="O422" s="342"/>
      <c r="P422" s="342"/>
      <c r="Q422" s="342"/>
      <c r="R422" s="342"/>
      <c r="S422" s="342"/>
      <c r="T422" s="342"/>
      <c r="U422" s="342"/>
      <c r="V422" s="342"/>
      <c r="W422" s="342"/>
      <c r="X422" s="342"/>
      <c r="Y422" s="342"/>
    </row>
    <row r="423" spans="1:25" s="686" customFormat="1" ht="15" x14ac:dyDescent="0.3">
      <c r="A423" s="682" t="s">
        <v>1021</v>
      </c>
      <c r="B423" s="681">
        <f>IF(E422=FALSE,0,H42)</f>
        <v>8</v>
      </c>
      <c r="C423" s="681">
        <f>IF(E422=FALSE,0,I42)</f>
        <v>16</v>
      </c>
      <c r="D423" s="687">
        <f>IF(E422=0,0,B423/C423)</f>
        <v>0.5</v>
      </c>
      <c r="E423" s="683"/>
      <c r="F423" s="684"/>
      <c r="G423" s="681"/>
      <c r="H423" s="797"/>
      <c r="I423" s="787"/>
      <c r="J423" s="787"/>
      <c r="K423" s="788"/>
      <c r="L423" s="348"/>
      <c r="M423" s="342"/>
      <c r="N423" s="342"/>
      <c r="O423" s="342"/>
      <c r="P423" s="342"/>
      <c r="Q423" s="342"/>
      <c r="R423" s="342"/>
      <c r="S423" s="342"/>
      <c r="T423" s="342"/>
      <c r="U423" s="342"/>
      <c r="V423" s="342"/>
      <c r="W423" s="342"/>
      <c r="X423" s="342"/>
      <c r="Y423" s="342"/>
    </row>
    <row r="424" spans="1:25" s="686" customFormat="1" ht="15" x14ac:dyDescent="0.3">
      <c r="A424" s="682" t="s">
        <v>1023</v>
      </c>
      <c r="B424" s="681">
        <f>IF(E422=FALSE,0,H54)</f>
        <v>11</v>
      </c>
      <c r="C424" s="681">
        <f>IF(E422=FALSE,0,I54)</f>
        <v>22</v>
      </c>
      <c r="D424" s="687">
        <f>IF(E422=0,0,B424/C424)</f>
        <v>0.5</v>
      </c>
      <c r="E424" s="683"/>
      <c r="F424" s="684"/>
      <c r="G424" s="681"/>
      <c r="H424" s="797"/>
      <c r="I424" s="787"/>
      <c r="J424" s="787"/>
      <c r="K424" s="788"/>
      <c r="L424" s="348"/>
      <c r="M424" s="342"/>
      <c r="N424" s="342"/>
      <c r="O424" s="342"/>
      <c r="P424" s="342"/>
      <c r="Q424" s="342"/>
      <c r="R424" s="342"/>
      <c r="S424" s="342"/>
      <c r="T424" s="342"/>
      <c r="U424" s="342"/>
      <c r="V424" s="342"/>
      <c r="W424" s="342"/>
      <c r="X424" s="342"/>
      <c r="Y424" s="342"/>
    </row>
    <row r="425" spans="1:25" s="686" customFormat="1" ht="15" x14ac:dyDescent="0.3">
      <c r="A425" s="682" t="s">
        <v>1025</v>
      </c>
      <c r="B425" s="681">
        <f>IF(E422=FALSE,0,H71)</f>
        <v>58</v>
      </c>
      <c r="C425" s="681">
        <f>IF(E422=FALSE,0,I71)</f>
        <v>116</v>
      </c>
      <c r="D425" s="687">
        <f>IF(E422=0,0,B425/C425)</f>
        <v>0.5</v>
      </c>
      <c r="E425" s="683"/>
      <c r="F425" s="684"/>
      <c r="G425" s="681"/>
      <c r="H425" s="797"/>
      <c r="I425" s="787"/>
      <c r="J425" s="787"/>
      <c r="K425" s="788"/>
      <c r="L425" s="348"/>
      <c r="M425" s="342"/>
      <c r="N425" s="342"/>
      <c r="O425" s="342"/>
      <c r="P425" s="342"/>
      <c r="Q425" s="342"/>
      <c r="R425" s="342"/>
      <c r="S425" s="342"/>
      <c r="T425" s="342"/>
      <c r="U425" s="342"/>
      <c r="V425" s="342"/>
      <c r="W425" s="342"/>
      <c r="X425" s="342"/>
      <c r="Y425" s="342"/>
    </row>
    <row r="426" spans="1:25" s="686" customFormat="1" ht="15" x14ac:dyDescent="0.3">
      <c r="A426" s="682" t="s">
        <v>1027</v>
      </c>
      <c r="B426" s="681">
        <f>IF(E422=FALSE,0,H137)</f>
        <v>35</v>
      </c>
      <c r="C426" s="681">
        <f>IF(E422=FALSE,0,I137)</f>
        <v>70</v>
      </c>
      <c r="D426" s="687">
        <f>IF(E422=0,0,B426/C426)</f>
        <v>0.5</v>
      </c>
      <c r="E426" s="683"/>
      <c r="F426" s="684"/>
      <c r="G426" s="681"/>
      <c r="H426" s="797"/>
      <c r="I426" s="787"/>
      <c r="J426" s="787"/>
      <c r="K426" s="788"/>
      <c r="L426" s="348"/>
      <c r="M426" s="342"/>
      <c r="N426" s="342"/>
      <c r="O426" s="342"/>
      <c r="P426" s="342"/>
      <c r="Q426" s="342"/>
      <c r="R426" s="342"/>
      <c r="S426" s="342"/>
      <c r="T426" s="342"/>
      <c r="U426" s="342"/>
      <c r="V426" s="342"/>
      <c r="W426" s="342"/>
      <c r="X426" s="342"/>
      <c r="Y426" s="342"/>
    </row>
    <row r="427" spans="1:25" s="686" customFormat="1" ht="15" x14ac:dyDescent="0.3">
      <c r="A427" s="682" t="s">
        <v>1029</v>
      </c>
      <c r="B427" s="681">
        <f>IF(E422=FALSE,0,H180)</f>
        <v>88</v>
      </c>
      <c r="C427" s="681">
        <f>IF(E422=FALSE,0,I180)</f>
        <v>176</v>
      </c>
      <c r="D427" s="687">
        <f>IF(E422=0,0,B427/C427)</f>
        <v>0.5</v>
      </c>
      <c r="E427" s="683"/>
      <c r="F427" s="684"/>
      <c r="G427" s="681"/>
      <c r="H427" s="797"/>
      <c r="I427" s="787"/>
      <c r="J427" s="787"/>
      <c r="K427" s="788"/>
      <c r="L427" s="348"/>
      <c r="M427" s="342"/>
      <c r="N427" s="342"/>
      <c r="O427" s="342"/>
      <c r="P427" s="342"/>
      <c r="Q427" s="342"/>
      <c r="R427" s="342"/>
      <c r="S427" s="342"/>
      <c r="T427" s="342"/>
      <c r="U427" s="342"/>
      <c r="V427" s="342"/>
      <c r="W427" s="342"/>
      <c r="X427" s="342"/>
      <c r="Y427" s="342"/>
    </row>
    <row r="428" spans="1:25" s="686" customFormat="1" ht="15" x14ac:dyDescent="0.3">
      <c r="A428" s="682" t="s">
        <v>1031</v>
      </c>
      <c r="B428" s="681">
        <f>IF(E422=FALSE,0,H285)</f>
        <v>63</v>
      </c>
      <c r="C428" s="681">
        <f>IF(E422=FALSE,0,I285)</f>
        <v>126</v>
      </c>
      <c r="D428" s="687">
        <f>IF(E422=0,0,B428/C428)</f>
        <v>0.5</v>
      </c>
      <c r="E428" s="683"/>
      <c r="F428" s="684"/>
      <c r="G428" s="681" t="s">
        <v>3342</v>
      </c>
      <c r="H428" s="797"/>
      <c r="I428" s="787"/>
      <c r="J428" s="787"/>
      <c r="K428" s="788"/>
      <c r="L428" s="348"/>
      <c r="M428" s="342"/>
      <c r="N428" s="342"/>
      <c r="O428" s="342"/>
      <c r="P428" s="342"/>
      <c r="Q428" s="342"/>
      <c r="R428" s="342"/>
      <c r="S428" s="342"/>
      <c r="T428" s="342"/>
      <c r="U428" s="342"/>
      <c r="V428" s="342"/>
      <c r="W428" s="342"/>
      <c r="X428" s="342"/>
      <c r="Y428" s="342"/>
    </row>
    <row r="429" spans="1:25" s="686" customFormat="1" ht="15" x14ac:dyDescent="0.3">
      <c r="A429" s="682" t="s">
        <v>1032</v>
      </c>
      <c r="B429" s="681">
        <f>IF(E422=FALSE,0,H355)</f>
        <v>32</v>
      </c>
      <c r="C429" s="681">
        <f>IF(E422=FALSE,0,I355)</f>
        <v>64</v>
      </c>
      <c r="D429" s="687">
        <f>IF( E422=0,0,B429/C429)</f>
        <v>0.5</v>
      </c>
      <c r="E429" s="683"/>
      <c r="F429" s="684"/>
      <c r="G429" s="681"/>
      <c r="H429" s="797"/>
      <c r="I429" s="787"/>
      <c r="J429" s="787"/>
      <c r="K429" s="788"/>
      <c r="L429" s="348"/>
      <c r="M429" s="342"/>
      <c r="N429" s="342"/>
      <c r="O429" s="342"/>
      <c r="P429" s="342"/>
      <c r="Q429" s="342"/>
      <c r="R429" s="342"/>
      <c r="S429" s="342"/>
      <c r="T429" s="342"/>
      <c r="U429" s="342"/>
      <c r="V429" s="342"/>
      <c r="W429" s="342"/>
      <c r="X429" s="342"/>
      <c r="Y429" s="342"/>
    </row>
    <row r="430" spans="1:25" s="686" customFormat="1" ht="15" x14ac:dyDescent="0.3">
      <c r="A430" s="682" t="s">
        <v>1034</v>
      </c>
      <c r="B430" s="681">
        <f>IF(E422=FALSE,0,H396)</f>
        <v>12</v>
      </c>
      <c r="C430" s="681">
        <f>IF(E422=FALSE,0,I396)</f>
        <v>24</v>
      </c>
      <c r="D430" s="687">
        <f>IF(E422=0,0,(B430/C430))</f>
        <v>0.5</v>
      </c>
      <c r="E430" s="683"/>
      <c r="F430" s="684"/>
      <c r="G430" s="681"/>
      <c r="H430" s="797"/>
      <c r="I430" s="787"/>
      <c r="J430" s="787"/>
      <c r="K430" s="788"/>
      <c r="L430" s="348"/>
      <c r="M430" s="342"/>
      <c r="N430" s="342"/>
      <c r="O430" s="342"/>
      <c r="P430" s="342"/>
      <c r="Q430" s="342"/>
      <c r="R430" s="342"/>
      <c r="S430" s="342"/>
      <c r="T430" s="342"/>
      <c r="U430" s="342"/>
      <c r="V430" s="342"/>
      <c r="W430" s="342"/>
      <c r="X430" s="342"/>
      <c r="Y430" s="342"/>
    </row>
    <row r="431" spans="1:25" s="686" customFormat="1" ht="15" x14ac:dyDescent="0.3">
      <c r="A431" s="682" t="s">
        <v>1038</v>
      </c>
      <c r="B431" s="681">
        <f>IF(E422=FALSE,0,SUM(B423:B430))</f>
        <v>307</v>
      </c>
      <c r="C431" s="681">
        <f>IF(E422=FALSE,0,SUM(C423:C430))</f>
        <v>614</v>
      </c>
      <c r="D431" s="687">
        <f>IF(E422=0,0,(B431/C431))</f>
        <v>0.5</v>
      </c>
      <c r="E431" s="683"/>
      <c r="F431" s="684"/>
      <c r="G431" s="681"/>
      <c r="H431" s="797"/>
      <c r="I431" s="787"/>
      <c r="J431" s="787"/>
      <c r="K431" s="788"/>
      <c r="L431" s="348"/>
      <c r="M431" s="342"/>
      <c r="N431" s="342"/>
      <c r="O431" s="342"/>
      <c r="P431" s="342"/>
      <c r="Q431" s="342"/>
      <c r="R431" s="342"/>
      <c r="S431" s="342"/>
      <c r="T431" s="342"/>
      <c r="U431" s="342"/>
      <c r="V431" s="342"/>
      <c r="W431" s="342"/>
      <c r="X431" s="342"/>
      <c r="Y431" s="342"/>
    </row>
    <row r="432" spans="1:25" s="686" customFormat="1" ht="15" x14ac:dyDescent="0.3">
      <c r="A432" s="682"/>
      <c r="B432" s="681"/>
      <c r="C432" s="684"/>
      <c r="D432" s="683"/>
      <c r="E432" s="683"/>
      <c r="F432" s="684"/>
      <c r="G432" s="681"/>
      <c r="H432" s="797"/>
      <c r="I432" s="787"/>
      <c r="J432" s="787"/>
      <c r="K432" s="788"/>
      <c r="L432" s="348"/>
      <c r="M432" s="342"/>
      <c r="N432" s="342"/>
      <c r="O432" s="342"/>
      <c r="P432" s="342"/>
      <c r="Q432" s="342"/>
      <c r="R432" s="342"/>
      <c r="S432" s="342"/>
      <c r="T432" s="342"/>
      <c r="U432" s="342"/>
      <c r="V432" s="342"/>
      <c r="W432" s="342"/>
      <c r="X432" s="342"/>
      <c r="Y432" s="342"/>
    </row>
    <row r="433" spans="1:25" s="686" customFormat="1" ht="15" x14ac:dyDescent="0.3">
      <c r="A433" s="682">
        <v>0</v>
      </c>
      <c r="B433" s="681"/>
      <c r="C433" s="684"/>
      <c r="D433" s="683"/>
      <c r="E433" s="683"/>
      <c r="F433" s="684"/>
      <c r="G433" s="681"/>
      <c r="H433" s="797"/>
      <c r="I433" s="787"/>
      <c r="J433" s="787"/>
      <c r="K433" s="788"/>
      <c r="L433" s="348"/>
      <c r="M433" s="342"/>
      <c r="N433" s="342"/>
      <c r="O433" s="342"/>
      <c r="P433" s="342"/>
      <c r="Q433" s="342"/>
      <c r="R433" s="342"/>
      <c r="S433" s="342"/>
      <c r="T433" s="342"/>
      <c r="U433" s="342"/>
      <c r="V433" s="342"/>
      <c r="W433" s="342"/>
      <c r="X433" s="342"/>
      <c r="Y433" s="342"/>
    </row>
    <row r="434" spans="1:25" s="686" customFormat="1" ht="15" x14ac:dyDescent="0.3">
      <c r="A434" s="682">
        <v>1</v>
      </c>
      <c r="B434" s="681"/>
      <c r="C434" s="684"/>
      <c r="D434" s="683"/>
      <c r="E434" s="683"/>
      <c r="F434" s="684"/>
      <c r="G434" s="681"/>
      <c r="H434" s="797"/>
      <c r="I434" s="787"/>
      <c r="J434" s="787"/>
      <c r="K434" s="788"/>
      <c r="L434" s="348"/>
      <c r="M434" s="342"/>
      <c r="N434" s="342"/>
      <c r="O434" s="342"/>
      <c r="P434" s="342"/>
      <c r="Q434" s="342"/>
      <c r="R434" s="342"/>
      <c r="S434" s="342"/>
      <c r="T434" s="342"/>
      <c r="U434" s="342"/>
      <c r="V434" s="342"/>
      <c r="W434" s="342"/>
      <c r="X434" s="342"/>
      <c r="Y434" s="342"/>
    </row>
    <row r="435" spans="1:25" s="686" customFormat="1" ht="15" x14ac:dyDescent="0.3">
      <c r="A435" s="682">
        <v>2</v>
      </c>
      <c r="B435" s="681"/>
      <c r="C435" s="684"/>
      <c r="D435" s="683"/>
      <c r="E435" s="683"/>
      <c r="F435" s="684"/>
      <c r="G435" s="681"/>
      <c r="H435" s="797"/>
      <c r="I435" s="787"/>
      <c r="J435" s="787"/>
      <c r="K435" s="788"/>
      <c r="L435" s="348"/>
      <c r="M435" s="342"/>
      <c r="N435" s="342"/>
      <c r="O435" s="342"/>
      <c r="P435" s="342"/>
      <c r="Q435" s="342"/>
      <c r="R435" s="342"/>
      <c r="S435" s="342"/>
      <c r="T435" s="342"/>
      <c r="U435" s="342"/>
      <c r="V435" s="342"/>
      <c r="W435" s="342"/>
      <c r="X435" s="342"/>
      <c r="Y435" s="342"/>
    </row>
    <row r="436" spans="1:25" s="686" customFormat="1" ht="15" x14ac:dyDescent="0.3">
      <c r="A436" s="682"/>
      <c r="B436" s="681"/>
      <c r="C436" s="684"/>
      <c r="D436" s="683"/>
      <c r="E436" s="683"/>
      <c r="F436" s="684"/>
      <c r="G436" s="681"/>
      <c r="H436" s="797"/>
      <c r="I436" s="787"/>
      <c r="J436" s="787"/>
      <c r="K436" s="788"/>
      <c r="L436" s="348"/>
      <c r="M436" s="342"/>
      <c r="N436" s="342"/>
      <c r="O436" s="342"/>
      <c r="P436" s="342"/>
      <c r="Q436" s="342"/>
      <c r="R436" s="342"/>
      <c r="S436" s="342"/>
      <c r="T436" s="342"/>
      <c r="U436" s="342"/>
      <c r="V436" s="342"/>
      <c r="W436" s="342"/>
      <c r="X436" s="342"/>
      <c r="Y436" s="342"/>
    </row>
    <row r="437" spans="1:25" s="686" customFormat="1" ht="15" x14ac:dyDescent="0.3">
      <c r="A437" s="682"/>
      <c r="B437" s="681"/>
      <c r="C437" s="684"/>
      <c r="D437" s="683"/>
      <c r="E437" s="683"/>
      <c r="F437" s="684"/>
      <c r="G437" s="681"/>
      <c r="H437" s="797"/>
      <c r="I437" s="787"/>
      <c r="J437" s="787"/>
      <c r="K437" s="788"/>
      <c r="L437" s="348"/>
      <c r="M437" s="342"/>
      <c r="N437" s="342"/>
      <c r="O437" s="342"/>
      <c r="P437" s="342"/>
      <c r="Q437" s="342"/>
      <c r="R437" s="342"/>
      <c r="S437" s="342"/>
      <c r="T437" s="342"/>
      <c r="U437" s="342"/>
      <c r="V437" s="342"/>
      <c r="W437" s="342"/>
      <c r="X437" s="342"/>
      <c r="Y437" s="342"/>
    </row>
    <row r="438" spans="1:25" s="686" customFormat="1" ht="15" x14ac:dyDescent="0.3">
      <c r="A438" s="682"/>
      <c r="B438" s="681"/>
      <c r="C438" s="684"/>
      <c r="D438" s="683"/>
      <c r="E438" s="683"/>
      <c r="F438" s="684"/>
      <c r="G438" s="681"/>
      <c r="H438" s="797"/>
      <c r="I438" s="787"/>
      <c r="J438" s="787"/>
      <c r="K438" s="788"/>
      <c r="L438" s="348"/>
      <c r="M438" s="342"/>
      <c r="N438" s="342"/>
      <c r="O438" s="342"/>
      <c r="P438" s="342"/>
      <c r="Q438" s="342"/>
      <c r="R438" s="342"/>
      <c r="S438" s="342"/>
      <c r="T438" s="342"/>
      <c r="U438" s="342"/>
      <c r="V438" s="342"/>
      <c r="W438" s="342"/>
      <c r="X438" s="342"/>
      <c r="Y438" s="342"/>
    </row>
    <row r="439" spans="1:25" s="686" customFormat="1" ht="15" x14ac:dyDescent="0.3">
      <c r="A439" s="682"/>
      <c r="B439" s="681"/>
      <c r="C439" s="684"/>
      <c r="D439" s="683"/>
      <c r="E439" s="683"/>
      <c r="F439" s="684"/>
      <c r="G439" s="681"/>
      <c r="H439" s="797"/>
      <c r="I439" s="787"/>
      <c r="J439" s="787"/>
      <c r="K439" s="788"/>
      <c r="L439" s="348"/>
      <c r="M439" s="342"/>
      <c r="N439" s="342"/>
      <c r="O439" s="342"/>
      <c r="P439" s="342"/>
      <c r="Q439" s="342"/>
      <c r="R439" s="342"/>
      <c r="S439" s="342"/>
      <c r="T439" s="342"/>
      <c r="U439" s="342"/>
      <c r="V439" s="342"/>
      <c r="W439" s="342"/>
      <c r="X439" s="342"/>
      <c r="Y439" s="342"/>
    </row>
    <row r="440" spans="1:25" s="408" customFormat="1" ht="15" x14ac:dyDescent="0.3">
      <c r="A440" s="355"/>
      <c r="B440" s="352"/>
      <c r="C440" s="353"/>
      <c r="D440" s="354"/>
      <c r="E440" s="354"/>
      <c r="F440" s="353"/>
      <c r="G440" s="352"/>
      <c r="H440" s="797"/>
      <c r="I440" s="787"/>
      <c r="J440" s="787"/>
      <c r="K440" s="788"/>
      <c r="L440" s="348"/>
      <c r="M440" s="342"/>
      <c r="N440" s="342"/>
      <c r="O440" s="342"/>
      <c r="P440" s="342"/>
      <c r="Q440" s="342"/>
      <c r="R440" s="342"/>
      <c r="S440" s="342"/>
      <c r="T440" s="342"/>
      <c r="U440" s="342"/>
      <c r="V440" s="342"/>
      <c r="W440" s="342"/>
      <c r="X440" s="342"/>
      <c r="Y440" s="342"/>
    </row>
    <row r="441" spans="1:25" s="408" customFormat="1" ht="15" x14ac:dyDescent="0.3">
      <c r="A441" s="355"/>
      <c r="B441" s="352"/>
      <c r="C441" s="353"/>
      <c r="D441" s="354"/>
      <c r="E441" s="354"/>
      <c r="F441" s="353"/>
      <c r="G441" s="352"/>
      <c r="H441" s="797"/>
      <c r="I441" s="787"/>
      <c r="J441" s="787"/>
      <c r="K441" s="788"/>
      <c r="L441" s="348"/>
      <c r="M441" s="342"/>
      <c r="N441" s="342"/>
      <c r="O441" s="342"/>
      <c r="P441" s="342"/>
      <c r="Q441" s="342"/>
      <c r="R441" s="342"/>
      <c r="S441" s="342"/>
      <c r="T441" s="342"/>
      <c r="U441" s="342"/>
      <c r="V441" s="342"/>
      <c r="W441" s="342"/>
      <c r="X441" s="342"/>
      <c r="Y441" s="342"/>
    </row>
    <row r="442" spans="1:25" ht="15" x14ac:dyDescent="0.3">
      <c r="A442" s="355"/>
      <c r="B442" s="352"/>
      <c r="C442" s="353"/>
      <c r="D442" s="354"/>
      <c r="E442" s="354"/>
      <c r="F442" s="353"/>
      <c r="G442" s="352"/>
      <c r="H442" s="797"/>
      <c r="I442" s="787"/>
      <c r="J442" s="787"/>
      <c r="K442" s="788"/>
      <c r="L442" s="348"/>
      <c r="M442" s="342"/>
      <c r="N442" s="342"/>
      <c r="O442" s="342"/>
      <c r="P442" s="342"/>
      <c r="Q442" s="342"/>
      <c r="R442" s="342"/>
      <c r="S442" s="342"/>
      <c r="T442" s="342"/>
      <c r="U442" s="342"/>
      <c r="V442" s="342"/>
      <c r="W442" s="342"/>
      <c r="X442" s="342"/>
      <c r="Y442" s="342"/>
    </row>
    <row r="443" spans="1:25" ht="15" x14ac:dyDescent="0.3">
      <c r="A443" s="355"/>
      <c r="B443" s="352"/>
      <c r="C443" s="353"/>
      <c r="D443" s="354"/>
      <c r="E443" s="354"/>
      <c r="F443" s="353"/>
      <c r="G443" s="352"/>
      <c r="H443" s="797"/>
      <c r="I443" s="787"/>
      <c r="J443" s="787"/>
      <c r="K443" s="788"/>
      <c r="L443" s="348"/>
      <c r="M443" s="342"/>
      <c r="N443" s="342"/>
      <c r="O443" s="342"/>
      <c r="P443" s="342"/>
      <c r="Q443" s="342"/>
      <c r="R443" s="342"/>
      <c r="S443" s="342"/>
      <c r="T443" s="342"/>
      <c r="U443" s="342"/>
      <c r="V443" s="342"/>
      <c r="W443" s="342"/>
      <c r="X443" s="342"/>
      <c r="Y443" s="342"/>
    </row>
    <row r="444" spans="1:25" ht="15" x14ac:dyDescent="0.3">
      <c r="A444" s="355"/>
      <c r="B444" s="352"/>
      <c r="C444" s="353"/>
      <c r="D444" s="354"/>
      <c r="E444" s="354"/>
      <c r="F444" s="353"/>
      <c r="G444" s="352"/>
      <c r="H444" s="797"/>
      <c r="I444" s="787"/>
      <c r="J444" s="787"/>
      <c r="K444" s="788"/>
      <c r="L444" s="348"/>
      <c r="M444" s="342"/>
      <c r="N444" s="342"/>
      <c r="O444" s="342"/>
      <c r="P444" s="342"/>
      <c r="Q444" s="342"/>
      <c r="R444" s="342"/>
      <c r="S444" s="342"/>
      <c r="T444" s="342"/>
      <c r="U444" s="342"/>
      <c r="V444" s="342"/>
      <c r="W444" s="342"/>
      <c r="X444" s="342"/>
      <c r="Y444" s="342"/>
    </row>
    <row r="445" spans="1:25" ht="15" x14ac:dyDescent="0.3">
      <c r="A445" s="355"/>
      <c r="B445" s="352"/>
      <c r="C445" s="353"/>
      <c r="D445" s="354"/>
      <c r="E445" s="354"/>
      <c r="F445" s="353"/>
      <c r="G445" s="352"/>
      <c r="H445" s="797"/>
      <c r="I445" s="787"/>
      <c r="J445" s="787"/>
      <c r="K445" s="788"/>
      <c r="L445" s="348"/>
      <c r="M445" s="342"/>
      <c r="N445" s="342"/>
      <c r="O445" s="342"/>
      <c r="P445" s="342"/>
      <c r="Q445" s="342"/>
      <c r="R445" s="342"/>
      <c r="S445" s="342"/>
      <c r="T445" s="342"/>
      <c r="U445" s="342"/>
      <c r="V445" s="342"/>
      <c r="W445" s="342"/>
      <c r="X445" s="342"/>
      <c r="Y445" s="342"/>
    </row>
    <row r="446" spans="1:25" ht="15" x14ac:dyDescent="0.3">
      <c r="A446" s="351"/>
      <c r="B446" s="348"/>
      <c r="C446" s="349"/>
      <c r="D446" s="350"/>
      <c r="E446" s="350"/>
      <c r="F446" s="349"/>
      <c r="G446" s="348"/>
      <c r="H446" s="787"/>
      <c r="I446" s="787"/>
      <c r="J446" s="787"/>
      <c r="K446" s="788"/>
      <c r="L446" s="348"/>
      <c r="M446" s="342"/>
      <c r="N446" s="342"/>
      <c r="O446" s="342"/>
      <c r="P446" s="342"/>
      <c r="Q446" s="342"/>
      <c r="R446" s="342"/>
      <c r="S446" s="342"/>
      <c r="T446" s="342"/>
      <c r="U446" s="342"/>
      <c r="V446" s="342"/>
      <c r="W446" s="342"/>
      <c r="X446" s="342"/>
      <c r="Y446" s="342"/>
    </row>
    <row r="447" spans="1:25" ht="15" x14ac:dyDescent="0.3">
      <c r="A447" s="347"/>
      <c r="B447" s="346"/>
      <c r="C447" s="345"/>
      <c r="D447" s="344"/>
      <c r="E447" s="344"/>
      <c r="F447" s="337"/>
      <c r="G447" s="348"/>
      <c r="H447" s="787"/>
      <c r="I447" s="787"/>
      <c r="J447" s="787"/>
      <c r="K447" s="788"/>
      <c r="L447" s="348"/>
      <c r="M447" s="342"/>
      <c r="N447" s="342"/>
      <c r="O447" s="342"/>
      <c r="P447" s="342"/>
      <c r="Q447" s="342"/>
      <c r="R447" s="342"/>
      <c r="S447" s="342"/>
      <c r="T447" s="342"/>
      <c r="U447" s="342"/>
      <c r="V447" s="342"/>
      <c r="W447" s="342"/>
      <c r="X447" s="342"/>
      <c r="Y447" s="342"/>
    </row>
    <row r="448" spans="1:25" ht="15" x14ac:dyDescent="0.3">
      <c r="A448" s="347"/>
      <c r="B448" s="346"/>
      <c r="C448" s="345"/>
      <c r="D448" s="344"/>
      <c r="E448" s="344"/>
      <c r="F448" s="337"/>
      <c r="G448" s="348"/>
      <c r="H448" s="787"/>
      <c r="I448" s="787"/>
      <c r="J448" s="787"/>
      <c r="K448" s="788"/>
      <c r="L448" s="348"/>
      <c r="M448" s="342"/>
      <c r="N448" s="342"/>
      <c r="O448" s="342"/>
      <c r="P448" s="342"/>
      <c r="Q448" s="342"/>
      <c r="R448" s="342"/>
      <c r="S448" s="342"/>
      <c r="T448" s="342"/>
      <c r="U448" s="342"/>
      <c r="V448" s="342"/>
      <c r="W448" s="342"/>
      <c r="X448" s="342"/>
      <c r="Y448" s="342"/>
    </row>
    <row r="449" spans="1:25" ht="15" x14ac:dyDescent="0.3">
      <c r="A449" s="343"/>
      <c r="B449" s="336"/>
      <c r="C449" s="337"/>
      <c r="D449" s="338"/>
      <c r="E449" s="338"/>
      <c r="F449" s="337"/>
      <c r="G449" s="348"/>
      <c r="H449" s="787"/>
      <c r="I449" s="787"/>
      <c r="J449" s="787"/>
      <c r="K449" s="788"/>
      <c r="L449" s="348"/>
      <c r="M449" s="342"/>
      <c r="N449" s="342"/>
      <c r="O449" s="342"/>
      <c r="P449" s="342"/>
      <c r="Q449" s="342"/>
      <c r="R449" s="342"/>
      <c r="S449" s="342"/>
      <c r="T449" s="342"/>
      <c r="U449" s="342"/>
      <c r="V449" s="342"/>
      <c r="W449" s="342"/>
      <c r="X449" s="342"/>
      <c r="Y449" s="342"/>
    </row>
    <row r="450" spans="1:25" ht="15" x14ac:dyDescent="0.3">
      <c r="A450" s="343"/>
      <c r="B450" s="336"/>
      <c r="C450" s="337"/>
      <c r="D450" s="338"/>
      <c r="E450" s="338"/>
      <c r="F450" s="337"/>
      <c r="G450" s="348"/>
      <c r="H450" s="787"/>
      <c r="I450" s="787"/>
      <c r="J450" s="787"/>
      <c r="K450" s="788"/>
      <c r="L450" s="348"/>
      <c r="M450" s="342"/>
      <c r="N450" s="342"/>
      <c r="O450" s="342"/>
      <c r="P450" s="342"/>
      <c r="Q450" s="342"/>
      <c r="R450" s="342"/>
      <c r="S450" s="342"/>
      <c r="T450" s="342"/>
      <c r="U450" s="342"/>
      <c r="V450" s="342"/>
      <c r="W450" s="342"/>
      <c r="X450" s="342"/>
      <c r="Y450" s="342"/>
    </row>
    <row r="451" spans="1:25" ht="15" x14ac:dyDescent="0.3">
      <c r="A451" s="339"/>
      <c r="B451" s="342"/>
      <c r="C451" s="340"/>
      <c r="D451" s="341"/>
      <c r="E451" s="341"/>
      <c r="F451" s="340"/>
      <c r="G451" s="348"/>
      <c r="H451" s="787"/>
      <c r="I451" s="787"/>
      <c r="J451" s="787"/>
      <c r="K451" s="788"/>
      <c r="L451" s="348"/>
      <c r="M451" s="342"/>
      <c r="N451" s="342"/>
      <c r="O451" s="342"/>
      <c r="P451" s="342"/>
      <c r="Q451" s="342"/>
      <c r="R451" s="342"/>
      <c r="S451" s="342"/>
      <c r="T451" s="342"/>
      <c r="U451" s="342"/>
      <c r="V451" s="342"/>
      <c r="W451" s="342"/>
      <c r="X451" s="342"/>
      <c r="Y451" s="342"/>
    </row>
    <row r="452" spans="1:25" ht="15" x14ac:dyDescent="0.3">
      <c r="A452" s="339"/>
      <c r="B452" s="336"/>
      <c r="C452" s="337"/>
      <c r="D452" s="338"/>
      <c r="E452" s="338"/>
      <c r="F452" s="337"/>
      <c r="G452" s="348"/>
      <c r="H452" s="787"/>
      <c r="I452" s="787"/>
      <c r="J452" s="787"/>
      <c r="K452" s="788"/>
      <c r="L452" s="348"/>
      <c r="M452" s="342"/>
      <c r="N452" s="342"/>
      <c r="O452" s="342"/>
      <c r="P452" s="342"/>
      <c r="Q452" s="342"/>
      <c r="R452" s="342"/>
      <c r="S452" s="342"/>
      <c r="T452" s="342"/>
      <c r="U452" s="342"/>
      <c r="V452" s="342"/>
      <c r="W452" s="342"/>
      <c r="X452" s="342"/>
      <c r="Y452" s="342"/>
    </row>
    <row r="453" spans="1:25" ht="15" x14ac:dyDescent="0.3">
      <c r="A453" s="339"/>
      <c r="B453" s="336"/>
      <c r="C453" s="337"/>
      <c r="D453" s="338"/>
      <c r="E453" s="338"/>
      <c r="F453" s="337"/>
      <c r="G453" s="348"/>
      <c r="H453" s="787"/>
      <c r="I453" s="787"/>
      <c r="J453" s="787"/>
      <c r="K453" s="788"/>
      <c r="L453" s="348"/>
      <c r="M453" s="342"/>
      <c r="N453" s="342"/>
      <c r="O453" s="342"/>
      <c r="P453" s="342"/>
      <c r="Q453" s="342"/>
      <c r="R453" s="342"/>
      <c r="S453" s="342"/>
      <c r="T453" s="342"/>
      <c r="U453" s="342"/>
      <c r="V453" s="342"/>
      <c r="W453" s="342"/>
      <c r="X453" s="342"/>
      <c r="Y453" s="342"/>
    </row>
    <row r="454" spans="1:25" ht="15" x14ac:dyDescent="0.3">
      <c r="A454" s="339"/>
      <c r="B454" s="336"/>
      <c r="C454" s="337"/>
      <c r="D454" s="338"/>
      <c r="E454" s="338"/>
      <c r="F454" s="337"/>
      <c r="G454" s="348"/>
      <c r="H454" s="787"/>
      <c r="I454" s="787"/>
      <c r="J454" s="787"/>
      <c r="K454" s="788"/>
      <c r="L454" s="348"/>
      <c r="M454" s="342"/>
      <c r="N454" s="342"/>
      <c r="O454" s="342"/>
      <c r="P454" s="342"/>
      <c r="Q454" s="342"/>
      <c r="R454" s="342"/>
      <c r="S454" s="342"/>
      <c r="T454" s="342"/>
      <c r="U454" s="342"/>
      <c r="V454" s="342"/>
      <c r="W454" s="342"/>
      <c r="X454" s="342"/>
      <c r="Y454" s="342"/>
    </row>
    <row r="455" spans="1:25" ht="15" x14ac:dyDescent="0.3">
      <c r="A455" s="339"/>
      <c r="B455" s="336"/>
      <c r="C455" s="337"/>
      <c r="D455" s="338"/>
      <c r="E455" s="338"/>
      <c r="F455" s="337"/>
      <c r="G455" s="348"/>
      <c r="H455" s="787"/>
      <c r="I455" s="787"/>
      <c r="J455" s="787"/>
      <c r="K455" s="788"/>
      <c r="L455" s="348"/>
      <c r="M455" s="342"/>
      <c r="N455" s="342"/>
      <c r="O455" s="342"/>
      <c r="P455" s="342"/>
      <c r="Q455" s="342"/>
      <c r="R455" s="342"/>
      <c r="S455" s="342"/>
      <c r="T455" s="342"/>
      <c r="U455" s="342"/>
      <c r="V455" s="342"/>
      <c r="W455" s="342"/>
      <c r="X455" s="342"/>
      <c r="Y455" s="342"/>
    </row>
    <row r="456" spans="1:25" ht="15" x14ac:dyDescent="0.3">
      <c r="A456" s="339"/>
      <c r="B456" s="336"/>
      <c r="C456" s="337"/>
      <c r="D456" s="338"/>
      <c r="E456" s="338"/>
      <c r="F456" s="337"/>
      <c r="G456" s="348"/>
      <c r="H456" s="787"/>
      <c r="I456" s="787"/>
      <c r="J456" s="787"/>
      <c r="K456" s="788"/>
      <c r="L456" s="348"/>
      <c r="M456" s="342"/>
      <c r="N456" s="342"/>
      <c r="O456" s="342"/>
      <c r="P456" s="342"/>
      <c r="Q456" s="342"/>
      <c r="R456" s="342"/>
      <c r="S456" s="342"/>
      <c r="T456" s="342"/>
      <c r="U456" s="342"/>
      <c r="V456" s="342"/>
      <c r="W456" s="342"/>
      <c r="X456" s="342"/>
      <c r="Y456" s="342"/>
    </row>
    <row r="457" spans="1:25" ht="15" x14ac:dyDescent="0.3">
      <c r="A457" s="339"/>
      <c r="B457" s="336"/>
      <c r="C457" s="337"/>
      <c r="D457" s="338"/>
      <c r="E457" s="338"/>
      <c r="F457" s="337"/>
      <c r="G457" s="348"/>
      <c r="H457" s="787"/>
      <c r="I457" s="787"/>
      <c r="J457" s="787"/>
      <c r="K457" s="788"/>
      <c r="L457" s="348"/>
      <c r="M457" s="342"/>
      <c r="N457" s="342"/>
      <c r="O457" s="342"/>
      <c r="P457" s="342"/>
      <c r="Q457" s="342"/>
      <c r="R457" s="342"/>
      <c r="S457" s="342"/>
      <c r="T457" s="342"/>
      <c r="U457" s="342"/>
      <c r="V457" s="342"/>
      <c r="W457" s="342"/>
      <c r="X457" s="342"/>
      <c r="Y457" s="342"/>
    </row>
    <row r="458" spans="1:25" ht="15" x14ac:dyDescent="0.3">
      <c r="A458" s="339"/>
      <c r="B458" s="336"/>
      <c r="C458" s="337"/>
      <c r="D458" s="338"/>
      <c r="E458" s="338"/>
      <c r="F458" s="337"/>
      <c r="G458" s="348"/>
      <c r="H458" s="787"/>
      <c r="I458" s="787"/>
      <c r="J458" s="787"/>
      <c r="K458" s="788"/>
      <c r="L458" s="348"/>
      <c r="M458" s="342"/>
      <c r="N458" s="342"/>
      <c r="O458" s="342"/>
      <c r="P458" s="342"/>
      <c r="Q458" s="342"/>
      <c r="R458" s="342"/>
      <c r="S458" s="342"/>
      <c r="T458" s="342"/>
      <c r="U458" s="342"/>
      <c r="V458" s="342"/>
      <c r="W458" s="342"/>
      <c r="X458" s="342"/>
      <c r="Y458" s="342"/>
    </row>
    <row r="459" spans="1:25" ht="15" x14ac:dyDescent="0.3">
      <c r="A459" s="339"/>
      <c r="B459" s="336"/>
      <c r="C459" s="337"/>
      <c r="D459" s="338"/>
      <c r="E459" s="338"/>
      <c r="F459" s="337"/>
      <c r="G459" s="348"/>
      <c r="H459" s="787"/>
      <c r="I459" s="787"/>
      <c r="J459" s="787"/>
      <c r="K459" s="788"/>
      <c r="L459" s="348"/>
      <c r="M459" s="342"/>
      <c r="N459" s="342"/>
      <c r="O459" s="342"/>
      <c r="P459" s="342"/>
      <c r="Q459" s="342"/>
      <c r="R459" s="342"/>
      <c r="S459" s="342"/>
      <c r="T459" s="342"/>
      <c r="U459" s="342"/>
      <c r="V459" s="342"/>
      <c r="W459" s="342"/>
      <c r="X459" s="342"/>
      <c r="Y459" s="342"/>
    </row>
    <row r="460" spans="1:25" ht="15" x14ac:dyDescent="0.3">
      <c r="A460" s="339"/>
      <c r="B460" s="336"/>
      <c r="C460" s="337"/>
      <c r="D460" s="338"/>
      <c r="E460" s="338"/>
      <c r="F460" s="337"/>
      <c r="G460" s="348"/>
      <c r="H460" s="787"/>
      <c r="I460" s="787"/>
      <c r="J460" s="787"/>
      <c r="K460" s="788"/>
      <c r="L460" s="348"/>
      <c r="M460" s="342"/>
      <c r="N460" s="342"/>
      <c r="O460" s="342"/>
      <c r="P460" s="342"/>
      <c r="Q460" s="342"/>
      <c r="R460" s="342"/>
      <c r="S460" s="342"/>
      <c r="T460" s="342"/>
      <c r="U460" s="342"/>
      <c r="V460" s="342"/>
      <c r="W460" s="342"/>
      <c r="X460" s="342"/>
      <c r="Y460" s="342"/>
    </row>
    <row r="461" spans="1:25" ht="15" x14ac:dyDescent="0.3">
      <c r="A461" s="339"/>
      <c r="B461" s="336"/>
      <c r="C461" s="337"/>
      <c r="D461" s="338"/>
      <c r="E461" s="338"/>
      <c r="F461" s="337"/>
      <c r="G461" s="348"/>
      <c r="H461" s="787"/>
      <c r="I461" s="787"/>
      <c r="J461" s="787"/>
      <c r="K461" s="788"/>
      <c r="L461" s="348"/>
      <c r="M461" s="342"/>
      <c r="N461" s="342"/>
      <c r="O461" s="342"/>
      <c r="P461" s="342"/>
      <c r="Q461" s="342"/>
      <c r="R461" s="342"/>
      <c r="S461" s="342"/>
      <c r="T461" s="342"/>
      <c r="U461" s="342"/>
      <c r="V461" s="342"/>
      <c r="W461" s="342"/>
      <c r="X461" s="342"/>
      <c r="Y461" s="342"/>
    </row>
    <row r="462" spans="1:25" ht="15" x14ac:dyDescent="0.3">
      <c r="A462" s="339"/>
      <c r="B462" s="336"/>
      <c r="C462" s="337"/>
      <c r="D462" s="338"/>
      <c r="E462" s="338"/>
      <c r="F462" s="337"/>
      <c r="G462" s="348"/>
      <c r="H462" s="787"/>
      <c r="I462" s="787"/>
      <c r="J462" s="787"/>
      <c r="K462" s="788"/>
      <c r="L462" s="348"/>
      <c r="M462" s="342"/>
      <c r="N462" s="342"/>
      <c r="O462" s="342"/>
      <c r="P462" s="342"/>
      <c r="Q462" s="342"/>
      <c r="R462" s="342"/>
      <c r="S462" s="342"/>
      <c r="T462" s="342"/>
      <c r="U462" s="342"/>
      <c r="V462" s="342"/>
      <c r="W462" s="342"/>
      <c r="X462" s="342"/>
      <c r="Y462" s="342"/>
    </row>
    <row r="463" spans="1:25" ht="15" x14ac:dyDescent="0.3">
      <c r="A463" s="339"/>
      <c r="B463" s="336"/>
      <c r="C463" s="337"/>
      <c r="D463" s="338"/>
      <c r="E463" s="338"/>
      <c r="F463" s="337"/>
      <c r="G463" s="348"/>
      <c r="H463" s="787"/>
      <c r="I463" s="787"/>
      <c r="J463" s="787"/>
      <c r="K463" s="788"/>
      <c r="L463" s="348"/>
      <c r="M463" s="342"/>
      <c r="N463" s="342"/>
      <c r="O463" s="342"/>
      <c r="P463" s="342"/>
      <c r="Q463" s="342"/>
      <c r="R463" s="342"/>
      <c r="S463" s="342"/>
      <c r="T463" s="342"/>
      <c r="U463" s="342"/>
      <c r="V463" s="342"/>
      <c r="W463" s="342"/>
      <c r="X463" s="342"/>
      <c r="Y463" s="342"/>
    </row>
    <row r="464" spans="1:25" ht="15" x14ac:dyDescent="0.3">
      <c r="A464" s="339"/>
      <c r="B464" s="336"/>
      <c r="C464" s="337"/>
      <c r="D464" s="338"/>
      <c r="E464" s="338"/>
      <c r="F464" s="337"/>
      <c r="G464" s="348"/>
      <c r="H464" s="787"/>
      <c r="I464" s="787"/>
      <c r="J464" s="787"/>
      <c r="K464" s="788"/>
      <c r="L464" s="348"/>
      <c r="M464" s="342"/>
      <c r="N464" s="342"/>
      <c r="O464" s="342"/>
      <c r="P464" s="342"/>
      <c r="Q464" s="342"/>
      <c r="R464" s="342"/>
      <c r="S464" s="342"/>
      <c r="T464" s="342"/>
      <c r="U464" s="342"/>
      <c r="V464" s="342"/>
      <c r="W464" s="342"/>
      <c r="X464" s="342"/>
      <c r="Y464" s="342"/>
    </row>
    <row r="465" spans="1:25" ht="15" x14ac:dyDescent="0.3">
      <c r="A465" s="339"/>
      <c r="B465" s="336"/>
      <c r="C465" s="337"/>
      <c r="D465" s="338"/>
      <c r="E465" s="338"/>
      <c r="F465" s="337"/>
      <c r="G465" s="348"/>
      <c r="H465" s="787"/>
      <c r="I465" s="787"/>
      <c r="J465" s="787"/>
      <c r="K465" s="788"/>
      <c r="L465" s="348"/>
      <c r="M465" s="342"/>
      <c r="N465" s="342"/>
      <c r="O465" s="342"/>
      <c r="P465" s="342"/>
      <c r="Q465" s="342"/>
      <c r="R465" s="342"/>
      <c r="S465" s="342"/>
      <c r="T465" s="342"/>
      <c r="U465" s="342"/>
      <c r="V465" s="342"/>
      <c r="W465" s="342"/>
      <c r="X465" s="342"/>
      <c r="Y465" s="342"/>
    </row>
    <row r="466" spans="1:25" ht="15" x14ac:dyDescent="0.3">
      <c r="A466" s="339"/>
      <c r="B466" s="336"/>
      <c r="C466" s="337"/>
      <c r="D466" s="338"/>
      <c r="E466" s="338"/>
      <c r="F466" s="337"/>
      <c r="G466" s="348"/>
      <c r="H466" s="787"/>
      <c r="I466" s="787"/>
      <c r="J466" s="787"/>
      <c r="K466" s="788"/>
      <c r="L466" s="348"/>
      <c r="M466" s="342"/>
      <c r="N466" s="342"/>
      <c r="O466" s="342"/>
      <c r="P466" s="342"/>
      <c r="Q466" s="342"/>
      <c r="R466" s="342"/>
      <c r="S466" s="342"/>
      <c r="T466" s="342"/>
      <c r="U466" s="342"/>
      <c r="V466" s="342"/>
      <c r="W466" s="342"/>
      <c r="X466" s="342"/>
      <c r="Y466" s="342"/>
    </row>
    <row r="467" spans="1:25" ht="15" x14ac:dyDescent="0.3">
      <c r="A467" s="339"/>
      <c r="B467" s="336"/>
      <c r="C467" s="337"/>
      <c r="D467" s="338"/>
      <c r="E467" s="338"/>
      <c r="F467" s="337"/>
      <c r="G467" s="348"/>
      <c r="H467" s="787"/>
      <c r="I467" s="787"/>
      <c r="J467" s="787"/>
      <c r="K467" s="788"/>
      <c r="L467" s="348"/>
      <c r="M467" s="342"/>
      <c r="N467" s="342"/>
      <c r="O467" s="342"/>
      <c r="P467" s="342"/>
      <c r="Q467" s="342"/>
      <c r="R467" s="342"/>
      <c r="S467" s="342"/>
      <c r="T467" s="342"/>
      <c r="U467" s="342"/>
      <c r="V467" s="342"/>
      <c r="W467" s="342"/>
      <c r="X467" s="342"/>
      <c r="Y467" s="342"/>
    </row>
    <row r="468" spans="1:25" ht="15" x14ac:dyDescent="0.3">
      <c r="A468" s="339"/>
      <c r="B468" s="336"/>
      <c r="C468" s="337"/>
      <c r="D468" s="338"/>
      <c r="E468" s="338"/>
      <c r="F468" s="337"/>
      <c r="G468" s="348"/>
      <c r="H468" s="787"/>
      <c r="I468" s="787"/>
      <c r="J468" s="787"/>
      <c r="K468" s="788"/>
      <c r="L468" s="348"/>
      <c r="M468" s="342"/>
      <c r="N468" s="342"/>
      <c r="O468" s="342"/>
      <c r="P468" s="342"/>
      <c r="Q468" s="342"/>
      <c r="R468" s="342"/>
      <c r="S468" s="342"/>
      <c r="T468" s="342"/>
      <c r="U468" s="342"/>
      <c r="V468" s="342"/>
      <c r="W468" s="342"/>
      <c r="X468" s="342"/>
      <c r="Y468" s="342"/>
    </row>
    <row r="469" spans="1:25" ht="15" x14ac:dyDescent="0.3">
      <c r="A469" s="339"/>
      <c r="B469" s="336"/>
      <c r="C469" s="337"/>
      <c r="D469" s="338"/>
      <c r="E469" s="338"/>
      <c r="F469" s="337"/>
      <c r="G469" s="348"/>
      <c r="H469" s="787"/>
      <c r="I469" s="787"/>
      <c r="J469" s="787"/>
      <c r="K469" s="788"/>
      <c r="L469" s="348"/>
      <c r="M469" s="342"/>
      <c r="N469" s="342"/>
      <c r="O469" s="342"/>
      <c r="P469" s="342"/>
      <c r="Q469" s="342"/>
      <c r="R469" s="342"/>
      <c r="S469" s="342"/>
      <c r="T469" s="342"/>
      <c r="U469" s="342"/>
      <c r="V469" s="342"/>
      <c r="W469" s="342"/>
      <c r="X469" s="342"/>
      <c r="Y469" s="342"/>
    </row>
    <row r="470" spans="1:25" ht="15" x14ac:dyDescent="0.3">
      <c r="A470" s="339"/>
      <c r="B470" s="336"/>
      <c r="C470" s="337"/>
      <c r="D470" s="338"/>
      <c r="E470" s="338"/>
      <c r="F470" s="337"/>
      <c r="G470" s="348"/>
      <c r="H470" s="787"/>
      <c r="I470" s="787"/>
      <c r="J470" s="787"/>
      <c r="K470" s="788"/>
      <c r="L470" s="348"/>
      <c r="M470" s="342"/>
      <c r="N470" s="342"/>
      <c r="O470" s="342"/>
      <c r="P470" s="342"/>
      <c r="Q470" s="342"/>
      <c r="R470" s="342"/>
      <c r="S470" s="342"/>
      <c r="T470" s="342"/>
      <c r="U470" s="342"/>
      <c r="V470" s="342"/>
      <c r="W470" s="342"/>
      <c r="X470" s="342"/>
      <c r="Y470" s="342"/>
    </row>
    <row r="471" spans="1:25" ht="15" x14ac:dyDescent="0.3">
      <c r="A471" s="339"/>
      <c r="B471" s="336"/>
      <c r="C471" s="337"/>
      <c r="D471" s="338"/>
      <c r="E471" s="338"/>
      <c r="F471" s="337"/>
      <c r="G471" s="348"/>
      <c r="H471" s="787"/>
      <c r="I471" s="787"/>
      <c r="J471" s="787"/>
      <c r="K471" s="788"/>
      <c r="L471" s="348"/>
      <c r="M471" s="342"/>
      <c r="N471" s="342"/>
      <c r="O471" s="342"/>
      <c r="P471" s="342"/>
      <c r="Q471" s="342"/>
      <c r="R471" s="342"/>
      <c r="S471" s="342"/>
      <c r="T471" s="342"/>
      <c r="U471" s="342"/>
      <c r="V471" s="342"/>
      <c r="W471" s="342"/>
      <c r="X471" s="342"/>
      <c r="Y471" s="342"/>
    </row>
    <row r="472" spans="1:25" ht="15" x14ac:dyDescent="0.3">
      <c r="A472" s="339"/>
      <c r="B472" s="336"/>
      <c r="C472" s="337"/>
      <c r="D472" s="338"/>
      <c r="E472" s="338"/>
      <c r="F472" s="337"/>
      <c r="G472" s="348"/>
      <c r="H472" s="787"/>
      <c r="I472" s="787"/>
      <c r="J472" s="787"/>
      <c r="K472" s="788"/>
      <c r="L472" s="348"/>
      <c r="M472" s="342"/>
      <c r="N472" s="342"/>
      <c r="O472" s="342"/>
      <c r="P472" s="342"/>
      <c r="Q472" s="342"/>
      <c r="R472" s="342"/>
      <c r="S472" s="342"/>
      <c r="T472" s="342"/>
      <c r="U472" s="342"/>
      <c r="V472" s="342"/>
      <c r="W472" s="342"/>
      <c r="X472" s="342"/>
      <c r="Y472" s="342"/>
    </row>
    <row r="473" spans="1:25" ht="15" x14ac:dyDescent="0.3">
      <c r="A473" s="339"/>
      <c r="B473" s="336"/>
      <c r="C473" s="337"/>
      <c r="D473" s="338"/>
      <c r="E473" s="338"/>
      <c r="F473" s="337"/>
      <c r="G473" s="348"/>
      <c r="H473" s="787"/>
      <c r="I473" s="787"/>
      <c r="J473" s="787"/>
      <c r="K473" s="788"/>
      <c r="L473" s="348"/>
      <c r="M473" s="342"/>
      <c r="N473" s="342"/>
      <c r="O473" s="342"/>
      <c r="P473" s="342"/>
      <c r="Q473" s="342"/>
      <c r="R473" s="342"/>
      <c r="S473" s="342"/>
      <c r="T473" s="342"/>
      <c r="U473" s="342"/>
      <c r="V473" s="342"/>
      <c r="W473" s="342"/>
      <c r="X473" s="342"/>
      <c r="Y473" s="342"/>
    </row>
    <row r="474" spans="1:25" ht="15" x14ac:dyDescent="0.3">
      <c r="A474" s="339"/>
      <c r="B474" s="336"/>
      <c r="C474" s="337"/>
      <c r="D474" s="338"/>
      <c r="E474" s="338"/>
      <c r="F474" s="337"/>
      <c r="G474" s="348"/>
      <c r="H474" s="787"/>
      <c r="I474" s="787"/>
      <c r="J474" s="787"/>
      <c r="K474" s="788"/>
      <c r="L474" s="348"/>
      <c r="M474" s="342"/>
      <c r="N474" s="342"/>
      <c r="O474" s="342"/>
      <c r="P474" s="342"/>
      <c r="Q474" s="342"/>
      <c r="R474" s="342"/>
      <c r="S474" s="342"/>
      <c r="T474" s="342"/>
      <c r="U474" s="342"/>
      <c r="V474" s="342"/>
      <c r="W474" s="342"/>
      <c r="X474" s="342"/>
      <c r="Y474" s="342"/>
    </row>
    <row r="475" spans="1:25" ht="15" x14ac:dyDescent="0.3">
      <c r="A475" s="339"/>
      <c r="B475" s="336"/>
      <c r="C475" s="337"/>
      <c r="D475" s="338"/>
      <c r="E475" s="338"/>
      <c r="F475" s="337"/>
      <c r="G475" s="348"/>
      <c r="H475" s="787"/>
      <c r="I475" s="787"/>
      <c r="J475" s="787"/>
      <c r="K475" s="788"/>
      <c r="L475" s="348"/>
      <c r="M475" s="342"/>
      <c r="N475" s="342"/>
      <c r="O475" s="342"/>
      <c r="P475" s="342"/>
      <c r="Q475" s="342"/>
      <c r="R475" s="342"/>
      <c r="S475" s="342"/>
      <c r="T475" s="342"/>
      <c r="U475" s="342"/>
      <c r="V475" s="342"/>
      <c r="W475" s="342"/>
      <c r="X475" s="342"/>
      <c r="Y475" s="342"/>
    </row>
    <row r="476" spans="1:25" ht="15" x14ac:dyDescent="0.3">
      <c r="A476" s="339"/>
      <c r="B476" s="336"/>
      <c r="C476" s="337"/>
      <c r="D476" s="338"/>
      <c r="E476" s="338"/>
      <c r="F476" s="337"/>
      <c r="G476" s="348"/>
      <c r="H476" s="787"/>
      <c r="I476" s="787"/>
      <c r="J476" s="787"/>
      <c r="K476" s="788"/>
      <c r="L476" s="348"/>
      <c r="M476" s="342"/>
      <c r="N476" s="342"/>
      <c r="O476" s="342"/>
      <c r="P476" s="342"/>
      <c r="Q476" s="342"/>
      <c r="R476" s="342"/>
      <c r="S476" s="342"/>
      <c r="T476" s="342"/>
      <c r="U476" s="342"/>
      <c r="V476" s="342"/>
      <c r="W476" s="342"/>
      <c r="X476" s="342"/>
      <c r="Y476" s="342"/>
    </row>
    <row r="477" spans="1:25" ht="15" x14ac:dyDescent="0.3">
      <c r="A477" s="339"/>
      <c r="B477" s="336"/>
      <c r="C477" s="337"/>
      <c r="D477" s="338"/>
      <c r="E477" s="338"/>
      <c r="F477" s="337"/>
      <c r="G477" s="348"/>
      <c r="H477" s="787"/>
      <c r="I477" s="787"/>
      <c r="J477" s="787"/>
      <c r="K477" s="788"/>
      <c r="L477" s="348"/>
      <c r="M477" s="342"/>
      <c r="N477" s="342"/>
      <c r="O477" s="342"/>
      <c r="P477" s="342"/>
      <c r="Q477" s="342"/>
      <c r="R477" s="342"/>
      <c r="S477" s="342"/>
      <c r="T477" s="342"/>
      <c r="U477" s="342"/>
      <c r="V477" s="342"/>
      <c r="W477" s="342"/>
      <c r="X477" s="342"/>
      <c r="Y477" s="342"/>
    </row>
    <row r="478" spans="1:25" ht="15" x14ac:dyDescent="0.3">
      <c r="A478" s="339"/>
      <c r="B478" s="336"/>
      <c r="C478" s="337"/>
      <c r="D478" s="338"/>
      <c r="E478" s="338"/>
      <c r="F478" s="337"/>
      <c r="G478" s="348"/>
      <c r="H478" s="787"/>
      <c r="I478" s="787"/>
      <c r="J478" s="787"/>
      <c r="K478" s="788"/>
      <c r="L478" s="348"/>
      <c r="M478" s="342"/>
      <c r="N478" s="342"/>
      <c r="O478" s="342"/>
      <c r="P478" s="342"/>
      <c r="Q478" s="342"/>
      <c r="R478" s="342"/>
      <c r="S478" s="342"/>
      <c r="T478" s="342"/>
      <c r="U478" s="342"/>
      <c r="V478" s="342"/>
      <c r="W478" s="342"/>
      <c r="X478" s="342"/>
      <c r="Y478" s="342"/>
    </row>
    <row r="479" spans="1:25" ht="15" x14ac:dyDescent="0.3">
      <c r="A479" s="339"/>
      <c r="B479" s="336"/>
      <c r="C479" s="337"/>
      <c r="D479" s="338"/>
      <c r="E479" s="338"/>
      <c r="F479" s="337"/>
      <c r="G479" s="348"/>
      <c r="H479" s="787"/>
      <c r="I479" s="787"/>
      <c r="J479" s="787"/>
      <c r="K479" s="788"/>
      <c r="L479" s="348"/>
      <c r="M479" s="342"/>
      <c r="N479" s="342"/>
      <c r="O479" s="342"/>
      <c r="P479" s="342"/>
      <c r="Q479" s="342"/>
      <c r="R479" s="342"/>
      <c r="S479" s="342"/>
      <c r="T479" s="342"/>
      <c r="U479" s="342"/>
      <c r="V479" s="342"/>
      <c r="W479" s="342"/>
      <c r="X479" s="342"/>
      <c r="Y479" s="342"/>
    </row>
    <row r="480" spans="1:25" ht="15" x14ac:dyDescent="0.3">
      <c r="A480" s="339"/>
      <c r="B480" s="336"/>
      <c r="C480" s="337"/>
      <c r="D480" s="338"/>
      <c r="E480" s="338"/>
      <c r="F480" s="337"/>
      <c r="G480" s="348"/>
      <c r="H480" s="787"/>
      <c r="I480" s="787"/>
      <c r="J480" s="787"/>
      <c r="K480" s="788"/>
      <c r="L480" s="348"/>
      <c r="M480" s="342"/>
      <c r="N480" s="342"/>
      <c r="O480" s="342"/>
      <c r="P480" s="342"/>
      <c r="Q480" s="342"/>
      <c r="R480" s="342"/>
      <c r="S480" s="342"/>
      <c r="T480" s="342"/>
      <c r="U480" s="342"/>
      <c r="V480" s="342"/>
      <c r="W480" s="342"/>
      <c r="X480" s="342"/>
      <c r="Y480" s="342"/>
    </row>
    <row r="481" spans="1:25" ht="15" x14ac:dyDescent="0.3">
      <c r="A481" s="339"/>
      <c r="B481" s="336"/>
      <c r="C481" s="337"/>
      <c r="D481" s="338"/>
      <c r="E481" s="338"/>
      <c r="F481" s="337"/>
      <c r="G481" s="348"/>
      <c r="H481" s="787"/>
      <c r="I481" s="787"/>
      <c r="J481" s="787"/>
      <c r="K481" s="788"/>
      <c r="L481" s="348"/>
      <c r="M481" s="342"/>
      <c r="N481" s="342"/>
      <c r="O481" s="342"/>
      <c r="P481" s="342"/>
      <c r="Q481" s="342"/>
      <c r="R481" s="342"/>
      <c r="S481" s="342"/>
      <c r="T481" s="342"/>
      <c r="U481" s="342"/>
      <c r="V481" s="342"/>
      <c r="W481" s="342"/>
      <c r="X481" s="342"/>
      <c r="Y481" s="342"/>
    </row>
    <row r="482" spans="1:25" ht="15" x14ac:dyDescent="0.3">
      <c r="A482" s="339"/>
      <c r="B482" s="336"/>
      <c r="C482" s="337"/>
      <c r="D482" s="338"/>
      <c r="E482" s="338"/>
      <c r="F482" s="337"/>
      <c r="G482" s="348"/>
      <c r="H482" s="787"/>
      <c r="I482" s="787"/>
      <c r="J482" s="787"/>
      <c r="K482" s="788"/>
      <c r="L482" s="348"/>
      <c r="M482" s="342"/>
      <c r="N482" s="342"/>
      <c r="O482" s="342"/>
      <c r="P482" s="342"/>
      <c r="Q482" s="342"/>
      <c r="R482" s="342"/>
      <c r="S482" s="342"/>
      <c r="T482" s="342"/>
      <c r="U482" s="342"/>
      <c r="V482" s="342"/>
      <c r="W482" s="342"/>
      <c r="X482" s="342"/>
      <c r="Y482" s="342"/>
    </row>
    <row r="483" spans="1:25" ht="15" x14ac:dyDescent="0.3">
      <c r="A483" s="339"/>
      <c r="B483" s="336"/>
      <c r="C483" s="337"/>
      <c r="D483" s="338"/>
      <c r="E483" s="338"/>
      <c r="F483" s="337"/>
      <c r="G483" s="348"/>
      <c r="H483" s="787"/>
      <c r="I483" s="787"/>
      <c r="J483" s="787"/>
      <c r="K483" s="788"/>
      <c r="L483" s="348"/>
      <c r="M483" s="342"/>
      <c r="N483" s="342"/>
      <c r="O483" s="342"/>
      <c r="P483" s="342"/>
      <c r="Q483" s="342"/>
      <c r="R483" s="342"/>
      <c r="S483" s="342"/>
      <c r="T483" s="342"/>
      <c r="U483" s="342"/>
      <c r="V483" s="342"/>
      <c r="W483" s="342"/>
      <c r="X483" s="342"/>
      <c r="Y483" s="342"/>
    </row>
    <row r="484" spans="1:25" ht="15" x14ac:dyDescent="0.3">
      <c r="A484" s="339"/>
      <c r="B484" s="336"/>
      <c r="C484" s="337"/>
      <c r="D484" s="338"/>
      <c r="E484" s="338"/>
      <c r="F484" s="337"/>
      <c r="G484" s="348"/>
      <c r="H484" s="787"/>
      <c r="I484" s="787"/>
      <c r="J484" s="787"/>
      <c r="K484" s="788"/>
      <c r="L484" s="348"/>
      <c r="M484" s="342"/>
      <c r="N484" s="342"/>
      <c r="O484" s="342"/>
      <c r="P484" s="342"/>
      <c r="Q484" s="342"/>
      <c r="R484" s="342"/>
      <c r="S484" s="342"/>
      <c r="T484" s="342"/>
      <c r="U484" s="342"/>
      <c r="V484" s="342"/>
      <c r="W484" s="342"/>
      <c r="X484" s="342"/>
      <c r="Y484" s="342"/>
    </row>
    <row r="485" spans="1:25" ht="15" x14ac:dyDescent="0.3">
      <c r="A485" s="339"/>
      <c r="B485" s="336"/>
      <c r="C485" s="337"/>
      <c r="D485" s="338"/>
      <c r="E485" s="338"/>
      <c r="F485" s="337"/>
      <c r="G485" s="348"/>
      <c r="H485" s="787"/>
      <c r="I485" s="787"/>
      <c r="J485" s="787"/>
      <c r="K485" s="788"/>
      <c r="L485" s="348"/>
      <c r="M485" s="342"/>
      <c r="N485" s="342"/>
      <c r="O485" s="342"/>
      <c r="P485" s="342"/>
      <c r="Q485" s="342"/>
      <c r="R485" s="342"/>
      <c r="S485" s="342"/>
      <c r="T485" s="342"/>
      <c r="U485" s="342"/>
      <c r="V485" s="342"/>
      <c r="W485" s="342"/>
      <c r="X485" s="342"/>
      <c r="Y485" s="342"/>
    </row>
    <row r="486" spans="1:25" ht="15" x14ac:dyDescent="0.3">
      <c r="A486" s="339"/>
      <c r="B486" s="336"/>
      <c r="C486" s="337"/>
      <c r="D486" s="338"/>
      <c r="E486" s="338"/>
      <c r="F486" s="337"/>
      <c r="G486" s="348"/>
      <c r="H486" s="787"/>
      <c r="I486" s="787"/>
      <c r="J486" s="787"/>
      <c r="K486" s="788"/>
      <c r="L486" s="348"/>
      <c r="M486" s="342"/>
      <c r="N486" s="342"/>
      <c r="O486" s="342"/>
      <c r="P486" s="342"/>
      <c r="Q486" s="342"/>
      <c r="R486" s="342"/>
      <c r="S486" s="342"/>
      <c r="T486" s="342"/>
      <c r="U486" s="342"/>
      <c r="V486" s="342"/>
      <c r="W486" s="342"/>
      <c r="X486" s="342"/>
      <c r="Y486" s="342"/>
    </row>
    <row r="487" spans="1:25" ht="15" x14ac:dyDescent="0.3">
      <c r="A487" s="339"/>
      <c r="B487" s="336"/>
      <c r="C487" s="337"/>
      <c r="D487" s="338"/>
      <c r="E487" s="338"/>
      <c r="F487" s="337"/>
      <c r="G487" s="348"/>
      <c r="H487" s="787"/>
      <c r="I487" s="787"/>
      <c r="J487" s="787"/>
      <c r="K487" s="788"/>
      <c r="L487" s="348"/>
      <c r="M487" s="342"/>
      <c r="N487" s="342"/>
      <c r="O487" s="342"/>
      <c r="P487" s="342"/>
      <c r="Q487" s="342"/>
      <c r="R487" s="342"/>
      <c r="S487" s="342"/>
      <c r="T487" s="342"/>
      <c r="U487" s="342"/>
      <c r="V487" s="342"/>
      <c r="W487" s="342"/>
      <c r="X487" s="342"/>
      <c r="Y487" s="342"/>
    </row>
    <row r="488" spans="1:25" ht="15" x14ac:dyDescent="0.3">
      <c r="A488" s="339"/>
      <c r="B488" s="336"/>
      <c r="C488" s="337"/>
      <c r="D488" s="338"/>
      <c r="E488" s="338"/>
      <c r="F488" s="337"/>
      <c r="G488" s="348"/>
      <c r="H488" s="787"/>
      <c r="I488" s="787"/>
      <c r="J488" s="787"/>
      <c r="K488" s="788"/>
      <c r="L488" s="348"/>
      <c r="M488" s="342"/>
      <c r="N488" s="342"/>
      <c r="O488" s="342"/>
      <c r="P488" s="342"/>
      <c r="Q488" s="342"/>
      <c r="R488" s="342"/>
      <c r="S488" s="342"/>
      <c r="T488" s="342"/>
      <c r="U488" s="342"/>
      <c r="V488" s="342"/>
      <c r="W488" s="342"/>
      <c r="X488" s="342"/>
      <c r="Y488" s="342"/>
    </row>
    <row r="489" spans="1:25" ht="15" x14ac:dyDescent="0.3">
      <c r="A489" s="339"/>
      <c r="B489" s="336"/>
      <c r="C489" s="337"/>
      <c r="D489" s="338"/>
      <c r="E489" s="338"/>
      <c r="F489" s="337"/>
      <c r="G489" s="348"/>
      <c r="H489" s="787"/>
      <c r="I489" s="787"/>
      <c r="J489" s="787"/>
      <c r="K489" s="788"/>
      <c r="L489" s="348"/>
      <c r="M489" s="342"/>
      <c r="N489" s="342"/>
      <c r="O489" s="342"/>
      <c r="P489" s="342"/>
      <c r="Q489" s="342"/>
      <c r="R489" s="342"/>
      <c r="S489" s="342"/>
      <c r="T489" s="342"/>
      <c r="U489" s="342"/>
      <c r="V489" s="342"/>
      <c r="W489" s="342"/>
      <c r="X489" s="342"/>
      <c r="Y489" s="342"/>
    </row>
    <row r="490" spans="1:25" ht="15" x14ac:dyDescent="0.3">
      <c r="A490" s="339"/>
      <c r="B490" s="336"/>
      <c r="C490" s="337"/>
      <c r="D490" s="338"/>
      <c r="E490" s="338"/>
      <c r="F490" s="337"/>
      <c r="G490" s="348"/>
      <c r="H490" s="787"/>
      <c r="I490" s="787"/>
      <c r="J490" s="787"/>
      <c r="K490" s="788"/>
      <c r="L490" s="348"/>
      <c r="M490" s="342"/>
      <c r="N490" s="342"/>
      <c r="O490" s="342"/>
      <c r="P490" s="342"/>
      <c r="Q490" s="342"/>
      <c r="R490" s="342"/>
      <c r="S490" s="342"/>
      <c r="T490" s="342"/>
      <c r="U490" s="342"/>
      <c r="V490" s="342"/>
      <c r="W490" s="342"/>
      <c r="X490" s="342"/>
      <c r="Y490" s="342"/>
    </row>
    <row r="491" spans="1:25" ht="15" x14ac:dyDescent="0.3">
      <c r="A491" s="339"/>
      <c r="B491" s="336"/>
      <c r="C491" s="337"/>
      <c r="D491" s="338"/>
      <c r="E491" s="338"/>
      <c r="F491" s="337"/>
      <c r="G491" s="348"/>
      <c r="H491" s="787"/>
      <c r="I491" s="787"/>
      <c r="J491" s="787"/>
      <c r="K491" s="788"/>
      <c r="L491" s="348"/>
      <c r="M491" s="342"/>
      <c r="N491" s="342"/>
      <c r="O491" s="342"/>
      <c r="P491" s="342"/>
      <c r="Q491" s="342"/>
      <c r="R491" s="342"/>
      <c r="S491" s="342"/>
      <c r="T491" s="342"/>
      <c r="U491" s="342"/>
      <c r="V491" s="342"/>
      <c r="W491" s="342"/>
      <c r="X491" s="342"/>
      <c r="Y491" s="342"/>
    </row>
    <row r="492" spans="1:25" ht="15" x14ac:dyDescent="0.3">
      <c r="A492" s="339"/>
      <c r="B492" s="336"/>
      <c r="C492" s="337"/>
      <c r="D492" s="338"/>
      <c r="E492" s="338"/>
      <c r="F492" s="337"/>
      <c r="G492" s="348"/>
      <c r="H492" s="787"/>
      <c r="I492" s="787"/>
      <c r="J492" s="787"/>
      <c r="K492" s="788"/>
      <c r="L492" s="348"/>
      <c r="M492" s="342"/>
      <c r="N492" s="342"/>
      <c r="O492" s="342"/>
      <c r="P492" s="342"/>
      <c r="Q492" s="342"/>
      <c r="R492" s="342"/>
      <c r="S492" s="342"/>
      <c r="T492" s="342"/>
      <c r="U492" s="342"/>
      <c r="V492" s="342"/>
      <c r="W492" s="342"/>
      <c r="X492" s="342"/>
      <c r="Y492" s="342"/>
    </row>
    <row r="493" spans="1:25" ht="15" x14ac:dyDescent="0.3">
      <c r="A493" s="339"/>
      <c r="B493" s="336"/>
      <c r="C493" s="337"/>
      <c r="D493" s="338"/>
      <c r="E493" s="338"/>
      <c r="F493" s="337"/>
      <c r="G493" s="348"/>
      <c r="H493" s="787"/>
      <c r="I493" s="787"/>
      <c r="J493" s="787"/>
      <c r="K493" s="788"/>
      <c r="L493" s="348"/>
      <c r="M493" s="342"/>
      <c r="N493" s="342"/>
      <c r="O493" s="342"/>
      <c r="P493" s="342"/>
      <c r="Q493" s="342"/>
      <c r="R493" s="342"/>
      <c r="S493" s="342"/>
      <c r="T493" s="342"/>
      <c r="U493" s="342"/>
      <c r="V493" s="342"/>
      <c r="W493" s="342"/>
      <c r="X493" s="342"/>
      <c r="Y493" s="342"/>
    </row>
    <row r="494" spans="1:25" ht="15" x14ac:dyDescent="0.3">
      <c r="A494" s="339"/>
      <c r="B494" s="336"/>
      <c r="C494" s="337"/>
      <c r="D494" s="338"/>
      <c r="E494" s="338"/>
      <c r="F494" s="337"/>
      <c r="G494" s="348"/>
      <c r="H494" s="787"/>
      <c r="I494" s="787"/>
      <c r="J494" s="787"/>
      <c r="K494" s="788"/>
      <c r="L494" s="348"/>
      <c r="M494" s="342"/>
      <c r="N494" s="342"/>
      <c r="O494" s="342"/>
      <c r="P494" s="342"/>
      <c r="Q494" s="342"/>
      <c r="R494" s="342"/>
      <c r="S494" s="342"/>
      <c r="T494" s="342"/>
      <c r="U494" s="342"/>
      <c r="V494" s="342"/>
      <c r="W494" s="342"/>
      <c r="X494" s="342"/>
      <c r="Y494" s="342"/>
    </row>
    <row r="495" spans="1:25" ht="15" x14ac:dyDescent="0.3">
      <c r="A495" s="339"/>
      <c r="B495" s="336"/>
      <c r="C495" s="337"/>
      <c r="D495" s="338"/>
      <c r="E495" s="338"/>
      <c r="F495" s="337"/>
      <c r="G495" s="348"/>
      <c r="H495" s="787"/>
      <c r="I495" s="787"/>
      <c r="J495" s="787"/>
      <c r="K495" s="788"/>
      <c r="L495" s="348"/>
      <c r="M495" s="342"/>
      <c r="N495" s="342"/>
      <c r="O495" s="342"/>
      <c r="P495" s="342"/>
      <c r="Q495" s="342"/>
      <c r="R495" s="342"/>
      <c r="S495" s="342"/>
      <c r="T495" s="342"/>
      <c r="U495" s="342"/>
      <c r="V495" s="342"/>
      <c r="W495" s="342"/>
      <c r="X495" s="342"/>
      <c r="Y495" s="342"/>
    </row>
    <row r="496" spans="1:25" ht="15" x14ac:dyDescent="0.3">
      <c r="A496" s="339"/>
      <c r="B496" s="336"/>
      <c r="C496" s="337"/>
      <c r="D496" s="338"/>
      <c r="E496" s="338"/>
      <c r="F496" s="337"/>
      <c r="G496" s="348"/>
      <c r="H496" s="787"/>
      <c r="I496" s="787"/>
      <c r="J496" s="787"/>
      <c r="K496" s="788"/>
      <c r="L496" s="348"/>
      <c r="M496" s="342"/>
      <c r="N496" s="342"/>
      <c r="O496" s="342"/>
      <c r="P496" s="342"/>
      <c r="Q496" s="342"/>
      <c r="R496" s="342"/>
      <c r="S496" s="342"/>
      <c r="T496" s="342"/>
      <c r="U496" s="342"/>
      <c r="V496" s="342"/>
      <c r="W496" s="342"/>
      <c r="X496" s="342"/>
      <c r="Y496" s="342"/>
    </row>
    <row r="497" spans="1:25" ht="15" x14ac:dyDescent="0.3">
      <c r="A497" s="339"/>
      <c r="B497" s="336"/>
      <c r="C497" s="337"/>
      <c r="D497" s="338"/>
      <c r="E497" s="338"/>
      <c r="F497" s="337"/>
      <c r="G497" s="348"/>
      <c r="H497" s="787"/>
      <c r="I497" s="787"/>
      <c r="J497" s="787"/>
      <c r="K497" s="788"/>
      <c r="L497" s="348"/>
      <c r="M497" s="342"/>
      <c r="N497" s="342"/>
      <c r="O497" s="342"/>
      <c r="P497" s="342"/>
      <c r="Q497" s="342"/>
      <c r="R497" s="342"/>
      <c r="S497" s="342"/>
      <c r="T497" s="342"/>
      <c r="U497" s="342"/>
      <c r="V497" s="342"/>
      <c r="W497" s="342"/>
      <c r="X497" s="342"/>
      <c r="Y497" s="342"/>
    </row>
    <row r="498" spans="1:25" ht="15" x14ac:dyDescent="0.3">
      <c r="A498" s="339"/>
      <c r="B498" s="336"/>
      <c r="C498" s="337"/>
      <c r="D498" s="338"/>
      <c r="E498" s="338"/>
      <c r="F498" s="337"/>
      <c r="G498" s="348"/>
      <c r="H498" s="787"/>
      <c r="I498" s="787"/>
      <c r="J498" s="787"/>
      <c r="K498" s="788"/>
      <c r="L498" s="348"/>
      <c r="M498" s="342"/>
      <c r="N498" s="342"/>
      <c r="O498" s="342"/>
      <c r="P498" s="342"/>
      <c r="Q498" s="342"/>
      <c r="R498" s="342"/>
      <c r="S498" s="342"/>
      <c r="T498" s="342"/>
      <c r="U498" s="342"/>
      <c r="V498" s="342"/>
      <c r="W498" s="342"/>
      <c r="X498" s="342"/>
      <c r="Y498" s="342"/>
    </row>
    <row r="499" spans="1:25" ht="15" x14ac:dyDescent="0.3">
      <c r="A499" s="339"/>
      <c r="B499" s="336"/>
      <c r="C499" s="337"/>
      <c r="D499" s="338"/>
      <c r="E499" s="338"/>
      <c r="F499" s="337"/>
      <c r="G499" s="348"/>
      <c r="H499" s="787"/>
      <c r="I499" s="787"/>
      <c r="J499" s="787"/>
      <c r="K499" s="788"/>
      <c r="L499" s="348"/>
      <c r="M499" s="342"/>
      <c r="N499" s="342"/>
      <c r="O499" s="342"/>
      <c r="P499" s="342"/>
      <c r="Q499" s="342"/>
      <c r="R499" s="342"/>
      <c r="S499" s="342"/>
      <c r="T499" s="342"/>
      <c r="U499" s="342"/>
      <c r="V499" s="342"/>
      <c r="W499" s="342"/>
      <c r="X499" s="342"/>
      <c r="Y499" s="342"/>
    </row>
    <row r="500" spans="1:25" ht="15" x14ac:dyDescent="0.3">
      <c r="A500" s="339"/>
      <c r="B500" s="336"/>
      <c r="C500" s="337"/>
      <c r="D500" s="338"/>
      <c r="E500" s="338"/>
      <c r="F500" s="337"/>
      <c r="G500" s="348"/>
      <c r="H500" s="787"/>
      <c r="I500" s="787"/>
      <c r="J500" s="787"/>
      <c r="K500" s="788"/>
      <c r="L500" s="348"/>
      <c r="M500" s="342"/>
      <c r="N500" s="342"/>
      <c r="O500" s="342"/>
      <c r="P500" s="342"/>
      <c r="Q500" s="342"/>
      <c r="R500" s="342"/>
      <c r="S500" s="342"/>
      <c r="T500" s="342"/>
      <c r="U500" s="342"/>
      <c r="V500" s="342"/>
      <c r="W500" s="342"/>
      <c r="X500" s="342"/>
      <c r="Y500" s="342"/>
    </row>
    <row r="501" spans="1:25" ht="15" x14ac:dyDescent="0.3">
      <c r="A501" s="339"/>
      <c r="B501" s="336"/>
      <c r="C501" s="337"/>
      <c r="D501" s="338"/>
      <c r="E501" s="338"/>
      <c r="F501" s="337"/>
      <c r="G501" s="348"/>
      <c r="H501" s="787"/>
      <c r="I501" s="787"/>
      <c r="J501" s="787"/>
      <c r="K501" s="788"/>
      <c r="L501" s="348"/>
      <c r="M501" s="342"/>
      <c r="N501" s="342"/>
      <c r="O501" s="342"/>
      <c r="P501" s="342"/>
      <c r="Q501" s="342"/>
      <c r="R501" s="342"/>
      <c r="S501" s="342"/>
      <c r="T501" s="342"/>
      <c r="U501" s="342"/>
      <c r="V501" s="342"/>
      <c r="W501" s="342"/>
      <c r="X501" s="342"/>
      <c r="Y501" s="342"/>
    </row>
    <row r="502" spans="1:25" ht="15" x14ac:dyDescent="0.3">
      <c r="A502" s="339"/>
      <c r="B502" s="336"/>
      <c r="C502" s="337"/>
      <c r="D502" s="338"/>
      <c r="E502" s="338"/>
      <c r="F502" s="337"/>
      <c r="G502" s="348"/>
      <c r="H502" s="787"/>
      <c r="I502" s="787"/>
      <c r="J502" s="787"/>
      <c r="K502" s="788"/>
      <c r="L502" s="348"/>
      <c r="M502" s="342"/>
      <c r="N502" s="342"/>
      <c r="O502" s="342"/>
      <c r="P502" s="342"/>
      <c r="Q502" s="342"/>
      <c r="R502" s="342"/>
      <c r="S502" s="342"/>
      <c r="T502" s="342"/>
      <c r="U502" s="342"/>
      <c r="V502" s="342"/>
      <c r="W502" s="342"/>
      <c r="X502" s="342"/>
      <c r="Y502" s="342"/>
    </row>
    <row r="503" spans="1:25" ht="15" x14ac:dyDescent="0.3">
      <c r="A503" s="339"/>
      <c r="B503" s="336"/>
      <c r="C503" s="337"/>
      <c r="D503" s="338"/>
      <c r="E503" s="338"/>
      <c r="F503" s="337"/>
      <c r="G503" s="348"/>
      <c r="H503" s="787"/>
      <c r="I503" s="787"/>
      <c r="J503" s="787"/>
      <c r="K503" s="788"/>
      <c r="L503" s="348"/>
      <c r="M503" s="342"/>
      <c r="N503" s="342"/>
      <c r="O503" s="342"/>
      <c r="P503" s="342"/>
      <c r="Q503" s="342"/>
      <c r="R503" s="342"/>
      <c r="S503" s="342"/>
      <c r="T503" s="342"/>
      <c r="U503" s="342"/>
      <c r="V503" s="342"/>
      <c r="W503" s="342"/>
      <c r="X503" s="342"/>
      <c r="Y503" s="342"/>
    </row>
    <row r="504" spans="1:25" ht="15" x14ac:dyDescent="0.3">
      <c r="A504" s="339"/>
      <c r="B504" s="336"/>
      <c r="C504" s="337"/>
      <c r="D504" s="338"/>
      <c r="E504" s="338"/>
      <c r="F504" s="337"/>
      <c r="G504" s="348"/>
      <c r="H504" s="787"/>
      <c r="I504" s="787"/>
      <c r="J504" s="787"/>
      <c r="K504" s="788"/>
      <c r="L504" s="348"/>
      <c r="M504" s="342"/>
      <c r="N504" s="342"/>
      <c r="O504" s="342"/>
      <c r="P504" s="342"/>
      <c r="Q504" s="342"/>
      <c r="R504" s="342"/>
      <c r="S504" s="342"/>
      <c r="T504" s="342"/>
      <c r="U504" s="342"/>
      <c r="V504" s="342"/>
      <c r="W504" s="342"/>
      <c r="X504" s="342"/>
      <c r="Y504" s="342"/>
    </row>
    <row r="505" spans="1:25" ht="15" x14ac:dyDescent="0.3">
      <c r="A505" s="339"/>
      <c r="B505" s="336"/>
      <c r="C505" s="337"/>
      <c r="D505" s="338"/>
      <c r="E505" s="338"/>
      <c r="F505" s="337"/>
      <c r="G505" s="348"/>
      <c r="H505" s="787"/>
      <c r="I505" s="787"/>
      <c r="J505" s="787"/>
      <c r="K505" s="788"/>
      <c r="L505" s="348"/>
      <c r="M505" s="342"/>
      <c r="N505" s="342"/>
      <c r="O505" s="342"/>
      <c r="P505" s="342"/>
      <c r="Q505" s="342"/>
      <c r="R505" s="342"/>
      <c r="S505" s="342"/>
      <c r="T505" s="342"/>
      <c r="U505" s="342"/>
      <c r="V505" s="342"/>
      <c r="W505" s="342"/>
      <c r="X505" s="342"/>
      <c r="Y505" s="342"/>
    </row>
    <row r="506" spans="1:25" ht="15" x14ac:dyDescent="0.3">
      <c r="A506" s="339"/>
      <c r="B506" s="336"/>
      <c r="C506" s="337"/>
      <c r="D506" s="338"/>
      <c r="E506" s="338"/>
      <c r="F506" s="337"/>
      <c r="G506" s="348"/>
      <c r="H506" s="787"/>
      <c r="I506" s="787"/>
      <c r="J506" s="787"/>
      <c r="K506" s="788"/>
      <c r="L506" s="348"/>
      <c r="M506" s="342"/>
      <c r="N506" s="342"/>
      <c r="O506" s="342"/>
      <c r="P506" s="342"/>
      <c r="Q506" s="342"/>
      <c r="R506" s="342"/>
      <c r="S506" s="342"/>
      <c r="T506" s="342"/>
      <c r="U506" s="342"/>
      <c r="V506" s="342"/>
      <c r="W506" s="342"/>
      <c r="X506" s="342"/>
      <c r="Y506" s="342"/>
    </row>
    <row r="507" spans="1:25" ht="15" x14ac:dyDescent="0.3">
      <c r="A507" s="339"/>
      <c r="B507" s="336"/>
      <c r="C507" s="337"/>
      <c r="D507" s="338"/>
      <c r="E507" s="338"/>
      <c r="F507" s="337"/>
      <c r="G507" s="348"/>
      <c r="H507" s="787"/>
      <c r="I507" s="787"/>
      <c r="J507" s="787"/>
      <c r="K507" s="788"/>
      <c r="L507" s="348"/>
      <c r="M507" s="342"/>
      <c r="N507" s="342"/>
      <c r="O507" s="342"/>
      <c r="P507" s="342"/>
      <c r="Q507" s="342"/>
      <c r="R507" s="342"/>
      <c r="S507" s="342"/>
      <c r="T507" s="342"/>
      <c r="U507" s="342"/>
      <c r="V507" s="342"/>
      <c r="W507" s="342"/>
      <c r="X507" s="342"/>
      <c r="Y507" s="342"/>
    </row>
    <row r="508" spans="1:25" ht="15" x14ac:dyDescent="0.3">
      <c r="A508" s="339"/>
      <c r="B508" s="336"/>
      <c r="C508" s="337"/>
      <c r="D508" s="338"/>
      <c r="E508" s="338"/>
      <c r="F508" s="337"/>
      <c r="G508" s="348"/>
      <c r="H508" s="787"/>
      <c r="I508" s="787"/>
      <c r="J508" s="787"/>
      <c r="K508" s="788"/>
      <c r="L508" s="348"/>
      <c r="M508" s="342"/>
      <c r="N508" s="342"/>
      <c r="O508" s="342"/>
      <c r="P508" s="342"/>
      <c r="Q508" s="342"/>
      <c r="R508" s="342"/>
      <c r="S508" s="342"/>
      <c r="T508" s="342"/>
      <c r="U508" s="342"/>
      <c r="V508" s="342"/>
      <c r="W508" s="342"/>
      <c r="X508" s="342"/>
      <c r="Y508" s="342"/>
    </row>
    <row r="509" spans="1:25" ht="15" x14ac:dyDescent="0.3">
      <c r="A509" s="339"/>
      <c r="B509" s="336"/>
      <c r="C509" s="337"/>
      <c r="D509" s="338"/>
      <c r="E509" s="338"/>
      <c r="F509" s="337"/>
      <c r="G509" s="348"/>
      <c r="H509" s="787"/>
      <c r="I509" s="787"/>
      <c r="J509" s="787"/>
      <c r="K509" s="788"/>
      <c r="L509" s="348"/>
      <c r="M509" s="342"/>
      <c r="N509" s="342"/>
      <c r="O509" s="342"/>
      <c r="P509" s="342"/>
      <c r="Q509" s="342"/>
      <c r="R509" s="342"/>
      <c r="S509" s="342"/>
      <c r="T509" s="342"/>
      <c r="U509" s="342"/>
      <c r="V509" s="342"/>
      <c r="W509" s="342"/>
      <c r="X509" s="342"/>
      <c r="Y509" s="342"/>
    </row>
    <row r="510" spans="1:25" ht="15" x14ac:dyDescent="0.3">
      <c r="A510" s="339"/>
      <c r="B510" s="336"/>
      <c r="C510" s="337"/>
      <c r="D510" s="338"/>
      <c r="E510" s="338"/>
      <c r="F510" s="337"/>
      <c r="G510" s="348"/>
      <c r="H510" s="787"/>
      <c r="I510" s="787"/>
      <c r="J510" s="787"/>
      <c r="K510" s="788"/>
      <c r="L510" s="348"/>
      <c r="M510" s="342"/>
      <c r="N510" s="342"/>
      <c r="O510" s="342"/>
      <c r="P510" s="342"/>
      <c r="Q510" s="342"/>
      <c r="R510" s="342"/>
      <c r="S510" s="342"/>
      <c r="T510" s="342"/>
      <c r="U510" s="342"/>
      <c r="V510" s="342"/>
      <c r="W510" s="342"/>
      <c r="X510" s="342"/>
      <c r="Y510" s="342"/>
    </row>
    <row r="511" spans="1:25" ht="15" x14ac:dyDescent="0.3">
      <c r="A511" s="339"/>
      <c r="B511" s="336"/>
      <c r="C511" s="337"/>
      <c r="D511" s="338"/>
      <c r="E511" s="338"/>
      <c r="F511" s="337"/>
      <c r="G511" s="348"/>
      <c r="H511" s="787"/>
      <c r="I511" s="787"/>
      <c r="J511" s="787"/>
      <c r="K511" s="788"/>
      <c r="L511" s="348"/>
      <c r="M511" s="342"/>
      <c r="N511" s="342"/>
      <c r="O511" s="342"/>
      <c r="P511" s="342"/>
      <c r="Q511" s="342"/>
      <c r="R511" s="342"/>
      <c r="S511" s="342"/>
      <c r="T511" s="342"/>
      <c r="U511" s="342"/>
      <c r="V511" s="342"/>
      <c r="W511" s="342"/>
      <c r="X511" s="342"/>
      <c r="Y511" s="342"/>
    </row>
    <row r="512" spans="1:25" ht="15" x14ac:dyDescent="0.3">
      <c r="A512" s="339"/>
      <c r="B512" s="336"/>
      <c r="C512" s="337"/>
      <c r="D512" s="338"/>
      <c r="E512" s="338"/>
      <c r="F512" s="337"/>
      <c r="G512" s="348"/>
      <c r="H512" s="787"/>
      <c r="I512" s="787"/>
      <c r="J512" s="787"/>
      <c r="K512" s="788"/>
      <c r="L512" s="348"/>
      <c r="M512" s="342"/>
      <c r="N512" s="342"/>
      <c r="O512" s="342"/>
      <c r="P512" s="342"/>
      <c r="Q512" s="342"/>
      <c r="R512" s="342"/>
      <c r="S512" s="342"/>
      <c r="T512" s="342"/>
      <c r="U512" s="342"/>
      <c r="V512" s="342"/>
      <c r="W512" s="342"/>
      <c r="X512" s="342"/>
      <c r="Y512" s="342"/>
    </row>
    <row r="513" spans="1:25" ht="15" x14ac:dyDescent="0.3">
      <c r="A513" s="339"/>
      <c r="B513" s="336"/>
      <c r="C513" s="337"/>
      <c r="D513" s="338"/>
      <c r="E513" s="338"/>
      <c r="F513" s="337"/>
      <c r="G513" s="348"/>
      <c r="H513" s="787"/>
      <c r="I513" s="787"/>
      <c r="J513" s="787"/>
      <c r="K513" s="788"/>
      <c r="L513" s="348"/>
      <c r="M513" s="342"/>
      <c r="N513" s="342"/>
      <c r="O513" s="342"/>
      <c r="P513" s="342"/>
      <c r="Q513" s="342"/>
      <c r="R513" s="342"/>
      <c r="S513" s="342"/>
      <c r="T513" s="342"/>
      <c r="U513" s="342"/>
      <c r="V513" s="342"/>
      <c r="W513" s="342"/>
      <c r="X513" s="342"/>
      <c r="Y513" s="342"/>
    </row>
    <row r="514" spans="1:25" ht="15" x14ac:dyDescent="0.3">
      <c r="A514" s="339"/>
      <c r="B514" s="336"/>
      <c r="C514" s="337"/>
      <c r="D514" s="338"/>
      <c r="E514" s="338"/>
      <c r="F514" s="337"/>
      <c r="G514" s="348"/>
      <c r="H514" s="787"/>
      <c r="I514" s="787"/>
      <c r="J514" s="787"/>
      <c r="K514" s="788"/>
      <c r="L514" s="348"/>
      <c r="M514" s="342"/>
      <c r="N514" s="342"/>
      <c r="O514" s="342"/>
      <c r="P514" s="342"/>
      <c r="Q514" s="342"/>
      <c r="R514" s="342"/>
      <c r="S514" s="342"/>
      <c r="T514" s="342"/>
      <c r="U514" s="342"/>
      <c r="V514" s="342"/>
      <c r="W514" s="342"/>
      <c r="X514" s="342"/>
      <c r="Y514" s="342"/>
    </row>
    <row r="515" spans="1:25" ht="15" x14ac:dyDescent="0.3">
      <c r="A515" s="339"/>
      <c r="B515" s="336"/>
      <c r="C515" s="337"/>
      <c r="D515" s="338"/>
      <c r="E515" s="338"/>
      <c r="F515" s="337"/>
      <c r="G515" s="348"/>
      <c r="H515" s="787"/>
      <c r="I515" s="787"/>
      <c r="J515" s="787"/>
      <c r="K515" s="788"/>
      <c r="L515" s="348"/>
      <c r="M515" s="342"/>
      <c r="N515" s="342"/>
      <c r="O515" s="342"/>
      <c r="P515" s="342"/>
      <c r="Q515" s="342"/>
      <c r="R515" s="342"/>
      <c r="S515" s="342"/>
      <c r="T515" s="342"/>
      <c r="U515" s="342"/>
      <c r="V515" s="342"/>
      <c r="W515" s="342"/>
      <c r="X515" s="342"/>
      <c r="Y515" s="342"/>
    </row>
    <row r="516" spans="1:25" ht="15" x14ac:dyDescent="0.3">
      <c r="A516" s="339"/>
      <c r="B516" s="336"/>
      <c r="C516" s="337"/>
      <c r="D516" s="338"/>
      <c r="E516" s="338"/>
      <c r="F516" s="337"/>
      <c r="G516" s="348"/>
      <c r="H516" s="787"/>
      <c r="I516" s="787"/>
      <c r="J516" s="787"/>
      <c r="K516" s="788"/>
      <c r="L516" s="348"/>
      <c r="M516" s="342"/>
      <c r="N516" s="342"/>
      <c r="O516" s="342"/>
      <c r="P516" s="342"/>
      <c r="Q516" s="342"/>
      <c r="R516" s="342"/>
      <c r="S516" s="342"/>
      <c r="T516" s="342"/>
      <c r="U516" s="342"/>
      <c r="V516" s="342"/>
      <c r="W516" s="342"/>
      <c r="X516" s="342"/>
      <c r="Y516" s="342"/>
    </row>
    <row r="517" spans="1:25" ht="15" x14ac:dyDescent="0.3">
      <c r="A517" s="339"/>
      <c r="B517" s="336"/>
      <c r="C517" s="337"/>
      <c r="D517" s="338"/>
      <c r="E517" s="338"/>
      <c r="F517" s="337"/>
      <c r="G517" s="348"/>
      <c r="H517" s="787"/>
      <c r="I517" s="787"/>
      <c r="J517" s="787"/>
      <c r="K517" s="788"/>
      <c r="L517" s="348"/>
      <c r="M517" s="342"/>
      <c r="N517" s="342"/>
      <c r="O517" s="342"/>
      <c r="P517" s="342"/>
      <c r="Q517" s="342"/>
      <c r="R517" s="342"/>
      <c r="S517" s="342"/>
      <c r="T517" s="342"/>
      <c r="U517" s="342"/>
      <c r="V517" s="342"/>
      <c r="W517" s="342"/>
      <c r="X517" s="342"/>
      <c r="Y517" s="342"/>
    </row>
    <row r="518" spans="1:25" ht="15" x14ac:dyDescent="0.3">
      <c r="A518" s="339"/>
      <c r="B518" s="336"/>
      <c r="C518" s="337"/>
      <c r="D518" s="338"/>
      <c r="E518" s="338"/>
      <c r="F518" s="337"/>
      <c r="G518" s="348"/>
      <c r="H518" s="787"/>
      <c r="I518" s="787"/>
      <c r="J518" s="787"/>
      <c r="K518" s="788"/>
      <c r="L518" s="348"/>
      <c r="M518" s="342"/>
      <c r="N518" s="342"/>
      <c r="O518" s="342"/>
      <c r="P518" s="342"/>
      <c r="Q518" s="342"/>
      <c r="R518" s="342"/>
      <c r="S518" s="342"/>
      <c r="T518" s="342"/>
      <c r="U518" s="342"/>
      <c r="V518" s="342"/>
      <c r="W518" s="342"/>
      <c r="X518" s="342"/>
      <c r="Y518" s="342"/>
    </row>
    <row r="519" spans="1:25" ht="15" x14ac:dyDescent="0.3">
      <c r="A519" s="339"/>
      <c r="B519" s="336"/>
      <c r="C519" s="337"/>
      <c r="D519" s="338"/>
      <c r="E519" s="338"/>
      <c r="F519" s="337"/>
      <c r="G519" s="348"/>
      <c r="H519" s="787"/>
      <c r="I519" s="787"/>
      <c r="J519" s="787"/>
      <c r="K519" s="788"/>
      <c r="L519" s="348"/>
      <c r="M519" s="342"/>
      <c r="N519" s="342"/>
      <c r="O519" s="342"/>
      <c r="P519" s="342"/>
      <c r="Q519" s="342"/>
      <c r="R519" s="342"/>
      <c r="S519" s="342"/>
      <c r="T519" s="342"/>
      <c r="U519" s="342"/>
      <c r="V519" s="342"/>
      <c r="W519" s="342"/>
      <c r="X519" s="342"/>
      <c r="Y519" s="342"/>
    </row>
    <row r="520" spans="1:25" ht="15" x14ac:dyDescent="0.3">
      <c r="A520" s="339"/>
      <c r="B520" s="336"/>
      <c r="C520" s="337"/>
      <c r="D520" s="338"/>
      <c r="E520" s="338"/>
      <c r="F520" s="337"/>
      <c r="G520" s="348"/>
      <c r="H520" s="787"/>
      <c r="I520" s="787"/>
      <c r="J520" s="787"/>
      <c r="K520" s="788"/>
      <c r="L520" s="348"/>
      <c r="M520" s="342"/>
      <c r="N520" s="342"/>
      <c r="O520" s="342"/>
      <c r="P520" s="342"/>
      <c r="Q520" s="342"/>
      <c r="R520" s="342"/>
      <c r="S520" s="342"/>
      <c r="T520" s="342"/>
      <c r="U520" s="342"/>
      <c r="V520" s="342"/>
      <c r="W520" s="342"/>
      <c r="X520" s="342"/>
      <c r="Y520" s="342"/>
    </row>
    <row r="521" spans="1:25" ht="15" x14ac:dyDescent="0.3">
      <c r="A521" s="339"/>
      <c r="B521" s="336"/>
      <c r="C521" s="337"/>
      <c r="D521" s="338"/>
      <c r="E521" s="338"/>
      <c r="F521" s="337"/>
      <c r="G521" s="348"/>
      <c r="H521" s="787"/>
      <c r="I521" s="787"/>
      <c r="J521" s="787"/>
      <c r="K521" s="788"/>
      <c r="L521" s="348"/>
      <c r="M521" s="342"/>
      <c r="N521" s="342"/>
      <c r="O521" s="342"/>
      <c r="P521" s="342"/>
      <c r="Q521" s="342"/>
      <c r="R521" s="342"/>
      <c r="S521" s="342"/>
      <c r="T521" s="342"/>
      <c r="U521" s="342"/>
      <c r="V521" s="342"/>
      <c r="W521" s="342"/>
      <c r="X521" s="342"/>
      <c r="Y521" s="342"/>
    </row>
    <row r="522" spans="1:25" ht="15" x14ac:dyDescent="0.3">
      <c r="A522" s="339"/>
      <c r="B522" s="336"/>
      <c r="C522" s="337"/>
      <c r="D522" s="338"/>
      <c r="E522" s="338"/>
      <c r="F522" s="337"/>
      <c r="G522" s="348"/>
      <c r="H522" s="787"/>
      <c r="I522" s="787"/>
      <c r="J522" s="787"/>
      <c r="K522" s="788"/>
      <c r="L522" s="348"/>
      <c r="M522" s="342"/>
      <c r="N522" s="342"/>
      <c r="O522" s="342"/>
      <c r="P522" s="342"/>
      <c r="Q522" s="342"/>
      <c r="R522" s="342"/>
      <c r="S522" s="342"/>
      <c r="T522" s="342"/>
      <c r="U522" s="342"/>
      <c r="V522" s="342"/>
      <c r="W522" s="342"/>
      <c r="X522" s="342"/>
      <c r="Y522" s="342"/>
    </row>
    <row r="523" spans="1:25" ht="15" x14ac:dyDescent="0.3">
      <c r="A523" s="339"/>
      <c r="B523" s="336"/>
      <c r="C523" s="337"/>
      <c r="D523" s="338"/>
      <c r="E523" s="338"/>
      <c r="F523" s="337"/>
      <c r="G523" s="348"/>
      <c r="H523" s="787"/>
      <c r="I523" s="787"/>
      <c r="J523" s="787"/>
      <c r="K523" s="788"/>
      <c r="L523" s="348"/>
      <c r="M523" s="342"/>
      <c r="N523" s="342"/>
      <c r="O523" s="342"/>
      <c r="P523" s="342"/>
      <c r="Q523" s="342"/>
      <c r="R523" s="342"/>
      <c r="S523" s="342"/>
      <c r="T523" s="342"/>
      <c r="U523" s="342"/>
      <c r="V523" s="342"/>
      <c r="W523" s="342"/>
      <c r="X523" s="342"/>
      <c r="Y523" s="342"/>
    </row>
    <row r="524" spans="1:25" ht="15" x14ac:dyDescent="0.3">
      <c r="A524" s="339"/>
      <c r="B524" s="336"/>
      <c r="C524" s="337"/>
      <c r="D524" s="338"/>
      <c r="E524" s="338"/>
      <c r="F524" s="337"/>
      <c r="G524" s="348"/>
      <c r="H524" s="787"/>
      <c r="I524" s="787"/>
      <c r="J524" s="787"/>
      <c r="K524" s="788"/>
      <c r="L524" s="348"/>
      <c r="M524" s="342"/>
      <c r="N524" s="342"/>
      <c r="O524" s="342"/>
      <c r="P524" s="342"/>
      <c r="Q524" s="342"/>
      <c r="R524" s="342"/>
      <c r="S524" s="342"/>
      <c r="T524" s="342"/>
      <c r="U524" s="342"/>
      <c r="V524" s="342"/>
      <c r="W524" s="342"/>
      <c r="X524" s="342"/>
      <c r="Y524" s="342"/>
    </row>
    <row r="525" spans="1:25" ht="15" x14ac:dyDescent="0.3">
      <c r="A525" s="339"/>
      <c r="B525" s="336"/>
      <c r="C525" s="337"/>
      <c r="D525" s="338"/>
      <c r="E525" s="338"/>
      <c r="F525" s="337"/>
      <c r="G525" s="348"/>
      <c r="H525" s="787"/>
      <c r="I525" s="787"/>
      <c r="J525" s="787"/>
      <c r="K525" s="788"/>
      <c r="L525" s="348"/>
      <c r="M525" s="342"/>
      <c r="N525" s="342"/>
      <c r="O525" s="342"/>
      <c r="P525" s="342"/>
      <c r="Q525" s="342"/>
      <c r="R525" s="342"/>
      <c r="S525" s="342"/>
      <c r="T525" s="342"/>
      <c r="U525" s="342"/>
      <c r="V525" s="342"/>
      <c r="W525" s="342"/>
      <c r="X525" s="342"/>
      <c r="Y525" s="342"/>
    </row>
    <row r="526" spans="1:25" ht="15" x14ac:dyDescent="0.3">
      <c r="A526" s="339"/>
      <c r="B526" s="336"/>
      <c r="C526" s="337"/>
      <c r="D526" s="338"/>
      <c r="E526" s="338"/>
      <c r="F526" s="337"/>
      <c r="G526" s="348"/>
      <c r="H526" s="787"/>
      <c r="I526" s="787"/>
      <c r="J526" s="787"/>
      <c r="K526" s="788"/>
      <c r="L526" s="348"/>
      <c r="M526" s="342"/>
      <c r="N526" s="342"/>
      <c r="O526" s="342"/>
      <c r="P526" s="342"/>
      <c r="Q526" s="342"/>
      <c r="R526" s="342"/>
      <c r="S526" s="342"/>
      <c r="T526" s="342"/>
      <c r="U526" s="342"/>
      <c r="V526" s="342"/>
      <c r="W526" s="342"/>
      <c r="X526" s="342"/>
      <c r="Y526" s="342"/>
    </row>
    <row r="527" spans="1:25" ht="15" x14ac:dyDescent="0.3">
      <c r="A527" s="339"/>
      <c r="B527" s="336"/>
      <c r="C527" s="337"/>
      <c r="D527" s="338"/>
      <c r="E527" s="338"/>
      <c r="F527" s="337"/>
      <c r="G527" s="348"/>
      <c r="H527" s="787"/>
      <c r="I527" s="787"/>
      <c r="J527" s="787"/>
      <c r="K527" s="788"/>
      <c r="L527" s="348"/>
      <c r="M527" s="342"/>
      <c r="N527" s="342"/>
      <c r="O527" s="342"/>
      <c r="P527" s="342"/>
      <c r="Q527" s="342"/>
      <c r="R527" s="342"/>
      <c r="S527" s="342"/>
      <c r="T527" s="342"/>
      <c r="U527" s="342"/>
      <c r="V527" s="342"/>
      <c r="W527" s="342"/>
      <c r="X527" s="342"/>
      <c r="Y527" s="342"/>
    </row>
    <row r="528" spans="1:25" ht="15" x14ac:dyDescent="0.3">
      <c r="A528" s="339"/>
      <c r="B528" s="336"/>
      <c r="C528" s="337"/>
      <c r="D528" s="338"/>
      <c r="E528" s="338"/>
      <c r="F528" s="337"/>
      <c r="G528" s="348"/>
      <c r="H528" s="787"/>
      <c r="I528" s="787"/>
      <c r="J528" s="787"/>
      <c r="K528" s="788"/>
      <c r="L528" s="348"/>
      <c r="M528" s="342"/>
      <c r="N528" s="342"/>
      <c r="O528" s="342"/>
      <c r="P528" s="342"/>
      <c r="Q528" s="342"/>
      <c r="R528" s="342"/>
      <c r="S528" s="342"/>
      <c r="T528" s="342"/>
      <c r="U528" s="342"/>
      <c r="V528" s="342"/>
      <c r="W528" s="342"/>
      <c r="X528" s="342"/>
      <c r="Y528" s="342"/>
    </row>
    <row r="529" spans="1:25" ht="15" x14ac:dyDescent="0.3">
      <c r="A529" s="339"/>
      <c r="B529" s="336"/>
      <c r="C529" s="337"/>
      <c r="D529" s="338"/>
      <c r="E529" s="338"/>
      <c r="F529" s="337"/>
      <c r="G529" s="348"/>
      <c r="H529" s="787"/>
      <c r="I529" s="787"/>
      <c r="J529" s="787"/>
      <c r="K529" s="788"/>
      <c r="L529" s="348"/>
      <c r="M529" s="342"/>
      <c r="N529" s="342"/>
      <c r="O529" s="342"/>
      <c r="P529" s="342"/>
      <c r="Q529" s="342"/>
      <c r="R529" s="342"/>
      <c r="S529" s="342"/>
      <c r="T529" s="342"/>
      <c r="U529" s="342"/>
      <c r="V529" s="342"/>
      <c r="W529" s="342"/>
      <c r="X529" s="342"/>
      <c r="Y529" s="342"/>
    </row>
    <row r="530" spans="1:25" ht="15" x14ac:dyDescent="0.3">
      <c r="A530" s="339"/>
      <c r="B530" s="336"/>
      <c r="C530" s="337"/>
      <c r="D530" s="338"/>
      <c r="E530" s="338"/>
      <c r="F530" s="337"/>
      <c r="G530" s="348"/>
      <c r="H530" s="787"/>
      <c r="I530" s="787"/>
      <c r="J530" s="787"/>
      <c r="K530" s="788"/>
      <c r="L530" s="348"/>
      <c r="M530" s="342"/>
      <c r="N530" s="342"/>
      <c r="O530" s="342"/>
      <c r="P530" s="342"/>
      <c r="Q530" s="342"/>
      <c r="R530" s="342"/>
      <c r="S530" s="342"/>
      <c r="T530" s="342"/>
      <c r="U530" s="342"/>
      <c r="V530" s="342"/>
      <c r="W530" s="342"/>
      <c r="X530" s="342"/>
      <c r="Y530" s="342"/>
    </row>
    <row r="531" spans="1:25" ht="15" x14ac:dyDescent="0.3">
      <c r="A531" s="339"/>
      <c r="B531" s="336"/>
      <c r="C531" s="337"/>
      <c r="D531" s="338"/>
      <c r="E531" s="338"/>
      <c r="F531" s="337"/>
      <c r="G531" s="348"/>
      <c r="H531" s="787"/>
      <c r="I531" s="787"/>
      <c r="J531" s="787"/>
      <c r="K531" s="788"/>
      <c r="L531" s="348"/>
      <c r="M531" s="342"/>
      <c r="N531" s="342"/>
      <c r="O531" s="342"/>
      <c r="P531" s="342"/>
      <c r="Q531" s="342"/>
      <c r="R531" s="342"/>
      <c r="S531" s="342"/>
      <c r="T531" s="342"/>
      <c r="U531" s="342"/>
      <c r="V531" s="342"/>
      <c r="W531" s="342"/>
      <c r="X531" s="342"/>
      <c r="Y531" s="342"/>
    </row>
    <row r="532" spans="1:25" ht="15" x14ac:dyDescent="0.3">
      <c r="A532" s="339"/>
      <c r="B532" s="336"/>
      <c r="C532" s="337"/>
      <c r="D532" s="338"/>
      <c r="E532" s="338"/>
      <c r="F532" s="337"/>
      <c r="G532" s="348"/>
      <c r="H532" s="787"/>
      <c r="I532" s="787"/>
      <c r="J532" s="787"/>
      <c r="K532" s="788"/>
      <c r="L532" s="348"/>
      <c r="M532" s="342"/>
      <c r="N532" s="342"/>
      <c r="O532" s="342"/>
      <c r="P532" s="342"/>
      <c r="Q532" s="342"/>
      <c r="R532" s="342"/>
      <c r="S532" s="342"/>
      <c r="T532" s="342"/>
      <c r="U532" s="342"/>
      <c r="V532" s="342"/>
      <c r="W532" s="342"/>
      <c r="X532" s="342"/>
      <c r="Y532" s="342"/>
    </row>
    <row r="533" spans="1:25" ht="15" x14ac:dyDescent="0.3">
      <c r="A533" s="339"/>
      <c r="B533" s="336"/>
      <c r="C533" s="337"/>
      <c r="D533" s="338"/>
      <c r="E533" s="338"/>
      <c r="F533" s="337"/>
      <c r="G533" s="348"/>
      <c r="H533" s="787"/>
      <c r="I533" s="787"/>
      <c r="J533" s="787"/>
      <c r="K533" s="788"/>
      <c r="L533" s="348"/>
      <c r="M533" s="342"/>
      <c r="N533" s="342"/>
      <c r="O533" s="342"/>
      <c r="P533" s="342"/>
      <c r="Q533" s="342"/>
      <c r="R533" s="342"/>
      <c r="S533" s="342"/>
      <c r="T533" s="342"/>
      <c r="U533" s="342"/>
      <c r="V533" s="342"/>
      <c r="W533" s="342"/>
      <c r="X533" s="342"/>
      <c r="Y533" s="342"/>
    </row>
    <row r="534" spans="1:25" ht="15" x14ac:dyDescent="0.3">
      <c r="A534" s="339"/>
      <c r="B534" s="336"/>
      <c r="C534" s="337"/>
      <c r="D534" s="338"/>
      <c r="E534" s="338"/>
      <c r="F534" s="337"/>
      <c r="G534" s="348"/>
      <c r="H534" s="787"/>
      <c r="I534" s="787"/>
      <c r="J534" s="787"/>
      <c r="K534" s="788"/>
      <c r="L534" s="348"/>
      <c r="M534" s="342"/>
      <c r="N534" s="342"/>
      <c r="O534" s="342"/>
      <c r="P534" s="342"/>
      <c r="Q534" s="342"/>
      <c r="R534" s="342"/>
      <c r="S534" s="342"/>
      <c r="T534" s="342"/>
      <c r="U534" s="342"/>
      <c r="V534" s="342"/>
      <c r="W534" s="342"/>
      <c r="X534" s="342"/>
      <c r="Y534" s="342"/>
    </row>
    <row r="535" spans="1:25" ht="15" x14ac:dyDescent="0.3">
      <c r="A535" s="339"/>
      <c r="B535" s="336"/>
      <c r="C535" s="337"/>
      <c r="D535" s="338"/>
      <c r="E535" s="338"/>
      <c r="F535" s="337"/>
      <c r="G535" s="348"/>
      <c r="H535" s="787"/>
      <c r="I535" s="787"/>
      <c r="J535" s="787"/>
      <c r="K535" s="788"/>
      <c r="L535" s="348"/>
      <c r="M535" s="342"/>
      <c r="N535" s="342"/>
      <c r="O535" s="342"/>
      <c r="P535" s="342"/>
      <c r="Q535" s="342"/>
      <c r="R535" s="342"/>
      <c r="S535" s="342"/>
      <c r="T535" s="342"/>
      <c r="U535" s="342"/>
      <c r="V535" s="342"/>
      <c r="W535" s="342"/>
      <c r="X535" s="342"/>
      <c r="Y535" s="342"/>
    </row>
    <row r="536" spans="1:25" ht="15" x14ac:dyDescent="0.3">
      <c r="A536" s="339"/>
      <c r="B536" s="336"/>
      <c r="C536" s="337"/>
      <c r="D536" s="338"/>
      <c r="E536" s="338"/>
      <c r="F536" s="337"/>
      <c r="G536" s="348"/>
      <c r="H536" s="787"/>
      <c r="I536" s="787"/>
      <c r="J536" s="787"/>
      <c r="K536" s="788"/>
      <c r="L536" s="348"/>
      <c r="M536" s="342"/>
      <c r="N536" s="342"/>
      <c r="O536" s="342"/>
      <c r="P536" s="342"/>
      <c r="Q536" s="342"/>
      <c r="R536" s="342"/>
      <c r="S536" s="342"/>
      <c r="T536" s="342"/>
      <c r="U536" s="342"/>
      <c r="V536" s="342"/>
      <c r="W536" s="342"/>
      <c r="X536" s="342"/>
      <c r="Y536" s="342"/>
    </row>
    <row r="537" spans="1:25" ht="15" x14ac:dyDescent="0.3">
      <c r="A537" s="339"/>
      <c r="B537" s="336"/>
      <c r="C537" s="337"/>
      <c r="D537" s="338"/>
      <c r="E537" s="338"/>
      <c r="F537" s="337"/>
      <c r="G537" s="348"/>
      <c r="H537" s="787"/>
      <c r="I537" s="787"/>
      <c r="J537" s="787"/>
      <c r="K537" s="788"/>
      <c r="L537" s="348"/>
      <c r="M537" s="342"/>
      <c r="N537" s="342"/>
      <c r="O537" s="342"/>
      <c r="P537" s="342"/>
      <c r="Q537" s="342"/>
      <c r="R537" s="342"/>
      <c r="S537" s="342"/>
      <c r="T537" s="342"/>
      <c r="U537" s="342"/>
      <c r="V537" s="342"/>
      <c r="W537" s="342"/>
      <c r="X537" s="342"/>
      <c r="Y537" s="342"/>
    </row>
    <row r="538" spans="1:25" ht="15" x14ac:dyDescent="0.3">
      <c r="A538" s="339"/>
      <c r="B538" s="336"/>
      <c r="C538" s="337"/>
      <c r="D538" s="338"/>
      <c r="E538" s="338"/>
      <c r="F538" s="337"/>
      <c r="G538" s="348"/>
      <c r="H538" s="787"/>
      <c r="I538" s="787"/>
      <c r="J538" s="787"/>
      <c r="K538" s="788"/>
      <c r="L538" s="348"/>
      <c r="M538" s="342"/>
      <c r="N538" s="342"/>
      <c r="O538" s="342"/>
      <c r="P538" s="342"/>
      <c r="Q538" s="342"/>
      <c r="R538" s="342"/>
      <c r="S538" s="342"/>
      <c r="T538" s="342"/>
      <c r="U538" s="342"/>
      <c r="V538" s="342"/>
      <c r="W538" s="342"/>
      <c r="X538" s="342"/>
      <c r="Y538" s="342"/>
    </row>
    <row r="539" spans="1:25" ht="15" x14ac:dyDescent="0.3">
      <c r="A539" s="339"/>
      <c r="B539" s="336"/>
      <c r="C539" s="337"/>
      <c r="D539" s="338"/>
      <c r="E539" s="338"/>
      <c r="F539" s="337"/>
      <c r="G539" s="348"/>
      <c r="H539" s="787"/>
      <c r="I539" s="787"/>
      <c r="J539" s="787"/>
      <c r="K539" s="788"/>
      <c r="L539" s="348"/>
      <c r="M539" s="342"/>
      <c r="N539" s="342"/>
      <c r="O539" s="342"/>
      <c r="P539" s="342"/>
      <c r="Q539" s="342"/>
      <c r="R539" s="342"/>
      <c r="S539" s="342"/>
      <c r="T539" s="342"/>
      <c r="U539" s="342"/>
      <c r="V539" s="342"/>
      <c r="W539" s="342"/>
      <c r="X539" s="342"/>
      <c r="Y539" s="342"/>
    </row>
    <row r="540" spans="1:25" ht="15" x14ac:dyDescent="0.3">
      <c r="A540" s="339"/>
      <c r="B540" s="336"/>
      <c r="C540" s="337"/>
      <c r="D540" s="338"/>
      <c r="E540" s="338"/>
      <c r="F540" s="337"/>
      <c r="G540" s="348"/>
      <c r="H540" s="787"/>
      <c r="I540" s="787"/>
      <c r="J540" s="787"/>
      <c r="K540" s="788"/>
      <c r="L540" s="348"/>
      <c r="M540" s="342"/>
      <c r="N540" s="342"/>
      <c r="O540" s="342"/>
      <c r="P540" s="342"/>
      <c r="Q540" s="342"/>
      <c r="R540" s="342"/>
      <c r="S540" s="342"/>
      <c r="T540" s="342"/>
      <c r="U540" s="342"/>
      <c r="V540" s="342"/>
      <c r="W540" s="342"/>
      <c r="X540" s="342"/>
      <c r="Y540" s="342"/>
    </row>
    <row r="541" spans="1:25" ht="15" x14ac:dyDescent="0.3">
      <c r="A541" s="339"/>
      <c r="B541" s="336"/>
      <c r="C541" s="337"/>
      <c r="D541" s="338"/>
      <c r="E541" s="338"/>
      <c r="F541" s="337"/>
      <c r="G541" s="348"/>
      <c r="H541" s="787"/>
      <c r="I541" s="787"/>
      <c r="J541" s="787"/>
      <c r="K541" s="788"/>
      <c r="L541" s="348"/>
      <c r="M541" s="342"/>
      <c r="N541" s="342"/>
      <c r="O541" s="342"/>
      <c r="P541" s="342"/>
      <c r="Q541" s="342"/>
      <c r="R541" s="342"/>
      <c r="S541" s="342"/>
      <c r="T541" s="342"/>
      <c r="U541" s="342"/>
      <c r="V541" s="342"/>
      <c r="W541" s="342"/>
      <c r="X541" s="342"/>
      <c r="Y541" s="342"/>
    </row>
    <row r="542" spans="1:25" ht="15" x14ac:dyDescent="0.3">
      <c r="A542" s="339"/>
      <c r="B542" s="336"/>
      <c r="C542" s="337"/>
      <c r="D542" s="338"/>
      <c r="E542" s="338"/>
      <c r="F542" s="337"/>
      <c r="G542" s="348"/>
      <c r="H542" s="787"/>
      <c r="I542" s="787"/>
      <c r="J542" s="787"/>
      <c r="K542" s="788"/>
      <c r="L542" s="348"/>
      <c r="M542" s="342"/>
      <c r="N542" s="342"/>
      <c r="O542" s="342"/>
      <c r="P542" s="342"/>
      <c r="Q542" s="342"/>
      <c r="R542" s="342"/>
      <c r="S542" s="342"/>
      <c r="T542" s="342"/>
      <c r="U542" s="342"/>
      <c r="V542" s="342"/>
      <c r="W542" s="342"/>
      <c r="X542" s="342"/>
      <c r="Y542" s="342"/>
    </row>
    <row r="543" spans="1:25" ht="15" x14ac:dyDescent="0.3">
      <c r="A543" s="339"/>
      <c r="B543" s="336"/>
      <c r="C543" s="337"/>
      <c r="D543" s="338"/>
      <c r="E543" s="338"/>
      <c r="F543" s="337"/>
      <c r="G543" s="348"/>
      <c r="H543" s="787"/>
      <c r="I543" s="787"/>
      <c r="J543" s="787"/>
      <c r="K543" s="788"/>
      <c r="L543" s="348"/>
      <c r="M543" s="342"/>
      <c r="N543" s="342"/>
      <c r="O543" s="342"/>
      <c r="P543" s="342"/>
      <c r="Q543" s="342"/>
      <c r="R543" s="342"/>
      <c r="S543" s="342"/>
      <c r="T543" s="342"/>
      <c r="U543" s="342"/>
      <c r="V543" s="342"/>
      <c r="W543" s="342"/>
      <c r="X543" s="342"/>
      <c r="Y543" s="342"/>
    </row>
    <row r="544" spans="1:25" ht="15" x14ac:dyDescent="0.3">
      <c r="A544" s="339"/>
      <c r="B544" s="336"/>
      <c r="C544" s="337"/>
      <c r="D544" s="338"/>
      <c r="E544" s="338"/>
      <c r="F544" s="337"/>
      <c r="G544" s="348"/>
      <c r="H544" s="787"/>
      <c r="I544" s="787"/>
      <c r="J544" s="787"/>
      <c r="K544" s="788"/>
      <c r="L544" s="348"/>
      <c r="M544" s="342"/>
      <c r="N544" s="342"/>
      <c r="O544" s="342"/>
      <c r="P544" s="342"/>
      <c r="Q544" s="342"/>
      <c r="R544" s="342"/>
      <c r="S544" s="342"/>
      <c r="T544" s="342"/>
      <c r="U544" s="342"/>
      <c r="V544" s="342"/>
      <c r="W544" s="342"/>
      <c r="X544" s="342"/>
      <c r="Y544" s="342"/>
    </row>
    <row r="545" spans="1:25" ht="15" x14ac:dyDescent="0.3">
      <c r="A545" s="339"/>
      <c r="B545" s="336"/>
      <c r="C545" s="337"/>
      <c r="D545" s="338"/>
      <c r="E545" s="338"/>
      <c r="F545" s="337"/>
      <c r="G545" s="348"/>
      <c r="H545" s="787"/>
      <c r="I545" s="787"/>
      <c r="J545" s="787"/>
      <c r="K545" s="788"/>
      <c r="L545" s="348"/>
      <c r="M545" s="342"/>
      <c r="N545" s="342"/>
      <c r="O545" s="342"/>
      <c r="P545" s="342"/>
      <c r="Q545" s="342"/>
      <c r="R545" s="342"/>
      <c r="S545" s="342"/>
      <c r="T545" s="342"/>
      <c r="U545" s="342"/>
      <c r="V545" s="342"/>
      <c r="W545" s="342"/>
      <c r="X545" s="342"/>
      <c r="Y545" s="342"/>
    </row>
    <row r="546" spans="1:25" ht="15" x14ac:dyDescent="0.3">
      <c r="A546" s="339"/>
      <c r="B546" s="336"/>
      <c r="C546" s="337"/>
      <c r="D546" s="338"/>
      <c r="E546" s="338"/>
      <c r="F546" s="337"/>
      <c r="G546" s="348"/>
      <c r="H546" s="787"/>
      <c r="I546" s="787"/>
      <c r="J546" s="787"/>
      <c r="K546" s="788"/>
      <c r="L546" s="348"/>
      <c r="M546" s="342"/>
      <c r="N546" s="342"/>
      <c r="O546" s="342"/>
      <c r="P546" s="342"/>
      <c r="Q546" s="342"/>
      <c r="R546" s="342"/>
      <c r="S546" s="342"/>
      <c r="T546" s="342"/>
      <c r="U546" s="342"/>
      <c r="V546" s="342"/>
      <c r="W546" s="342"/>
      <c r="X546" s="342"/>
      <c r="Y546" s="342"/>
    </row>
    <row r="547" spans="1:25" ht="15" x14ac:dyDescent="0.3">
      <c r="A547" s="339"/>
      <c r="B547" s="336"/>
      <c r="C547" s="337"/>
      <c r="D547" s="338"/>
      <c r="E547" s="338"/>
      <c r="F547" s="337"/>
      <c r="G547" s="348"/>
      <c r="H547" s="787"/>
      <c r="I547" s="787"/>
      <c r="J547" s="787"/>
      <c r="K547" s="788"/>
      <c r="L547" s="348"/>
      <c r="M547" s="342"/>
      <c r="N547" s="342"/>
      <c r="O547" s="342"/>
      <c r="P547" s="342"/>
      <c r="Q547" s="342"/>
      <c r="R547" s="342"/>
      <c r="S547" s="342"/>
      <c r="T547" s="342"/>
      <c r="U547" s="342"/>
      <c r="V547" s="342"/>
      <c r="W547" s="342"/>
      <c r="X547" s="342"/>
      <c r="Y547" s="342"/>
    </row>
    <row r="548" spans="1:25" ht="15" x14ac:dyDescent="0.3">
      <c r="A548" s="339"/>
      <c r="B548" s="336"/>
      <c r="C548" s="337"/>
      <c r="D548" s="338"/>
      <c r="E548" s="338"/>
      <c r="F548" s="337"/>
      <c r="G548" s="348"/>
      <c r="H548" s="787"/>
      <c r="I548" s="787"/>
      <c r="J548" s="787"/>
      <c r="K548" s="788"/>
      <c r="L548" s="348"/>
      <c r="M548" s="342"/>
      <c r="N548" s="342"/>
      <c r="O548" s="342"/>
      <c r="P548" s="342"/>
      <c r="Q548" s="342"/>
      <c r="R548" s="342"/>
      <c r="S548" s="342"/>
      <c r="T548" s="342"/>
      <c r="U548" s="342"/>
      <c r="V548" s="342"/>
      <c r="W548" s="342"/>
      <c r="X548" s="342"/>
      <c r="Y548" s="342"/>
    </row>
    <row r="549" spans="1:25" ht="15" x14ac:dyDescent="0.3">
      <c r="A549" s="339"/>
      <c r="B549" s="336"/>
      <c r="C549" s="337"/>
      <c r="D549" s="338"/>
      <c r="E549" s="338"/>
      <c r="F549" s="337"/>
      <c r="G549" s="348"/>
      <c r="H549" s="787"/>
      <c r="I549" s="787"/>
      <c r="J549" s="787"/>
      <c r="K549" s="788"/>
      <c r="L549" s="348"/>
      <c r="M549" s="342"/>
      <c r="N549" s="342"/>
      <c r="O549" s="342"/>
      <c r="P549" s="342"/>
      <c r="Q549" s="342"/>
      <c r="R549" s="342"/>
      <c r="S549" s="342"/>
      <c r="T549" s="342"/>
      <c r="U549" s="342"/>
      <c r="V549" s="342"/>
      <c r="W549" s="342"/>
      <c r="X549" s="342"/>
      <c r="Y549" s="342"/>
    </row>
    <row r="550" spans="1:25" ht="15" x14ac:dyDescent="0.3">
      <c r="A550" s="339"/>
      <c r="B550" s="336"/>
      <c r="C550" s="337"/>
      <c r="D550" s="338"/>
      <c r="E550" s="338"/>
      <c r="F550" s="337"/>
      <c r="G550" s="348"/>
      <c r="H550" s="787"/>
      <c r="I550" s="787"/>
      <c r="J550" s="787"/>
      <c r="K550" s="788"/>
      <c r="L550" s="348"/>
      <c r="M550" s="342"/>
      <c r="N550" s="342"/>
      <c r="O550" s="342"/>
      <c r="P550" s="342"/>
      <c r="Q550" s="342"/>
      <c r="R550" s="342"/>
      <c r="S550" s="342"/>
      <c r="T550" s="342"/>
      <c r="U550" s="342"/>
      <c r="V550" s="342"/>
      <c r="W550" s="342"/>
      <c r="X550" s="342"/>
      <c r="Y550" s="342"/>
    </row>
    <row r="551" spans="1:25" ht="15" x14ac:dyDescent="0.3">
      <c r="A551" s="339"/>
      <c r="B551" s="336"/>
      <c r="C551" s="337"/>
      <c r="D551" s="338"/>
      <c r="E551" s="338"/>
      <c r="F551" s="337"/>
      <c r="G551" s="348"/>
      <c r="H551" s="787"/>
      <c r="I551" s="787"/>
      <c r="J551" s="787"/>
      <c r="K551" s="788"/>
      <c r="L551" s="348"/>
      <c r="M551" s="342"/>
      <c r="N551" s="342"/>
      <c r="O551" s="342"/>
      <c r="P551" s="342"/>
      <c r="Q551" s="342"/>
      <c r="R551" s="342"/>
      <c r="S551" s="342"/>
      <c r="T551" s="342"/>
      <c r="U551" s="342"/>
      <c r="V551" s="342"/>
      <c r="W551" s="342"/>
      <c r="X551" s="342"/>
      <c r="Y551" s="342"/>
    </row>
    <row r="552" spans="1:25" ht="15" x14ac:dyDescent="0.3">
      <c r="A552" s="339"/>
      <c r="B552" s="336"/>
      <c r="C552" s="337"/>
      <c r="D552" s="338"/>
      <c r="E552" s="338"/>
      <c r="F552" s="337"/>
      <c r="G552" s="348"/>
      <c r="H552" s="787"/>
      <c r="I552" s="787"/>
      <c r="J552" s="787"/>
      <c r="K552" s="788"/>
      <c r="L552" s="348"/>
      <c r="M552" s="342"/>
      <c r="N552" s="342"/>
      <c r="O552" s="342"/>
      <c r="P552" s="342"/>
      <c r="Q552" s="342"/>
      <c r="R552" s="342"/>
      <c r="S552" s="342"/>
      <c r="T552" s="342"/>
      <c r="U552" s="342"/>
      <c r="V552" s="342"/>
      <c r="W552" s="342"/>
      <c r="X552" s="342"/>
      <c r="Y552" s="342"/>
    </row>
    <row r="553" spans="1:25" ht="15" x14ac:dyDescent="0.3">
      <c r="A553" s="339"/>
      <c r="B553" s="336"/>
      <c r="C553" s="337"/>
      <c r="D553" s="338"/>
      <c r="E553" s="338"/>
      <c r="F553" s="337"/>
      <c r="G553" s="348"/>
      <c r="H553" s="787"/>
      <c r="I553" s="787"/>
      <c r="J553" s="787"/>
      <c r="K553" s="788"/>
      <c r="L553" s="348"/>
      <c r="M553" s="342"/>
      <c r="N553" s="342"/>
      <c r="O553" s="342"/>
      <c r="P553" s="342"/>
      <c r="Q553" s="342"/>
      <c r="R553" s="342"/>
      <c r="S553" s="342"/>
      <c r="T553" s="342"/>
      <c r="U553" s="342"/>
      <c r="V553" s="342"/>
      <c r="W553" s="342"/>
      <c r="X553" s="342"/>
      <c r="Y553" s="342"/>
    </row>
    <row r="554" spans="1:25" ht="15" x14ac:dyDescent="0.3">
      <c r="A554" s="339"/>
      <c r="B554" s="336"/>
      <c r="C554" s="337"/>
      <c r="D554" s="338"/>
      <c r="E554" s="338"/>
      <c r="F554" s="337"/>
      <c r="G554" s="348"/>
      <c r="H554" s="787"/>
      <c r="I554" s="787"/>
      <c r="J554" s="787"/>
      <c r="K554" s="788"/>
      <c r="L554" s="348"/>
      <c r="M554" s="342"/>
      <c r="N554" s="342"/>
      <c r="O554" s="342"/>
      <c r="P554" s="342"/>
      <c r="Q554" s="342"/>
      <c r="R554" s="342"/>
      <c r="S554" s="342"/>
      <c r="T554" s="342"/>
      <c r="U554" s="342"/>
      <c r="V554" s="342"/>
      <c r="W554" s="342"/>
      <c r="X554" s="342"/>
      <c r="Y554" s="342"/>
    </row>
    <row r="555" spans="1:25" ht="15" x14ac:dyDescent="0.3">
      <c r="A555" s="339"/>
      <c r="B555" s="336"/>
      <c r="C555" s="337"/>
      <c r="D555" s="338"/>
      <c r="E555" s="338"/>
      <c r="F555" s="337"/>
      <c r="G555" s="348"/>
      <c r="H555" s="787"/>
      <c r="I555" s="787"/>
      <c r="J555" s="787"/>
      <c r="K555" s="788"/>
      <c r="L555" s="348"/>
      <c r="M555" s="342"/>
      <c r="N555" s="342"/>
      <c r="O555" s="342"/>
      <c r="P555" s="342"/>
      <c r="Q555" s="342"/>
      <c r="R555" s="342"/>
      <c r="S555" s="342"/>
      <c r="T555" s="342"/>
      <c r="U555" s="342"/>
      <c r="V555" s="342"/>
      <c r="W555" s="342"/>
      <c r="X555" s="342"/>
      <c r="Y555" s="342"/>
    </row>
    <row r="556" spans="1:25" ht="15" x14ac:dyDescent="0.3">
      <c r="A556" s="339"/>
      <c r="B556" s="336"/>
      <c r="C556" s="337"/>
      <c r="D556" s="338"/>
      <c r="E556" s="338"/>
      <c r="F556" s="337"/>
      <c r="G556" s="348"/>
      <c r="H556" s="787"/>
      <c r="I556" s="787"/>
      <c r="J556" s="787"/>
      <c r="K556" s="788"/>
      <c r="L556" s="348"/>
      <c r="M556" s="342"/>
      <c r="N556" s="342"/>
      <c r="O556" s="342"/>
      <c r="P556" s="342"/>
      <c r="Q556" s="342"/>
      <c r="R556" s="342"/>
      <c r="S556" s="342"/>
      <c r="T556" s="342"/>
      <c r="U556" s="342"/>
      <c r="V556" s="342"/>
      <c r="W556" s="342"/>
      <c r="X556" s="342"/>
      <c r="Y556" s="342"/>
    </row>
    <row r="557" spans="1:25" ht="15" x14ac:dyDescent="0.3">
      <c r="A557" s="339"/>
      <c r="B557" s="336"/>
      <c r="C557" s="337"/>
      <c r="D557" s="338"/>
      <c r="E557" s="338"/>
      <c r="F557" s="337"/>
      <c r="G557" s="348"/>
      <c r="H557" s="787"/>
      <c r="I557" s="787"/>
      <c r="J557" s="787"/>
      <c r="K557" s="788"/>
      <c r="L557" s="348"/>
      <c r="M557" s="342"/>
      <c r="N557" s="342"/>
      <c r="O557" s="342"/>
      <c r="P557" s="342"/>
      <c r="Q557" s="342"/>
      <c r="R557" s="342"/>
      <c r="S557" s="342"/>
      <c r="T557" s="342"/>
      <c r="U557" s="342"/>
      <c r="V557" s="342"/>
      <c r="W557" s="342"/>
      <c r="X557" s="342"/>
      <c r="Y557" s="342"/>
    </row>
    <row r="558" spans="1:25" ht="15" x14ac:dyDescent="0.3">
      <c r="A558" s="339"/>
      <c r="B558" s="336"/>
      <c r="C558" s="337"/>
      <c r="D558" s="338"/>
      <c r="E558" s="338"/>
      <c r="F558" s="337"/>
      <c r="G558" s="348"/>
      <c r="H558" s="787"/>
      <c r="I558" s="787"/>
      <c r="J558" s="787"/>
      <c r="K558" s="788"/>
      <c r="L558" s="348"/>
      <c r="M558" s="342"/>
      <c r="N558" s="342"/>
      <c r="O558" s="342"/>
      <c r="P558" s="342"/>
      <c r="Q558" s="342"/>
      <c r="R558" s="342"/>
      <c r="S558" s="342"/>
      <c r="T558" s="342"/>
      <c r="U558" s="342"/>
      <c r="V558" s="342"/>
      <c r="W558" s="342"/>
      <c r="X558" s="342"/>
      <c r="Y558" s="342"/>
    </row>
    <row r="559" spans="1:25" ht="15" x14ac:dyDescent="0.3">
      <c r="A559" s="339"/>
      <c r="B559" s="336"/>
      <c r="C559" s="337"/>
      <c r="D559" s="338"/>
      <c r="E559" s="338"/>
      <c r="F559" s="337"/>
      <c r="G559" s="348"/>
      <c r="H559" s="787"/>
      <c r="I559" s="787"/>
      <c r="J559" s="787"/>
      <c r="K559" s="788"/>
      <c r="L559" s="348"/>
      <c r="M559" s="342"/>
      <c r="N559" s="342"/>
      <c r="O559" s="342"/>
      <c r="P559" s="342"/>
      <c r="Q559" s="342"/>
      <c r="R559" s="342"/>
      <c r="S559" s="342"/>
      <c r="T559" s="342"/>
      <c r="U559" s="342"/>
      <c r="V559" s="342"/>
      <c r="W559" s="342"/>
      <c r="X559" s="342"/>
      <c r="Y559" s="342"/>
    </row>
    <row r="560" spans="1:25" ht="15" x14ac:dyDescent="0.3">
      <c r="A560" s="339"/>
      <c r="B560" s="336"/>
      <c r="C560" s="337"/>
      <c r="D560" s="338"/>
      <c r="E560" s="338"/>
      <c r="F560" s="337"/>
      <c r="G560" s="348"/>
      <c r="H560" s="787"/>
      <c r="I560" s="787"/>
      <c r="J560" s="787"/>
      <c r="K560" s="788"/>
      <c r="L560" s="348"/>
      <c r="M560" s="342"/>
      <c r="N560" s="342"/>
      <c r="O560" s="342"/>
      <c r="P560" s="342"/>
      <c r="Q560" s="342"/>
      <c r="R560" s="342"/>
      <c r="S560" s="342"/>
      <c r="T560" s="342"/>
      <c r="U560" s="342"/>
      <c r="V560" s="342"/>
      <c r="W560" s="342"/>
      <c r="X560" s="342"/>
      <c r="Y560" s="342"/>
    </row>
    <row r="561" spans="1:25" ht="15" x14ac:dyDescent="0.3">
      <c r="A561" s="339"/>
      <c r="B561" s="336"/>
      <c r="C561" s="337"/>
      <c r="D561" s="338"/>
      <c r="E561" s="338"/>
      <c r="F561" s="337"/>
      <c r="G561" s="348"/>
      <c r="H561" s="787"/>
      <c r="I561" s="787"/>
      <c r="J561" s="787"/>
      <c r="K561" s="788"/>
      <c r="L561" s="348"/>
      <c r="M561" s="342"/>
      <c r="N561" s="342"/>
      <c r="O561" s="342"/>
      <c r="P561" s="342"/>
      <c r="Q561" s="342"/>
      <c r="R561" s="342"/>
      <c r="S561" s="342"/>
      <c r="T561" s="342"/>
      <c r="U561" s="342"/>
      <c r="V561" s="342"/>
      <c r="W561" s="342"/>
      <c r="X561" s="342"/>
      <c r="Y561" s="342"/>
    </row>
    <row r="562" spans="1:25" ht="15" x14ac:dyDescent="0.3">
      <c r="A562" s="339"/>
      <c r="B562" s="336"/>
      <c r="C562" s="337"/>
      <c r="D562" s="338"/>
      <c r="E562" s="338"/>
      <c r="F562" s="337"/>
      <c r="G562" s="348"/>
      <c r="H562" s="787"/>
      <c r="I562" s="787"/>
      <c r="J562" s="787"/>
      <c r="K562" s="788"/>
      <c r="L562" s="348"/>
      <c r="M562" s="342"/>
      <c r="N562" s="342"/>
      <c r="O562" s="342"/>
      <c r="P562" s="342"/>
      <c r="Q562" s="342"/>
      <c r="R562" s="342"/>
      <c r="S562" s="342"/>
      <c r="T562" s="342"/>
      <c r="U562" s="342"/>
      <c r="V562" s="342"/>
      <c r="W562" s="342"/>
      <c r="X562" s="342"/>
      <c r="Y562" s="342"/>
    </row>
    <row r="563" spans="1:25" ht="15" x14ac:dyDescent="0.3">
      <c r="A563" s="339"/>
      <c r="B563" s="336"/>
      <c r="C563" s="337"/>
      <c r="D563" s="338"/>
      <c r="E563" s="338"/>
      <c r="F563" s="337"/>
      <c r="G563" s="348"/>
      <c r="H563" s="787"/>
      <c r="I563" s="787"/>
      <c r="J563" s="787"/>
      <c r="K563" s="788"/>
      <c r="L563" s="348"/>
      <c r="M563" s="342"/>
      <c r="N563" s="342"/>
      <c r="O563" s="342"/>
      <c r="P563" s="342"/>
      <c r="Q563" s="342"/>
      <c r="R563" s="342"/>
      <c r="S563" s="342"/>
      <c r="T563" s="342"/>
      <c r="U563" s="342"/>
      <c r="V563" s="342"/>
      <c r="W563" s="342"/>
      <c r="X563" s="342"/>
      <c r="Y563" s="342"/>
    </row>
    <row r="564" spans="1:25" ht="15" x14ac:dyDescent="0.3">
      <c r="A564" s="339"/>
      <c r="B564" s="336"/>
      <c r="C564" s="337"/>
      <c r="D564" s="338"/>
      <c r="E564" s="338"/>
      <c r="F564" s="337"/>
      <c r="G564" s="348"/>
      <c r="H564" s="787"/>
      <c r="I564" s="787"/>
      <c r="J564" s="787"/>
      <c r="K564" s="788"/>
      <c r="L564" s="348"/>
      <c r="M564" s="342"/>
      <c r="N564" s="342"/>
      <c r="O564" s="342"/>
      <c r="P564" s="342"/>
      <c r="Q564" s="342"/>
      <c r="R564" s="342"/>
      <c r="S564" s="342"/>
      <c r="T564" s="342"/>
      <c r="U564" s="342"/>
      <c r="V564" s="342"/>
      <c r="W564" s="342"/>
      <c r="X564" s="342"/>
      <c r="Y564" s="342"/>
    </row>
    <row r="565" spans="1:25" ht="15" x14ac:dyDescent="0.3">
      <c r="A565" s="339"/>
      <c r="B565" s="336"/>
      <c r="C565" s="337"/>
      <c r="D565" s="338"/>
      <c r="E565" s="338"/>
      <c r="F565" s="337"/>
      <c r="G565" s="348"/>
      <c r="H565" s="787"/>
      <c r="I565" s="787"/>
      <c r="J565" s="787"/>
      <c r="K565" s="788"/>
      <c r="L565" s="348"/>
      <c r="M565" s="342"/>
      <c r="N565" s="342"/>
      <c r="O565" s="342"/>
      <c r="P565" s="342"/>
      <c r="Q565" s="342"/>
      <c r="R565" s="342"/>
      <c r="S565" s="342"/>
      <c r="T565" s="342"/>
      <c r="U565" s="342"/>
      <c r="V565" s="342"/>
      <c r="W565" s="342"/>
      <c r="X565" s="342"/>
      <c r="Y565" s="342"/>
    </row>
    <row r="566" spans="1:25" ht="15" x14ac:dyDescent="0.3">
      <c r="A566" s="339"/>
      <c r="B566" s="336"/>
      <c r="C566" s="337"/>
      <c r="D566" s="338"/>
      <c r="E566" s="338"/>
      <c r="F566" s="337"/>
      <c r="G566" s="348"/>
      <c r="H566" s="787"/>
      <c r="I566" s="787"/>
      <c r="J566" s="787"/>
      <c r="K566" s="788"/>
      <c r="L566" s="348"/>
      <c r="M566" s="342"/>
      <c r="N566" s="342"/>
      <c r="O566" s="342"/>
      <c r="P566" s="342"/>
      <c r="Q566" s="342"/>
      <c r="R566" s="342"/>
      <c r="S566" s="342"/>
      <c r="T566" s="342"/>
      <c r="U566" s="342"/>
      <c r="V566" s="342"/>
      <c r="W566" s="342"/>
      <c r="X566" s="342"/>
      <c r="Y566" s="342"/>
    </row>
    <row r="567" spans="1:25" ht="15" x14ac:dyDescent="0.3">
      <c r="A567" s="339"/>
      <c r="B567" s="336"/>
      <c r="C567" s="337"/>
      <c r="D567" s="338"/>
      <c r="E567" s="338"/>
      <c r="F567" s="337"/>
      <c r="G567" s="348"/>
      <c r="H567" s="787"/>
      <c r="I567" s="787"/>
      <c r="J567" s="787"/>
      <c r="K567" s="788"/>
      <c r="L567" s="348"/>
      <c r="M567" s="342"/>
      <c r="N567" s="342"/>
      <c r="O567" s="342"/>
      <c r="P567" s="342"/>
      <c r="Q567" s="342"/>
      <c r="R567" s="342"/>
      <c r="S567" s="342"/>
      <c r="T567" s="342"/>
      <c r="U567" s="342"/>
      <c r="V567" s="342"/>
      <c r="W567" s="342"/>
      <c r="X567" s="342"/>
      <c r="Y567" s="342"/>
    </row>
    <row r="568" spans="1:25" ht="15" x14ac:dyDescent="0.3">
      <c r="A568" s="339"/>
      <c r="B568" s="336"/>
      <c r="C568" s="337"/>
      <c r="D568" s="338"/>
      <c r="E568" s="338"/>
      <c r="F568" s="337"/>
      <c r="G568" s="348"/>
      <c r="H568" s="787"/>
      <c r="I568" s="787"/>
      <c r="J568" s="787"/>
      <c r="K568" s="788"/>
      <c r="L568" s="348"/>
      <c r="M568" s="342"/>
      <c r="N568" s="342"/>
      <c r="O568" s="342"/>
      <c r="P568" s="342"/>
      <c r="Q568" s="342"/>
      <c r="R568" s="342"/>
      <c r="S568" s="342"/>
      <c r="T568" s="342"/>
      <c r="U568" s="342"/>
      <c r="V568" s="342"/>
      <c r="W568" s="342"/>
      <c r="X568" s="342"/>
      <c r="Y568" s="342"/>
    </row>
    <row r="569" spans="1:25" ht="15" x14ac:dyDescent="0.3">
      <c r="A569" s="339"/>
      <c r="B569" s="336"/>
      <c r="C569" s="337"/>
      <c r="D569" s="338"/>
      <c r="E569" s="338"/>
      <c r="F569" s="337"/>
      <c r="G569" s="348"/>
      <c r="H569" s="787"/>
      <c r="I569" s="787"/>
      <c r="J569" s="787"/>
      <c r="K569" s="788"/>
      <c r="L569" s="348"/>
      <c r="M569" s="342"/>
      <c r="N569" s="342"/>
      <c r="O569" s="342"/>
      <c r="P569" s="342"/>
      <c r="Q569" s="342"/>
      <c r="R569" s="342"/>
      <c r="S569" s="342"/>
      <c r="T569" s="342"/>
      <c r="U569" s="342"/>
      <c r="V569" s="342"/>
      <c r="W569" s="342"/>
      <c r="X569" s="342"/>
      <c r="Y569" s="342"/>
    </row>
    <row r="570" spans="1:25" ht="15" x14ac:dyDescent="0.3">
      <c r="A570" s="339"/>
      <c r="B570" s="336"/>
      <c r="C570" s="337"/>
      <c r="D570" s="338"/>
      <c r="E570" s="338"/>
      <c r="F570" s="337"/>
      <c r="G570" s="348"/>
      <c r="H570" s="787"/>
      <c r="I570" s="787"/>
      <c r="J570" s="787"/>
      <c r="K570" s="788"/>
      <c r="L570" s="348"/>
      <c r="M570" s="342"/>
      <c r="N570" s="342"/>
      <c r="O570" s="342"/>
      <c r="P570" s="342"/>
      <c r="Q570" s="342"/>
      <c r="R570" s="342"/>
      <c r="S570" s="342"/>
      <c r="T570" s="342"/>
      <c r="U570" s="342"/>
      <c r="V570" s="342"/>
      <c r="W570" s="342"/>
      <c r="X570" s="342"/>
      <c r="Y570" s="342"/>
    </row>
    <row r="571" spans="1:25" ht="15" x14ac:dyDescent="0.3">
      <c r="A571" s="339"/>
      <c r="B571" s="336"/>
      <c r="C571" s="337"/>
      <c r="D571" s="338"/>
      <c r="E571" s="338"/>
      <c r="F571" s="337"/>
      <c r="G571" s="348"/>
      <c r="H571" s="787"/>
      <c r="I571" s="787"/>
      <c r="J571" s="787"/>
      <c r="K571" s="788"/>
      <c r="L571" s="348"/>
      <c r="M571" s="342"/>
      <c r="N571" s="342"/>
      <c r="O571" s="342"/>
      <c r="P571" s="342"/>
      <c r="Q571" s="342"/>
      <c r="R571" s="342"/>
      <c r="S571" s="342"/>
      <c r="T571" s="342"/>
      <c r="U571" s="342"/>
      <c r="V571" s="342"/>
      <c r="W571" s="342"/>
      <c r="X571" s="342"/>
      <c r="Y571" s="342"/>
    </row>
    <row r="572" spans="1:25" ht="15" x14ac:dyDescent="0.3">
      <c r="A572" s="339"/>
      <c r="B572" s="336"/>
      <c r="C572" s="337"/>
      <c r="D572" s="338"/>
      <c r="E572" s="338"/>
      <c r="F572" s="337"/>
      <c r="G572" s="348"/>
      <c r="H572" s="787"/>
      <c r="I572" s="787"/>
      <c r="J572" s="787"/>
      <c r="K572" s="788"/>
      <c r="L572" s="348"/>
      <c r="M572" s="342"/>
      <c r="N572" s="342"/>
      <c r="O572" s="342"/>
      <c r="P572" s="342"/>
      <c r="Q572" s="342"/>
      <c r="R572" s="342"/>
      <c r="S572" s="342"/>
      <c r="T572" s="342"/>
      <c r="U572" s="342"/>
      <c r="V572" s="342"/>
      <c r="W572" s="342"/>
      <c r="X572" s="342"/>
      <c r="Y572" s="342"/>
    </row>
    <row r="573" spans="1:25" ht="15" x14ac:dyDescent="0.3">
      <c r="A573" s="339"/>
      <c r="B573" s="336"/>
      <c r="C573" s="337"/>
      <c r="D573" s="338"/>
      <c r="E573" s="338"/>
      <c r="F573" s="337"/>
      <c r="G573" s="348"/>
      <c r="H573" s="787"/>
      <c r="I573" s="787"/>
      <c r="J573" s="787"/>
      <c r="K573" s="788"/>
      <c r="L573" s="348"/>
      <c r="M573" s="342"/>
      <c r="N573" s="342"/>
      <c r="O573" s="342"/>
      <c r="P573" s="342"/>
      <c r="Q573" s="342"/>
      <c r="R573" s="342"/>
      <c r="S573" s="342"/>
      <c r="T573" s="342"/>
      <c r="U573" s="342"/>
      <c r="V573" s="342"/>
      <c r="W573" s="342"/>
      <c r="X573" s="342"/>
      <c r="Y573" s="342"/>
    </row>
    <row r="574" spans="1:25" ht="15" x14ac:dyDescent="0.3">
      <c r="A574" s="339"/>
      <c r="B574" s="336"/>
      <c r="C574" s="337"/>
      <c r="D574" s="338"/>
      <c r="E574" s="338"/>
      <c r="F574" s="337"/>
      <c r="G574" s="348"/>
      <c r="H574" s="787"/>
      <c r="I574" s="787"/>
      <c r="J574" s="787"/>
      <c r="K574" s="788"/>
      <c r="L574" s="348"/>
      <c r="M574" s="342"/>
      <c r="N574" s="342"/>
      <c r="O574" s="342"/>
      <c r="P574" s="342"/>
      <c r="Q574" s="342"/>
      <c r="R574" s="342"/>
      <c r="S574" s="342"/>
      <c r="T574" s="342"/>
      <c r="U574" s="342"/>
      <c r="V574" s="342"/>
      <c r="W574" s="342"/>
      <c r="X574" s="342"/>
      <c r="Y574" s="342"/>
    </row>
    <row r="575" spans="1:25" ht="15" x14ac:dyDescent="0.3">
      <c r="A575" s="339"/>
      <c r="B575" s="336"/>
      <c r="C575" s="337"/>
      <c r="D575" s="338"/>
      <c r="E575" s="338"/>
      <c r="F575" s="337"/>
      <c r="G575" s="348"/>
      <c r="H575" s="787"/>
      <c r="I575" s="787"/>
      <c r="J575" s="787"/>
      <c r="K575" s="788"/>
      <c r="L575" s="348"/>
      <c r="M575" s="342"/>
      <c r="N575" s="342"/>
      <c r="O575" s="342"/>
      <c r="P575" s="342"/>
      <c r="Q575" s="342"/>
      <c r="R575" s="342"/>
      <c r="S575" s="342"/>
      <c r="T575" s="342"/>
      <c r="U575" s="342"/>
      <c r="V575" s="342"/>
      <c r="W575" s="342"/>
      <c r="X575" s="342"/>
      <c r="Y575" s="342"/>
    </row>
    <row r="576" spans="1:25" ht="15" x14ac:dyDescent="0.3">
      <c r="A576" s="339"/>
      <c r="B576" s="336"/>
      <c r="C576" s="337"/>
      <c r="D576" s="338"/>
      <c r="E576" s="338"/>
      <c r="F576" s="337"/>
      <c r="G576" s="348"/>
      <c r="H576" s="787"/>
      <c r="I576" s="787"/>
      <c r="J576" s="787"/>
      <c r="K576" s="788"/>
      <c r="L576" s="348"/>
      <c r="M576" s="342"/>
      <c r="N576" s="342"/>
      <c r="O576" s="342"/>
      <c r="P576" s="342"/>
      <c r="Q576" s="342"/>
      <c r="R576" s="342"/>
      <c r="S576" s="342"/>
      <c r="T576" s="342"/>
      <c r="U576" s="342"/>
      <c r="V576" s="342"/>
      <c r="W576" s="342"/>
      <c r="X576" s="342"/>
      <c r="Y576" s="342"/>
    </row>
    <row r="577" spans="1:25" ht="15" x14ac:dyDescent="0.3">
      <c r="A577" s="339"/>
      <c r="B577" s="336"/>
      <c r="C577" s="337"/>
      <c r="D577" s="338"/>
      <c r="E577" s="338"/>
      <c r="F577" s="337"/>
      <c r="G577" s="348"/>
      <c r="H577" s="787"/>
      <c r="I577" s="787"/>
      <c r="J577" s="787"/>
      <c r="K577" s="788"/>
      <c r="L577" s="348"/>
      <c r="M577" s="342"/>
      <c r="N577" s="342"/>
      <c r="O577" s="342"/>
      <c r="P577" s="342"/>
      <c r="Q577" s="342"/>
      <c r="R577" s="342"/>
      <c r="S577" s="342"/>
      <c r="T577" s="342"/>
      <c r="U577" s="342"/>
      <c r="V577" s="342"/>
      <c r="W577" s="342"/>
      <c r="X577" s="342"/>
      <c r="Y577" s="342"/>
    </row>
    <row r="578" spans="1:25" ht="15" x14ac:dyDescent="0.3">
      <c r="A578" s="339"/>
      <c r="B578" s="336"/>
      <c r="C578" s="337"/>
      <c r="D578" s="338"/>
      <c r="E578" s="338"/>
      <c r="F578" s="337"/>
      <c r="G578" s="348"/>
      <c r="H578" s="787"/>
      <c r="I578" s="787"/>
      <c r="J578" s="787"/>
      <c r="K578" s="788"/>
      <c r="L578" s="348"/>
      <c r="M578" s="342"/>
      <c r="N578" s="342"/>
      <c r="O578" s="342"/>
      <c r="P578" s="342"/>
      <c r="Q578" s="342"/>
      <c r="R578" s="342"/>
      <c r="S578" s="342"/>
      <c r="T578" s="342"/>
      <c r="U578" s="342"/>
      <c r="V578" s="342"/>
      <c r="W578" s="342"/>
      <c r="X578" s="342"/>
      <c r="Y578" s="342"/>
    </row>
    <row r="579" spans="1:25" ht="15" x14ac:dyDescent="0.3">
      <c r="A579" s="339"/>
      <c r="B579" s="336"/>
      <c r="C579" s="337"/>
      <c r="D579" s="338"/>
      <c r="E579" s="338"/>
      <c r="F579" s="337"/>
      <c r="G579" s="348"/>
      <c r="H579" s="787"/>
      <c r="I579" s="787"/>
      <c r="J579" s="787"/>
      <c r="K579" s="788"/>
      <c r="L579" s="348"/>
      <c r="M579" s="342"/>
      <c r="N579" s="342"/>
      <c r="O579" s="342"/>
      <c r="P579" s="342"/>
      <c r="Q579" s="342"/>
      <c r="R579" s="342"/>
      <c r="S579" s="342"/>
      <c r="T579" s="342"/>
      <c r="U579" s="342"/>
      <c r="V579" s="342"/>
      <c r="W579" s="342"/>
      <c r="X579" s="342"/>
      <c r="Y579" s="342"/>
    </row>
    <row r="580" spans="1:25" ht="15" x14ac:dyDescent="0.3">
      <c r="A580" s="339"/>
      <c r="B580" s="336"/>
      <c r="C580" s="337"/>
      <c r="D580" s="338"/>
      <c r="E580" s="338"/>
      <c r="F580" s="337"/>
      <c r="G580" s="348"/>
      <c r="H580" s="787"/>
      <c r="I580" s="787"/>
      <c r="J580" s="787"/>
      <c r="K580" s="788"/>
      <c r="L580" s="348"/>
      <c r="M580" s="342"/>
      <c r="N580" s="342"/>
      <c r="O580" s="342"/>
      <c r="P580" s="342"/>
      <c r="Q580" s="342"/>
      <c r="R580" s="342"/>
      <c r="S580" s="342"/>
      <c r="T580" s="342"/>
      <c r="U580" s="342"/>
      <c r="V580" s="342"/>
      <c r="W580" s="342"/>
      <c r="X580" s="342"/>
      <c r="Y580" s="342"/>
    </row>
    <row r="581" spans="1:25" ht="15" x14ac:dyDescent="0.3">
      <c r="A581" s="339"/>
      <c r="B581" s="336"/>
      <c r="C581" s="337"/>
      <c r="D581" s="338"/>
      <c r="E581" s="338"/>
      <c r="F581" s="337"/>
      <c r="G581" s="348"/>
      <c r="H581" s="787"/>
      <c r="I581" s="787"/>
      <c r="J581" s="787"/>
      <c r="K581" s="788"/>
      <c r="L581" s="348"/>
      <c r="M581" s="342"/>
      <c r="N581" s="342"/>
      <c r="O581" s="342"/>
      <c r="P581" s="342"/>
      <c r="Q581" s="342"/>
      <c r="R581" s="342"/>
      <c r="S581" s="342"/>
      <c r="T581" s="342"/>
      <c r="U581" s="342"/>
      <c r="V581" s="342"/>
      <c r="W581" s="342"/>
      <c r="X581" s="342"/>
      <c r="Y581" s="342"/>
    </row>
    <row r="582" spans="1:25" ht="15" x14ac:dyDescent="0.3">
      <c r="A582" s="339"/>
      <c r="B582" s="336"/>
      <c r="C582" s="337"/>
      <c r="D582" s="338"/>
      <c r="E582" s="338"/>
      <c r="F582" s="337"/>
      <c r="G582" s="348"/>
      <c r="H582" s="787"/>
      <c r="I582" s="787"/>
      <c r="J582" s="787"/>
      <c r="K582" s="788"/>
      <c r="L582" s="348"/>
      <c r="M582" s="342"/>
      <c r="N582" s="342"/>
      <c r="O582" s="342"/>
      <c r="P582" s="342"/>
      <c r="Q582" s="342"/>
      <c r="R582" s="342"/>
      <c r="S582" s="342"/>
      <c r="T582" s="342"/>
      <c r="U582" s="342"/>
      <c r="V582" s="342"/>
      <c r="W582" s="342"/>
      <c r="X582" s="342"/>
      <c r="Y582" s="342"/>
    </row>
    <row r="583" spans="1:25" ht="15" x14ac:dyDescent="0.3">
      <c r="A583" s="339"/>
      <c r="B583" s="336"/>
      <c r="C583" s="337"/>
      <c r="D583" s="338"/>
      <c r="E583" s="338"/>
      <c r="F583" s="337"/>
      <c r="G583" s="348"/>
      <c r="H583" s="787"/>
      <c r="I583" s="787"/>
      <c r="J583" s="787"/>
      <c r="K583" s="788"/>
      <c r="L583" s="348"/>
      <c r="M583" s="342"/>
      <c r="N583" s="342"/>
      <c r="O583" s="342"/>
      <c r="P583" s="342"/>
      <c r="Q583" s="342"/>
      <c r="R583" s="342"/>
      <c r="S583" s="342"/>
      <c r="T583" s="342"/>
      <c r="U583" s="342"/>
      <c r="V583" s="342"/>
      <c r="W583" s="342"/>
      <c r="X583" s="342"/>
      <c r="Y583" s="342"/>
    </row>
    <row r="584" spans="1:25" ht="15" x14ac:dyDescent="0.3">
      <c r="A584" s="339"/>
      <c r="B584" s="336"/>
      <c r="C584" s="337"/>
      <c r="D584" s="338"/>
      <c r="E584" s="338"/>
      <c r="F584" s="337"/>
      <c r="G584" s="348"/>
      <c r="H584" s="787"/>
      <c r="I584" s="787"/>
      <c r="J584" s="787"/>
      <c r="K584" s="788"/>
      <c r="L584" s="348"/>
      <c r="M584" s="342"/>
      <c r="N584" s="342"/>
      <c r="O584" s="342"/>
      <c r="P584" s="342"/>
      <c r="Q584" s="342"/>
      <c r="R584" s="342"/>
      <c r="S584" s="342"/>
      <c r="T584" s="342"/>
      <c r="U584" s="342"/>
      <c r="V584" s="342"/>
      <c r="W584" s="342"/>
      <c r="X584" s="342"/>
      <c r="Y584" s="342"/>
    </row>
    <row r="585" spans="1:25" ht="15" x14ac:dyDescent="0.3">
      <c r="A585" s="339"/>
      <c r="B585" s="336"/>
      <c r="C585" s="337"/>
      <c r="D585" s="338"/>
      <c r="E585" s="338"/>
      <c r="F585" s="337"/>
      <c r="G585" s="348"/>
      <c r="H585" s="787"/>
      <c r="I585" s="787"/>
      <c r="J585" s="787"/>
      <c r="K585" s="788"/>
      <c r="L585" s="348"/>
      <c r="M585" s="342"/>
      <c r="N585" s="342"/>
      <c r="O585" s="342"/>
      <c r="P585" s="342"/>
      <c r="Q585" s="342"/>
      <c r="R585" s="342"/>
      <c r="S585" s="342"/>
      <c r="T585" s="342"/>
      <c r="U585" s="342"/>
      <c r="V585" s="342"/>
      <c r="W585" s="342"/>
      <c r="X585" s="342"/>
      <c r="Y585" s="342"/>
    </row>
    <row r="586" spans="1:25" ht="15" x14ac:dyDescent="0.3">
      <c r="A586" s="339"/>
      <c r="B586" s="336"/>
      <c r="C586" s="337"/>
      <c r="D586" s="338"/>
      <c r="E586" s="338"/>
      <c r="F586" s="337"/>
      <c r="G586" s="348"/>
      <c r="H586" s="787"/>
      <c r="I586" s="787"/>
      <c r="J586" s="787"/>
      <c r="K586" s="788"/>
      <c r="L586" s="348"/>
      <c r="M586" s="342"/>
      <c r="N586" s="342"/>
      <c r="O586" s="342"/>
      <c r="P586" s="342"/>
      <c r="Q586" s="342"/>
      <c r="R586" s="342"/>
      <c r="S586" s="342"/>
      <c r="T586" s="342"/>
      <c r="U586" s="342"/>
      <c r="V586" s="342"/>
      <c r="W586" s="342"/>
      <c r="X586" s="342"/>
      <c r="Y586" s="342"/>
    </row>
    <row r="587" spans="1:25" ht="15" x14ac:dyDescent="0.3">
      <c r="A587" s="339"/>
      <c r="B587" s="336"/>
      <c r="C587" s="337"/>
      <c r="D587" s="338"/>
      <c r="E587" s="338"/>
      <c r="F587" s="337"/>
      <c r="G587" s="348"/>
      <c r="H587" s="787"/>
      <c r="I587" s="787"/>
      <c r="J587" s="787"/>
      <c r="K587" s="788"/>
      <c r="L587" s="348"/>
      <c r="M587" s="342"/>
      <c r="N587" s="342"/>
      <c r="O587" s="342"/>
      <c r="P587" s="342"/>
      <c r="Q587" s="342"/>
      <c r="R587" s="342"/>
      <c r="S587" s="342"/>
      <c r="T587" s="342"/>
      <c r="U587" s="342"/>
      <c r="V587" s="342"/>
      <c r="W587" s="342"/>
      <c r="X587" s="342"/>
      <c r="Y587" s="342"/>
    </row>
    <row r="588" spans="1:25" ht="15" x14ac:dyDescent="0.3">
      <c r="A588" s="339"/>
      <c r="B588" s="336"/>
      <c r="C588" s="337"/>
      <c r="D588" s="338"/>
      <c r="E588" s="338"/>
      <c r="F588" s="337"/>
      <c r="G588" s="348"/>
      <c r="H588" s="787"/>
      <c r="I588" s="787"/>
      <c r="J588" s="787"/>
      <c r="K588" s="788"/>
      <c r="L588" s="348"/>
      <c r="M588" s="342"/>
      <c r="N588" s="342"/>
      <c r="O588" s="342"/>
      <c r="P588" s="342"/>
      <c r="Q588" s="342"/>
      <c r="R588" s="342"/>
      <c r="S588" s="342"/>
      <c r="T588" s="342"/>
      <c r="U588" s="342"/>
      <c r="V588" s="342"/>
      <c r="W588" s="342"/>
      <c r="X588" s="342"/>
      <c r="Y588" s="342"/>
    </row>
    <row r="589" spans="1:25" ht="15" x14ac:dyDescent="0.3">
      <c r="A589" s="339"/>
      <c r="B589" s="336"/>
      <c r="C589" s="337"/>
      <c r="D589" s="338"/>
      <c r="E589" s="338"/>
      <c r="F589" s="337"/>
      <c r="G589" s="348"/>
      <c r="H589" s="787"/>
      <c r="I589" s="787"/>
      <c r="J589" s="787"/>
      <c r="K589" s="788"/>
      <c r="L589" s="348"/>
      <c r="M589" s="342"/>
      <c r="N589" s="342"/>
      <c r="O589" s="342"/>
      <c r="P589" s="342"/>
      <c r="Q589" s="342"/>
      <c r="R589" s="342"/>
      <c r="S589" s="342"/>
      <c r="T589" s="342"/>
      <c r="U589" s="342"/>
      <c r="V589" s="342"/>
      <c r="W589" s="342"/>
      <c r="X589" s="342"/>
      <c r="Y589" s="342"/>
    </row>
    <row r="590" spans="1:25" ht="15" x14ac:dyDescent="0.3">
      <c r="A590" s="339"/>
      <c r="B590" s="336"/>
      <c r="C590" s="337"/>
      <c r="D590" s="338"/>
      <c r="E590" s="338"/>
      <c r="F590" s="337"/>
      <c r="G590" s="348"/>
      <c r="H590" s="787"/>
      <c r="I590" s="787"/>
      <c r="J590" s="787"/>
      <c r="K590" s="788"/>
      <c r="L590" s="348"/>
      <c r="M590" s="342"/>
      <c r="N590" s="342"/>
      <c r="O590" s="342"/>
      <c r="P590" s="342"/>
      <c r="Q590" s="342"/>
      <c r="R590" s="342"/>
      <c r="S590" s="342"/>
      <c r="T590" s="342"/>
      <c r="U590" s="342"/>
      <c r="V590" s="342"/>
      <c r="W590" s="342"/>
      <c r="X590" s="342"/>
      <c r="Y590" s="342"/>
    </row>
    <row r="591" spans="1:25" ht="15" x14ac:dyDescent="0.3">
      <c r="A591" s="339"/>
      <c r="B591" s="336"/>
      <c r="C591" s="337"/>
      <c r="D591" s="338"/>
      <c r="E591" s="338"/>
      <c r="F591" s="337"/>
      <c r="G591" s="348"/>
      <c r="H591" s="787"/>
      <c r="I591" s="787"/>
      <c r="J591" s="787"/>
      <c r="K591" s="788"/>
      <c r="L591" s="348"/>
      <c r="M591" s="342"/>
      <c r="N591" s="342"/>
      <c r="O591" s="342"/>
      <c r="P591" s="342"/>
      <c r="Q591" s="342"/>
      <c r="R591" s="342"/>
      <c r="S591" s="342"/>
      <c r="T591" s="342"/>
      <c r="U591" s="342"/>
      <c r="V591" s="342"/>
      <c r="W591" s="342"/>
      <c r="X591" s="342"/>
      <c r="Y591" s="342"/>
    </row>
    <row r="592" spans="1:25" ht="15" x14ac:dyDescent="0.3">
      <c r="A592" s="339"/>
      <c r="B592" s="336"/>
      <c r="C592" s="337"/>
      <c r="D592" s="338"/>
      <c r="E592" s="338"/>
      <c r="F592" s="337"/>
      <c r="G592" s="348"/>
      <c r="H592" s="787"/>
      <c r="I592" s="787"/>
      <c r="J592" s="787"/>
      <c r="K592" s="788"/>
      <c r="L592" s="348"/>
      <c r="M592" s="342"/>
      <c r="N592" s="342"/>
      <c r="O592" s="342"/>
      <c r="P592" s="342"/>
      <c r="Q592" s="342"/>
      <c r="R592" s="342"/>
      <c r="S592" s="342"/>
      <c r="T592" s="342"/>
      <c r="U592" s="342"/>
      <c r="V592" s="342"/>
      <c r="W592" s="342"/>
      <c r="X592" s="342"/>
      <c r="Y592" s="342"/>
    </row>
    <row r="593" spans="1:25" ht="15" x14ac:dyDescent="0.3">
      <c r="A593" s="339"/>
      <c r="B593" s="336"/>
      <c r="C593" s="337"/>
      <c r="D593" s="338"/>
      <c r="E593" s="338"/>
      <c r="F593" s="337"/>
      <c r="G593" s="348"/>
      <c r="H593" s="787"/>
      <c r="I593" s="787"/>
      <c r="J593" s="787"/>
      <c r="K593" s="788"/>
      <c r="L593" s="348"/>
      <c r="M593" s="342"/>
      <c r="N593" s="342"/>
      <c r="O593" s="342"/>
      <c r="P593" s="342"/>
      <c r="Q593" s="342"/>
      <c r="R593" s="342"/>
      <c r="S593" s="342"/>
      <c r="T593" s="342"/>
      <c r="U593" s="342"/>
      <c r="V593" s="342"/>
      <c r="W593" s="342"/>
      <c r="X593" s="342"/>
      <c r="Y593" s="342"/>
    </row>
    <row r="594" spans="1:25" ht="15" x14ac:dyDescent="0.3">
      <c r="A594" s="339"/>
      <c r="B594" s="336"/>
      <c r="C594" s="337"/>
      <c r="D594" s="338"/>
      <c r="E594" s="338"/>
      <c r="F594" s="337"/>
      <c r="G594" s="348"/>
      <c r="H594" s="787"/>
      <c r="I594" s="787"/>
      <c r="J594" s="787"/>
      <c r="K594" s="788"/>
      <c r="L594" s="348"/>
      <c r="M594" s="342"/>
      <c r="N594" s="342"/>
      <c r="O594" s="342"/>
      <c r="P594" s="342"/>
      <c r="Q594" s="342"/>
      <c r="R594" s="342"/>
      <c r="S594" s="342"/>
      <c r="T594" s="342"/>
      <c r="U594" s="342"/>
      <c r="V594" s="342"/>
      <c r="W594" s="342"/>
      <c r="X594" s="342"/>
      <c r="Y594" s="342"/>
    </row>
    <row r="595" spans="1:25" ht="15" x14ac:dyDescent="0.3">
      <c r="A595" s="339"/>
      <c r="B595" s="336"/>
      <c r="C595" s="337"/>
      <c r="D595" s="338"/>
      <c r="E595" s="338"/>
      <c r="F595" s="337"/>
      <c r="G595" s="348"/>
      <c r="H595" s="787"/>
      <c r="I595" s="787"/>
      <c r="J595" s="787"/>
      <c r="K595" s="788"/>
      <c r="L595" s="348"/>
      <c r="M595" s="342"/>
      <c r="N595" s="342"/>
      <c r="O595" s="342"/>
      <c r="P595" s="342"/>
      <c r="Q595" s="342"/>
      <c r="R595" s="342"/>
      <c r="S595" s="342"/>
      <c r="T595" s="342"/>
      <c r="U595" s="342"/>
      <c r="V595" s="342"/>
      <c r="W595" s="342"/>
      <c r="X595" s="342"/>
      <c r="Y595" s="342"/>
    </row>
    <row r="596" spans="1:25" ht="15" x14ac:dyDescent="0.3">
      <c r="A596" s="339"/>
      <c r="B596" s="336"/>
      <c r="C596" s="337"/>
      <c r="D596" s="338"/>
      <c r="E596" s="338"/>
      <c r="F596" s="337"/>
      <c r="G596" s="348"/>
      <c r="H596" s="787"/>
      <c r="I596" s="787"/>
      <c r="J596" s="787"/>
      <c r="K596" s="788"/>
      <c r="L596" s="348"/>
      <c r="M596" s="342"/>
      <c r="N596" s="342"/>
      <c r="O596" s="342"/>
      <c r="P596" s="342"/>
      <c r="Q596" s="342"/>
      <c r="R596" s="342"/>
      <c r="S596" s="342"/>
      <c r="T596" s="342"/>
      <c r="U596" s="342"/>
      <c r="V596" s="342"/>
      <c r="W596" s="342"/>
      <c r="X596" s="342"/>
      <c r="Y596" s="342"/>
    </row>
    <row r="597" spans="1:25" ht="15" x14ac:dyDescent="0.3">
      <c r="A597" s="339"/>
      <c r="B597" s="336"/>
      <c r="C597" s="337"/>
      <c r="D597" s="338"/>
      <c r="E597" s="338"/>
      <c r="F597" s="337"/>
      <c r="G597" s="348"/>
      <c r="H597" s="787"/>
      <c r="I597" s="787"/>
      <c r="J597" s="787"/>
      <c r="K597" s="788"/>
      <c r="L597" s="348"/>
      <c r="M597" s="342"/>
      <c r="N597" s="342"/>
      <c r="O597" s="342"/>
      <c r="P597" s="342"/>
      <c r="Q597" s="342"/>
      <c r="R597" s="342"/>
      <c r="S597" s="342"/>
      <c r="T597" s="342"/>
      <c r="U597" s="342"/>
      <c r="V597" s="342"/>
      <c r="W597" s="342"/>
      <c r="X597" s="342"/>
      <c r="Y597" s="342"/>
    </row>
    <row r="598" spans="1:25" ht="15" x14ac:dyDescent="0.3">
      <c r="A598" s="339"/>
      <c r="B598" s="336"/>
      <c r="C598" s="337"/>
      <c r="D598" s="338"/>
      <c r="E598" s="338"/>
      <c r="F598" s="337"/>
      <c r="G598" s="348"/>
      <c r="H598" s="787"/>
      <c r="I598" s="787"/>
      <c r="J598" s="787"/>
      <c r="K598" s="788"/>
      <c r="L598" s="348"/>
      <c r="M598" s="342"/>
      <c r="N598" s="342"/>
      <c r="O598" s="342"/>
      <c r="P598" s="342"/>
      <c r="Q598" s="342"/>
      <c r="R598" s="342"/>
      <c r="S598" s="342"/>
      <c r="T598" s="342"/>
      <c r="U598" s="342"/>
      <c r="V598" s="342"/>
      <c r="W598" s="342"/>
      <c r="X598" s="342"/>
      <c r="Y598" s="342"/>
    </row>
    <row r="599" spans="1:25" ht="15" x14ac:dyDescent="0.3">
      <c r="A599" s="339"/>
      <c r="B599" s="336"/>
      <c r="C599" s="337"/>
      <c r="D599" s="338"/>
      <c r="E599" s="338"/>
      <c r="F599" s="337"/>
      <c r="G599" s="348"/>
      <c r="H599" s="787"/>
      <c r="I599" s="787"/>
      <c r="J599" s="787"/>
      <c r="K599" s="788"/>
      <c r="L599" s="348"/>
      <c r="M599" s="342"/>
      <c r="N599" s="342"/>
      <c r="O599" s="342"/>
      <c r="P599" s="342"/>
      <c r="Q599" s="342"/>
      <c r="R599" s="342"/>
      <c r="S599" s="342"/>
      <c r="T599" s="342"/>
      <c r="U599" s="342"/>
      <c r="V599" s="342"/>
      <c r="W599" s="342"/>
      <c r="X599" s="342"/>
      <c r="Y599" s="342"/>
    </row>
    <row r="600" spans="1:25" ht="15" x14ac:dyDescent="0.3">
      <c r="A600" s="339"/>
      <c r="B600" s="336"/>
      <c r="C600" s="337"/>
      <c r="D600" s="338"/>
      <c r="E600" s="338"/>
      <c r="F600" s="337"/>
      <c r="G600" s="348"/>
      <c r="H600" s="787"/>
      <c r="I600" s="787"/>
      <c r="J600" s="787"/>
      <c r="K600" s="788"/>
      <c r="L600" s="348"/>
      <c r="M600" s="342"/>
      <c r="N600" s="342"/>
      <c r="O600" s="342"/>
      <c r="P600" s="342"/>
      <c r="Q600" s="342"/>
      <c r="R600" s="342"/>
      <c r="S600" s="342"/>
      <c r="T600" s="342"/>
      <c r="U600" s="342"/>
      <c r="V600" s="342"/>
      <c r="W600" s="342"/>
      <c r="X600" s="342"/>
      <c r="Y600" s="342"/>
    </row>
    <row r="601" spans="1:25" ht="15" x14ac:dyDescent="0.3">
      <c r="A601" s="339"/>
      <c r="B601" s="336"/>
      <c r="C601" s="337"/>
      <c r="D601" s="338"/>
      <c r="E601" s="338"/>
      <c r="F601" s="337"/>
      <c r="G601" s="348"/>
      <c r="H601" s="787"/>
      <c r="I601" s="787"/>
      <c r="J601" s="787"/>
      <c r="K601" s="788"/>
      <c r="L601" s="348"/>
      <c r="M601" s="342"/>
      <c r="N601" s="342"/>
      <c r="O601" s="342"/>
      <c r="P601" s="342"/>
      <c r="Q601" s="342"/>
      <c r="R601" s="342"/>
      <c r="S601" s="342"/>
      <c r="T601" s="342"/>
      <c r="U601" s="342"/>
      <c r="V601" s="342"/>
      <c r="W601" s="342"/>
      <c r="X601" s="342"/>
      <c r="Y601" s="342"/>
    </row>
    <row r="602" spans="1:25" ht="15" x14ac:dyDescent="0.3">
      <c r="A602" s="339"/>
      <c r="B602" s="336"/>
      <c r="C602" s="337"/>
      <c r="D602" s="338"/>
      <c r="E602" s="338"/>
      <c r="F602" s="337"/>
      <c r="G602" s="348"/>
      <c r="H602" s="787"/>
      <c r="I602" s="787"/>
      <c r="J602" s="787"/>
      <c r="K602" s="788"/>
      <c r="L602" s="348"/>
      <c r="M602" s="342"/>
      <c r="N602" s="342"/>
      <c r="O602" s="342"/>
      <c r="P602" s="342"/>
      <c r="Q602" s="342"/>
      <c r="R602" s="342"/>
      <c r="S602" s="342"/>
      <c r="T602" s="342"/>
      <c r="U602" s="342"/>
      <c r="V602" s="342"/>
      <c r="W602" s="342"/>
      <c r="X602" s="342"/>
      <c r="Y602" s="342"/>
    </row>
    <row r="603" spans="1:25" ht="15" x14ac:dyDescent="0.3">
      <c r="A603" s="339"/>
      <c r="B603" s="336"/>
      <c r="C603" s="337"/>
      <c r="D603" s="338"/>
      <c r="E603" s="338"/>
      <c r="F603" s="337"/>
      <c r="G603" s="348"/>
      <c r="H603" s="787"/>
      <c r="I603" s="787"/>
      <c r="J603" s="787"/>
      <c r="K603" s="788"/>
      <c r="L603" s="348"/>
      <c r="M603" s="342"/>
      <c r="N603" s="342"/>
      <c r="O603" s="342"/>
      <c r="P603" s="342"/>
      <c r="Q603" s="342"/>
      <c r="R603" s="342"/>
      <c r="S603" s="342"/>
      <c r="T603" s="342"/>
      <c r="U603" s="342"/>
      <c r="V603" s="342"/>
      <c r="W603" s="342"/>
      <c r="X603" s="342"/>
      <c r="Y603" s="342"/>
    </row>
    <row r="604" spans="1:25" ht="15" x14ac:dyDescent="0.3">
      <c r="A604" s="339"/>
      <c r="B604" s="336"/>
      <c r="C604" s="337"/>
      <c r="D604" s="338"/>
      <c r="E604" s="338"/>
      <c r="F604" s="337"/>
      <c r="G604" s="348"/>
      <c r="H604" s="787"/>
      <c r="I604" s="787"/>
      <c r="J604" s="787"/>
      <c r="K604" s="788"/>
      <c r="L604" s="348"/>
      <c r="M604" s="342"/>
      <c r="N604" s="342"/>
      <c r="O604" s="342"/>
      <c r="P604" s="342"/>
      <c r="Q604" s="342"/>
      <c r="R604" s="342"/>
      <c r="S604" s="342"/>
      <c r="T604" s="342"/>
      <c r="U604" s="342"/>
      <c r="V604" s="342"/>
      <c r="W604" s="342"/>
      <c r="X604" s="342"/>
      <c r="Y604" s="342"/>
    </row>
    <row r="605" spans="1:25" ht="15" x14ac:dyDescent="0.3">
      <c r="A605" s="339"/>
      <c r="B605" s="336"/>
      <c r="C605" s="337"/>
      <c r="D605" s="338"/>
      <c r="E605" s="338"/>
      <c r="F605" s="337"/>
      <c r="G605" s="348"/>
      <c r="H605" s="787"/>
      <c r="I605" s="787"/>
      <c r="J605" s="787"/>
      <c r="K605" s="788"/>
      <c r="L605" s="348"/>
      <c r="M605" s="342"/>
      <c r="N605" s="342"/>
      <c r="O605" s="342"/>
      <c r="P605" s="342"/>
      <c r="Q605" s="342"/>
      <c r="R605" s="342"/>
      <c r="S605" s="342"/>
      <c r="T605" s="342"/>
      <c r="U605" s="342"/>
      <c r="V605" s="342"/>
      <c r="W605" s="342"/>
      <c r="X605" s="342"/>
      <c r="Y605" s="342"/>
    </row>
    <row r="606" spans="1:25" ht="15" x14ac:dyDescent="0.3">
      <c r="A606" s="339"/>
      <c r="B606" s="336"/>
      <c r="C606" s="337"/>
      <c r="D606" s="338"/>
      <c r="E606" s="338"/>
      <c r="F606" s="337"/>
      <c r="G606" s="348"/>
      <c r="H606" s="787"/>
      <c r="I606" s="787"/>
      <c r="J606" s="787"/>
      <c r="K606" s="788"/>
      <c r="L606" s="348"/>
      <c r="M606" s="342"/>
      <c r="N606" s="342"/>
      <c r="O606" s="342"/>
      <c r="P606" s="342"/>
      <c r="Q606" s="342"/>
      <c r="R606" s="342"/>
      <c r="S606" s="342"/>
      <c r="T606" s="342"/>
      <c r="U606" s="342"/>
      <c r="V606" s="342"/>
      <c r="W606" s="342"/>
      <c r="X606" s="342"/>
      <c r="Y606" s="342"/>
    </row>
    <row r="607" spans="1:25" ht="15" x14ac:dyDescent="0.3">
      <c r="A607" s="339"/>
      <c r="B607" s="336"/>
      <c r="C607" s="337"/>
      <c r="D607" s="338"/>
      <c r="E607" s="338"/>
      <c r="F607" s="337"/>
      <c r="G607" s="348"/>
      <c r="H607" s="787"/>
      <c r="I607" s="787"/>
      <c r="J607" s="787"/>
      <c r="K607" s="788"/>
      <c r="L607" s="348"/>
      <c r="M607" s="342"/>
      <c r="N607" s="342"/>
      <c r="O607" s="342"/>
      <c r="P607" s="342"/>
      <c r="Q607" s="342"/>
      <c r="R607" s="342"/>
      <c r="S607" s="342"/>
      <c r="T607" s="342"/>
      <c r="U607" s="342"/>
      <c r="V607" s="342"/>
      <c r="W607" s="342"/>
      <c r="X607" s="342"/>
      <c r="Y607" s="342"/>
    </row>
    <row r="608" spans="1:25" ht="15" x14ac:dyDescent="0.3">
      <c r="A608" s="339"/>
      <c r="B608" s="336"/>
      <c r="C608" s="337"/>
      <c r="D608" s="338"/>
      <c r="E608" s="338"/>
      <c r="F608" s="337"/>
      <c r="G608" s="348"/>
      <c r="H608" s="787"/>
      <c r="I608" s="787"/>
      <c r="J608" s="787"/>
      <c r="K608" s="788"/>
      <c r="L608" s="348"/>
      <c r="M608" s="342"/>
      <c r="N608" s="342"/>
      <c r="O608" s="342"/>
      <c r="P608" s="342"/>
      <c r="Q608" s="342"/>
      <c r="R608" s="342"/>
      <c r="S608" s="342"/>
      <c r="T608" s="342"/>
      <c r="U608" s="342"/>
      <c r="V608" s="342"/>
      <c r="W608" s="342"/>
      <c r="X608" s="342"/>
      <c r="Y608" s="342"/>
    </row>
    <row r="609" spans="1:25" ht="15" x14ac:dyDescent="0.3">
      <c r="A609" s="339"/>
      <c r="B609" s="336"/>
      <c r="C609" s="337"/>
      <c r="D609" s="338"/>
      <c r="E609" s="338"/>
      <c r="F609" s="337"/>
      <c r="G609" s="348"/>
      <c r="H609" s="787"/>
      <c r="I609" s="787"/>
      <c r="J609" s="787"/>
      <c r="K609" s="788"/>
      <c r="L609" s="348"/>
      <c r="M609" s="342"/>
      <c r="N609" s="342"/>
      <c r="O609" s="342"/>
      <c r="P609" s="342"/>
      <c r="Q609" s="342"/>
      <c r="R609" s="342"/>
      <c r="S609" s="342"/>
      <c r="T609" s="342"/>
      <c r="U609" s="342"/>
      <c r="V609" s="342"/>
      <c r="W609" s="342"/>
      <c r="X609" s="342"/>
      <c r="Y609" s="342"/>
    </row>
    <row r="610" spans="1:25" ht="15" x14ac:dyDescent="0.3">
      <c r="A610" s="339"/>
      <c r="B610" s="336"/>
      <c r="C610" s="337"/>
      <c r="D610" s="338"/>
      <c r="E610" s="338"/>
      <c r="F610" s="337"/>
      <c r="G610" s="348"/>
      <c r="H610" s="787"/>
      <c r="I610" s="787"/>
      <c r="J610" s="787"/>
      <c r="K610" s="788"/>
      <c r="L610" s="348"/>
      <c r="M610" s="342"/>
      <c r="N610" s="342"/>
      <c r="O610" s="342"/>
      <c r="P610" s="342"/>
      <c r="Q610" s="342"/>
      <c r="R610" s="342"/>
      <c r="S610" s="342"/>
      <c r="T610" s="342"/>
      <c r="U610" s="342"/>
      <c r="V610" s="342"/>
      <c r="W610" s="342"/>
      <c r="X610" s="342"/>
      <c r="Y610" s="342"/>
    </row>
    <row r="611" spans="1:25" ht="15" x14ac:dyDescent="0.3">
      <c r="A611" s="339"/>
      <c r="B611" s="336"/>
      <c r="C611" s="337"/>
      <c r="D611" s="338"/>
      <c r="E611" s="338"/>
      <c r="F611" s="337"/>
      <c r="G611" s="348"/>
      <c r="H611" s="787"/>
      <c r="I611" s="787"/>
      <c r="J611" s="787"/>
      <c r="K611" s="788"/>
      <c r="L611" s="348"/>
      <c r="M611" s="342"/>
      <c r="N611" s="342"/>
      <c r="O611" s="342"/>
      <c r="P611" s="342"/>
      <c r="Q611" s="342"/>
      <c r="R611" s="342"/>
      <c r="S611" s="342"/>
      <c r="T611" s="342"/>
      <c r="U611" s="342"/>
      <c r="V611" s="342"/>
      <c r="W611" s="342"/>
      <c r="X611" s="342"/>
      <c r="Y611" s="342"/>
    </row>
    <row r="612" spans="1:25" ht="15" x14ac:dyDescent="0.3">
      <c r="A612" s="339"/>
      <c r="B612" s="336"/>
      <c r="C612" s="337"/>
      <c r="D612" s="338"/>
      <c r="E612" s="338"/>
      <c r="F612" s="337"/>
      <c r="G612" s="348"/>
      <c r="H612" s="787"/>
      <c r="I612" s="787"/>
      <c r="J612" s="787"/>
      <c r="K612" s="788"/>
      <c r="L612" s="348"/>
      <c r="M612" s="342"/>
      <c r="N612" s="342"/>
      <c r="O612" s="342"/>
      <c r="P612" s="342"/>
      <c r="Q612" s="342"/>
      <c r="R612" s="342"/>
      <c r="S612" s="342"/>
      <c r="T612" s="342"/>
      <c r="U612" s="342"/>
      <c r="V612" s="342"/>
      <c r="W612" s="342"/>
      <c r="X612" s="342"/>
      <c r="Y612" s="342"/>
    </row>
    <row r="613" spans="1:25" ht="15" x14ac:dyDescent="0.3">
      <c r="A613" s="339"/>
      <c r="B613" s="336"/>
      <c r="C613" s="337"/>
      <c r="D613" s="338"/>
      <c r="E613" s="338"/>
      <c r="F613" s="337"/>
      <c r="G613" s="348"/>
      <c r="H613" s="787"/>
      <c r="I613" s="787"/>
      <c r="J613" s="787"/>
      <c r="K613" s="788"/>
      <c r="L613" s="348"/>
      <c r="M613" s="342"/>
      <c r="N613" s="342"/>
      <c r="O613" s="342"/>
      <c r="P613" s="342"/>
      <c r="Q613" s="342"/>
      <c r="R613" s="342"/>
      <c r="S613" s="342"/>
      <c r="T613" s="342"/>
      <c r="U613" s="342"/>
      <c r="V613" s="342"/>
      <c r="W613" s="342"/>
      <c r="X613" s="342"/>
      <c r="Y613" s="342"/>
    </row>
    <row r="614" spans="1:25" ht="15" x14ac:dyDescent="0.3">
      <c r="A614" s="339"/>
      <c r="B614" s="336"/>
      <c r="C614" s="337"/>
      <c r="D614" s="338"/>
      <c r="E614" s="338"/>
      <c r="F614" s="337"/>
      <c r="G614" s="348"/>
      <c r="H614" s="787"/>
      <c r="I614" s="787"/>
      <c r="J614" s="787"/>
      <c r="K614" s="788"/>
      <c r="L614" s="348"/>
      <c r="M614" s="342"/>
      <c r="N614" s="342"/>
      <c r="O614" s="342"/>
      <c r="P614" s="342"/>
      <c r="Q614" s="342"/>
      <c r="R614" s="342"/>
      <c r="S614" s="342"/>
      <c r="T614" s="342"/>
      <c r="U614" s="342"/>
      <c r="V614" s="342"/>
      <c r="W614" s="342"/>
      <c r="X614" s="342"/>
      <c r="Y614" s="342"/>
    </row>
    <row r="615" spans="1:25" ht="15" x14ac:dyDescent="0.3">
      <c r="A615" s="339"/>
      <c r="B615" s="336"/>
      <c r="C615" s="337"/>
      <c r="D615" s="338"/>
      <c r="E615" s="338"/>
      <c r="F615" s="337"/>
      <c r="G615" s="348"/>
      <c r="H615" s="787"/>
      <c r="I615" s="787"/>
      <c r="J615" s="787"/>
      <c r="K615" s="788"/>
      <c r="L615" s="348"/>
      <c r="M615" s="342"/>
      <c r="N615" s="342"/>
      <c r="O615" s="342"/>
      <c r="P615" s="342"/>
      <c r="Q615" s="342"/>
      <c r="R615" s="342"/>
      <c r="S615" s="342"/>
      <c r="T615" s="342"/>
      <c r="U615" s="342"/>
      <c r="V615" s="342"/>
      <c r="W615" s="342"/>
      <c r="X615" s="342"/>
      <c r="Y615" s="342"/>
    </row>
    <row r="616" spans="1:25" ht="15" x14ac:dyDescent="0.3">
      <c r="A616" s="339"/>
      <c r="B616" s="336"/>
      <c r="C616" s="337"/>
      <c r="D616" s="338"/>
      <c r="E616" s="338"/>
      <c r="F616" s="337"/>
      <c r="G616" s="348"/>
      <c r="H616" s="787"/>
      <c r="I616" s="787"/>
      <c r="J616" s="787"/>
      <c r="K616" s="788"/>
      <c r="L616" s="348"/>
      <c r="M616" s="342"/>
      <c r="N616" s="342"/>
      <c r="O616" s="342"/>
      <c r="P616" s="342"/>
      <c r="Q616" s="342"/>
      <c r="R616" s="342"/>
      <c r="S616" s="342"/>
      <c r="T616" s="342"/>
      <c r="U616" s="342"/>
      <c r="V616" s="342"/>
      <c r="W616" s="342"/>
      <c r="X616" s="342"/>
      <c r="Y616" s="342"/>
    </row>
    <row r="617" spans="1:25" ht="15" x14ac:dyDescent="0.3">
      <c r="A617" s="339"/>
      <c r="B617" s="336"/>
      <c r="C617" s="337"/>
      <c r="D617" s="338"/>
      <c r="E617" s="338"/>
      <c r="F617" s="337"/>
      <c r="G617" s="348"/>
      <c r="H617" s="787"/>
      <c r="I617" s="787"/>
      <c r="J617" s="787"/>
      <c r="K617" s="788"/>
      <c r="L617" s="348"/>
      <c r="M617" s="342"/>
      <c r="N617" s="342"/>
      <c r="O617" s="342"/>
      <c r="P617" s="342"/>
      <c r="Q617" s="342"/>
      <c r="R617" s="342"/>
      <c r="S617" s="342"/>
      <c r="T617" s="342"/>
      <c r="U617" s="342"/>
      <c r="V617" s="342"/>
      <c r="W617" s="342"/>
      <c r="X617" s="342"/>
      <c r="Y617" s="342"/>
    </row>
    <row r="618" spans="1:25" ht="15" x14ac:dyDescent="0.3">
      <c r="A618" s="339"/>
      <c r="B618" s="336"/>
      <c r="C618" s="337"/>
      <c r="D618" s="338"/>
      <c r="E618" s="338"/>
      <c r="F618" s="337"/>
      <c r="G618" s="348"/>
      <c r="H618" s="787"/>
      <c r="I618" s="787"/>
      <c r="J618" s="787"/>
      <c r="K618" s="788"/>
      <c r="L618" s="348"/>
      <c r="M618" s="342"/>
      <c r="N618" s="342"/>
      <c r="O618" s="342"/>
      <c r="P618" s="342"/>
      <c r="Q618" s="342"/>
      <c r="R618" s="342"/>
      <c r="S618" s="342"/>
      <c r="T618" s="342"/>
      <c r="U618" s="342"/>
      <c r="V618" s="342"/>
      <c r="W618" s="342"/>
      <c r="X618" s="342"/>
      <c r="Y618" s="342"/>
    </row>
    <row r="619" spans="1:25" ht="15" x14ac:dyDescent="0.3">
      <c r="A619" s="339"/>
      <c r="B619" s="336"/>
      <c r="C619" s="337"/>
      <c r="D619" s="338"/>
      <c r="E619" s="338"/>
      <c r="F619" s="337"/>
      <c r="G619" s="348"/>
      <c r="H619" s="787"/>
      <c r="I619" s="787"/>
      <c r="J619" s="787"/>
      <c r="K619" s="788"/>
      <c r="L619" s="348"/>
      <c r="M619" s="342"/>
      <c r="N619" s="342"/>
      <c r="O619" s="342"/>
      <c r="P619" s="342"/>
      <c r="Q619" s="342"/>
      <c r="R619" s="342"/>
      <c r="S619" s="342"/>
      <c r="T619" s="342"/>
      <c r="U619" s="342"/>
      <c r="V619" s="342"/>
      <c r="W619" s="342"/>
      <c r="X619" s="342"/>
      <c r="Y619" s="342"/>
    </row>
    <row r="620" spans="1:25" ht="15" x14ac:dyDescent="0.3">
      <c r="A620" s="339"/>
      <c r="B620" s="336"/>
      <c r="C620" s="337"/>
      <c r="D620" s="338"/>
      <c r="E620" s="338"/>
      <c r="F620" s="337"/>
      <c r="G620" s="348"/>
      <c r="H620" s="787"/>
      <c r="I620" s="787"/>
      <c r="J620" s="787"/>
      <c r="K620" s="788"/>
      <c r="L620" s="348"/>
      <c r="M620" s="342"/>
      <c r="N620" s="342"/>
      <c r="O620" s="342"/>
      <c r="P620" s="342"/>
      <c r="Q620" s="342"/>
      <c r="R620" s="342"/>
      <c r="S620" s="342"/>
      <c r="T620" s="342"/>
      <c r="U620" s="342"/>
      <c r="V620" s="342"/>
      <c r="W620" s="342"/>
      <c r="X620" s="342"/>
      <c r="Y620" s="342"/>
    </row>
    <row r="621" spans="1:25" ht="15" x14ac:dyDescent="0.3">
      <c r="A621" s="339"/>
      <c r="B621" s="336"/>
      <c r="C621" s="337"/>
      <c r="D621" s="338"/>
      <c r="E621" s="338"/>
      <c r="F621" s="337"/>
      <c r="G621" s="348"/>
      <c r="H621" s="787"/>
      <c r="I621" s="787"/>
      <c r="J621" s="787"/>
      <c r="K621" s="788"/>
      <c r="L621" s="348"/>
      <c r="M621" s="342"/>
      <c r="N621" s="342"/>
      <c r="O621" s="342"/>
      <c r="P621" s="342"/>
      <c r="Q621" s="342"/>
      <c r="R621" s="342"/>
      <c r="S621" s="342"/>
      <c r="T621" s="342"/>
      <c r="U621" s="342"/>
      <c r="V621" s="342"/>
      <c r="W621" s="342"/>
      <c r="X621" s="342"/>
      <c r="Y621" s="342"/>
    </row>
    <row r="622" spans="1:25" ht="15" x14ac:dyDescent="0.3">
      <c r="A622" s="339"/>
      <c r="B622" s="336"/>
      <c r="C622" s="337"/>
      <c r="D622" s="338"/>
      <c r="E622" s="338"/>
      <c r="F622" s="337"/>
      <c r="G622" s="348"/>
      <c r="H622" s="787"/>
      <c r="I622" s="787"/>
      <c r="J622" s="787"/>
      <c r="K622" s="788"/>
      <c r="L622" s="348"/>
      <c r="M622" s="342"/>
      <c r="N622" s="342"/>
      <c r="O622" s="342"/>
      <c r="P622" s="342"/>
      <c r="Q622" s="342"/>
      <c r="R622" s="342"/>
      <c r="S622" s="342"/>
      <c r="T622" s="342"/>
      <c r="U622" s="342"/>
      <c r="V622" s="342"/>
      <c r="W622" s="342"/>
      <c r="X622" s="342"/>
      <c r="Y622" s="342"/>
    </row>
    <row r="623" spans="1:25" ht="15" x14ac:dyDescent="0.3">
      <c r="A623" s="339"/>
      <c r="B623" s="336"/>
      <c r="C623" s="337"/>
      <c r="D623" s="338"/>
      <c r="E623" s="338"/>
      <c r="F623" s="337"/>
      <c r="G623" s="348"/>
      <c r="H623" s="787"/>
      <c r="I623" s="787"/>
      <c r="J623" s="787"/>
      <c r="K623" s="788"/>
      <c r="L623" s="348"/>
      <c r="M623" s="342"/>
      <c r="N623" s="342"/>
      <c r="O623" s="342"/>
      <c r="P623" s="342"/>
      <c r="Q623" s="342"/>
      <c r="R623" s="342"/>
      <c r="S623" s="342"/>
      <c r="T623" s="342"/>
      <c r="U623" s="342"/>
      <c r="V623" s="342"/>
      <c r="W623" s="342"/>
      <c r="X623" s="342"/>
      <c r="Y623" s="342"/>
    </row>
    <row r="624" spans="1:25" ht="15" x14ac:dyDescent="0.3">
      <c r="A624" s="339"/>
      <c r="B624" s="336"/>
      <c r="C624" s="337"/>
      <c r="D624" s="338"/>
      <c r="E624" s="338"/>
      <c r="F624" s="337"/>
      <c r="G624" s="348"/>
      <c r="H624" s="787"/>
      <c r="I624" s="787"/>
      <c r="J624" s="787"/>
      <c r="K624" s="788"/>
      <c r="L624" s="348"/>
      <c r="M624" s="342"/>
      <c r="N624" s="342"/>
      <c r="O624" s="342"/>
      <c r="P624" s="342"/>
      <c r="Q624" s="342"/>
      <c r="R624" s="342"/>
      <c r="S624" s="342"/>
      <c r="T624" s="342"/>
      <c r="U624" s="342"/>
      <c r="V624" s="342"/>
      <c r="W624" s="342"/>
      <c r="X624" s="342"/>
      <c r="Y624" s="342"/>
    </row>
    <row r="625" spans="1:25" ht="15" x14ac:dyDescent="0.3">
      <c r="A625" s="339"/>
      <c r="B625" s="336"/>
      <c r="C625" s="337"/>
      <c r="D625" s="338"/>
      <c r="E625" s="338"/>
      <c r="F625" s="337"/>
      <c r="G625" s="348"/>
      <c r="H625" s="787"/>
      <c r="I625" s="787"/>
      <c r="J625" s="787"/>
      <c r="K625" s="788"/>
      <c r="L625" s="348"/>
      <c r="M625" s="342"/>
      <c r="N625" s="342"/>
      <c r="O625" s="342"/>
      <c r="P625" s="342"/>
      <c r="Q625" s="342"/>
      <c r="R625" s="342"/>
      <c r="S625" s="342"/>
      <c r="T625" s="342"/>
      <c r="U625" s="342"/>
      <c r="V625" s="342"/>
      <c r="W625" s="342"/>
      <c r="X625" s="342"/>
      <c r="Y625" s="342"/>
    </row>
    <row r="626" spans="1:25" ht="15" x14ac:dyDescent="0.3">
      <c r="A626" s="339"/>
      <c r="B626" s="336"/>
      <c r="C626" s="337"/>
      <c r="D626" s="338"/>
      <c r="E626" s="338"/>
      <c r="F626" s="337"/>
      <c r="G626" s="348"/>
      <c r="H626" s="787"/>
      <c r="I626" s="787"/>
      <c r="J626" s="787"/>
      <c r="K626" s="788"/>
      <c r="L626" s="348"/>
      <c r="M626" s="342"/>
      <c r="N626" s="342"/>
      <c r="O626" s="342"/>
      <c r="P626" s="342"/>
      <c r="Q626" s="342"/>
      <c r="R626" s="342"/>
      <c r="S626" s="342"/>
      <c r="T626" s="342"/>
      <c r="U626" s="342"/>
      <c r="V626" s="342"/>
      <c r="W626" s="342"/>
      <c r="X626" s="342"/>
      <c r="Y626" s="342"/>
    </row>
    <row r="627" spans="1:25" ht="15" x14ac:dyDescent="0.3">
      <c r="A627" s="339"/>
      <c r="B627" s="336"/>
      <c r="C627" s="337"/>
      <c r="D627" s="338"/>
      <c r="E627" s="338"/>
      <c r="F627" s="337"/>
      <c r="G627" s="348"/>
      <c r="H627" s="787"/>
      <c r="I627" s="787"/>
      <c r="J627" s="787"/>
      <c r="K627" s="788"/>
      <c r="L627" s="348"/>
      <c r="M627" s="342"/>
      <c r="N627" s="342"/>
      <c r="O627" s="342"/>
      <c r="P627" s="342"/>
      <c r="Q627" s="342"/>
      <c r="R627" s="342"/>
      <c r="S627" s="342"/>
      <c r="T627" s="342"/>
      <c r="U627" s="342"/>
      <c r="V627" s="342"/>
      <c r="W627" s="342"/>
      <c r="X627" s="342"/>
      <c r="Y627" s="342"/>
    </row>
    <row r="628" spans="1:25" ht="15" x14ac:dyDescent="0.3">
      <c r="A628" s="339"/>
      <c r="B628" s="336"/>
      <c r="C628" s="337"/>
      <c r="D628" s="338"/>
      <c r="E628" s="338"/>
      <c r="F628" s="337"/>
      <c r="G628" s="348"/>
      <c r="H628" s="787"/>
      <c r="I628" s="787"/>
      <c r="J628" s="787"/>
      <c r="K628" s="788"/>
      <c r="L628" s="348"/>
      <c r="M628" s="342"/>
      <c r="N628" s="342"/>
      <c r="O628" s="342"/>
      <c r="P628" s="342"/>
      <c r="Q628" s="342"/>
      <c r="R628" s="342"/>
      <c r="S628" s="342"/>
      <c r="T628" s="342"/>
      <c r="U628" s="342"/>
      <c r="V628" s="342"/>
      <c r="W628" s="342"/>
      <c r="X628" s="342"/>
      <c r="Y628" s="342"/>
    </row>
    <row r="629" spans="1:25" ht="15" x14ac:dyDescent="0.3">
      <c r="A629" s="339"/>
      <c r="B629" s="336"/>
      <c r="C629" s="337"/>
      <c r="D629" s="338"/>
      <c r="E629" s="338"/>
      <c r="F629" s="337"/>
      <c r="G629" s="348"/>
      <c r="H629" s="787"/>
      <c r="I629" s="787"/>
      <c r="J629" s="787"/>
      <c r="K629" s="788"/>
      <c r="L629" s="348"/>
      <c r="M629" s="342"/>
      <c r="N629" s="342"/>
      <c r="O629" s="342"/>
      <c r="P629" s="342"/>
      <c r="Q629" s="342"/>
      <c r="R629" s="342"/>
      <c r="S629" s="342"/>
      <c r="T629" s="342"/>
      <c r="U629" s="342"/>
      <c r="V629" s="342"/>
      <c r="W629" s="342"/>
      <c r="X629" s="342"/>
      <c r="Y629" s="342"/>
    </row>
    <row r="630" spans="1:25" ht="15" x14ac:dyDescent="0.3">
      <c r="A630" s="339"/>
      <c r="B630" s="336"/>
      <c r="C630" s="337"/>
      <c r="D630" s="338"/>
      <c r="E630" s="338"/>
      <c r="F630" s="337"/>
      <c r="G630" s="348"/>
      <c r="H630" s="787"/>
      <c r="I630" s="787"/>
      <c r="J630" s="787"/>
      <c r="K630" s="788"/>
      <c r="L630" s="348"/>
      <c r="M630" s="342"/>
      <c r="N630" s="342"/>
      <c r="O630" s="342"/>
      <c r="P630" s="342"/>
      <c r="Q630" s="342"/>
      <c r="R630" s="342"/>
      <c r="S630" s="342"/>
      <c r="T630" s="342"/>
      <c r="U630" s="342"/>
      <c r="V630" s="342"/>
      <c r="W630" s="342"/>
      <c r="X630" s="342"/>
      <c r="Y630" s="342"/>
    </row>
    <row r="631" spans="1:25" ht="15" x14ac:dyDescent="0.3">
      <c r="A631" s="339"/>
      <c r="B631" s="336"/>
      <c r="C631" s="337"/>
      <c r="D631" s="338"/>
      <c r="E631" s="338"/>
      <c r="F631" s="337"/>
      <c r="G631" s="348"/>
      <c r="H631" s="787"/>
      <c r="I631" s="787"/>
      <c r="J631" s="787"/>
      <c r="K631" s="788"/>
      <c r="L631" s="348"/>
      <c r="M631" s="342"/>
      <c r="N631" s="342"/>
      <c r="O631" s="342"/>
      <c r="P631" s="342"/>
      <c r="Q631" s="342"/>
      <c r="R631" s="342"/>
      <c r="S631" s="342"/>
      <c r="T631" s="342"/>
      <c r="U631" s="342"/>
      <c r="V631" s="342"/>
      <c r="W631" s="342"/>
      <c r="X631" s="342"/>
      <c r="Y631" s="342"/>
    </row>
    <row r="632" spans="1:25" ht="15" x14ac:dyDescent="0.3">
      <c r="A632" s="339"/>
      <c r="B632" s="336"/>
      <c r="C632" s="337"/>
      <c r="D632" s="338"/>
      <c r="E632" s="338"/>
      <c r="F632" s="337"/>
      <c r="G632" s="348"/>
      <c r="H632" s="787"/>
      <c r="I632" s="787"/>
      <c r="J632" s="787"/>
      <c r="K632" s="788"/>
      <c r="L632" s="348"/>
      <c r="M632" s="342"/>
      <c r="N632" s="342"/>
      <c r="O632" s="342"/>
      <c r="P632" s="342"/>
      <c r="Q632" s="342"/>
      <c r="R632" s="342"/>
      <c r="S632" s="342"/>
      <c r="T632" s="342"/>
      <c r="U632" s="342"/>
      <c r="V632" s="342"/>
      <c r="W632" s="342"/>
      <c r="X632" s="342"/>
      <c r="Y632" s="342"/>
    </row>
    <row r="633" spans="1:25" ht="15" x14ac:dyDescent="0.3">
      <c r="A633" s="339"/>
      <c r="B633" s="336"/>
      <c r="C633" s="337"/>
      <c r="D633" s="338"/>
      <c r="E633" s="338"/>
      <c r="F633" s="337"/>
      <c r="G633" s="348"/>
      <c r="H633" s="787"/>
      <c r="I633" s="787"/>
      <c r="J633" s="787"/>
      <c r="K633" s="788"/>
      <c r="L633" s="348"/>
      <c r="M633" s="342"/>
      <c r="N633" s="342"/>
      <c r="O633" s="342"/>
      <c r="P633" s="342"/>
      <c r="Q633" s="342"/>
      <c r="R633" s="342"/>
      <c r="S633" s="342"/>
      <c r="T633" s="342"/>
      <c r="U633" s="342"/>
      <c r="V633" s="342"/>
      <c r="W633" s="342"/>
      <c r="X633" s="342"/>
      <c r="Y633" s="342"/>
    </row>
    <row r="634" spans="1:25" ht="15" x14ac:dyDescent="0.3">
      <c r="A634" s="339"/>
      <c r="B634" s="336"/>
      <c r="C634" s="337"/>
      <c r="D634" s="338"/>
      <c r="E634" s="338"/>
      <c r="F634" s="337"/>
      <c r="G634" s="348"/>
      <c r="H634" s="787"/>
      <c r="I634" s="787"/>
      <c r="J634" s="787"/>
      <c r="K634" s="788"/>
      <c r="L634" s="348"/>
      <c r="M634" s="342"/>
      <c r="N634" s="342"/>
      <c r="O634" s="342"/>
      <c r="P634" s="342"/>
      <c r="Q634" s="342"/>
      <c r="R634" s="342"/>
      <c r="S634" s="342"/>
      <c r="T634" s="342"/>
      <c r="U634" s="342"/>
      <c r="V634" s="342"/>
      <c r="W634" s="342"/>
      <c r="X634" s="342"/>
      <c r="Y634" s="342"/>
    </row>
    <row r="635" spans="1:25" ht="15" x14ac:dyDescent="0.3">
      <c r="A635" s="339"/>
      <c r="B635" s="336"/>
      <c r="C635" s="337"/>
      <c r="D635" s="338"/>
      <c r="E635" s="338"/>
      <c r="F635" s="337"/>
      <c r="G635" s="348"/>
      <c r="H635" s="787"/>
      <c r="I635" s="787"/>
      <c r="J635" s="787"/>
      <c r="K635" s="788"/>
      <c r="L635" s="348"/>
      <c r="M635" s="342"/>
      <c r="N635" s="342"/>
      <c r="O635" s="342"/>
      <c r="P635" s="342"/>
      <c r="Q635" s="342"/>
      <c r="R635" s="342"/>
      <c r="S635" s="342"/>
      <c r="T635" s="342"/>
      <c r="U635" s="342"/>
      <c r="V635" s="342"/>
      <c r="W635" s="342"/>
      <c r="X635" s="342"/>
      <c r="Y635" s="342"/>
    </row>
  </sheetData>
  <sheetProtection algorithmName="SHA-512" hashValue="P93IbHRH2be6WUkTMxOJvMF/72evRDKXqPQM7OSwOrz5x6mxxp0wfnbVsECSQBBBM5vToTlIg4Ute8VEY6mmXQ==" saltValue="MrYfNIczzI3D7/WTO7QMXg==" spinCount="100000" sheet="1" objects="1" scenarios="1"/>
  <protectedRanges>
    <protectedRange sqref="G44:G412" name="Range2"/>
    <protectedRange sqref="D44:D412" name="Range1"/>
  </protectedRanges>
  <autoFilter ref="A41:G412" xr:uid="{00000000-0009-0000-0000-00000B000000}"/>
  <mergeCells count="99">
    <mergeCell ref="B180:G180"/>
    <mergeCell ref="B181:G181"/>
    <mergeCell ref="B173:G173"/>
    <mergeCell ref="B217:G217"/>
    <mergeCell ref="B137:G137"/>
    <mergeCell ref="B138:G138"/>
    <mergeCell ref="B144:G144"/>
    <mergeCell ref="B154:G154"/>
    <mergeCell ref="B159:G159"/>
    <mergeCell ref="B168:G168"/>
    <mergeCell ref="B178:G178"/>
    <mergeCell ref="B228:G228"/>
    <mergeCell ref="B185:G185"/>
    <mergeCell ref="B187:G187"/>
    <mergeCell ref="B191:G191"/>
    <mergeCell ref="B194:G194"/>
    <mergeCell ref="B200:G200"/>
    <mergeCell ref="B208:G208"/>
    <mergeCell ref="B400:G400"/>
    <mergeCell ref="B405:G405"/>
    <mergeCell ref="B411:G411"/>
    <mergeCell ref="B356:G356"/>
    <mergeCell ref="B358:G358"/>
    <mergeCell ref="B365:G365"/>
    <mergeCell ref="B378:G378"/>
    <mergeCell ref="B388:G388"/>
    <mergeCell ref="B394:G394"/>
    <mergeCell ref="B396:G396"/>
    <mergeCell ref="B391:G391"/>
    <mergeCell ref="B382:G382"/>
    <mergeCell ref="A2:F2"/>
    <mergeCell ref="B397:G397"/>
    <mergeCell ref="B345:G345"/>
    <mergeCell ref="B355:G355"/>
    <mergeCell ref="B285:G285"/>
    <mergeCell ref="B286:G286"/>
    <mergeCell ref="B292:G292"/>
    <mergeCell ref="B305:G305"/>
    <mergeCell ref="B314:G314"/>
    <mergeCell ref="B330:G330"/>
    <mergeCell ref="B241:G241"/>
    <mergeCell ref="B263:G263"/>
    <mergeCell ref="B266:G266"/>
    <mergeCell ref="B281:G281"/>
    <mergeCell ref="B219:G219"/>
    <mergeCell ref="B222:G222"/>
    <mergeCell ref="B22:I22"/>
    <mergeCell ref="A6:B6"/>
    <mergeCell ref="C6:E6"/>
    <mergeCell ref="A7:I7"/>
    <mergeCell ref="A8:C8"/>
    <mergeCell ref="D8:G8"/>
    <mergeCell ref="D9:G16"/>
    <mergeCell ref="B32:I32"/>
    <mergeCell ref="B130:G130"/>
    <mergeCell ref="B88:G88"/>
    <mergeCell ref="B94:G94"/>
    <mergeCell ref="B98:G98"/>
    <mergeCell ref="B104:G104"/>
    <mergeCell ref="B35:I35"/>
    <mergeCell ref="B36:I36"/>
    <mergeCell ref="B37:I37"/>
    <mergeCell ref="A38:G40"/>
    <mergeCell ref="B42:G42"/>
    <mergeCell ref="B43:G43"/>
    <mergeCell ref="B33:I33"/>
    <mergeCell ref="B34:I34"/>
    <mergeCell ref="C4:E4"/>
    <mergeCell ref="A4:B4"/>
    <mergeCell ref="B29:I29"/>
    <mergeCell ref="B30:I30"/>
    <mergeCell ref="B31:I31"/>
    <mergeCell ref="B23:I23"/>
    <mergeCell ref="B24:I24"/>
    <mergeCell ref="B25:I25"/>
    <mergeCell ref="B26:I26"/>
    <mergeCell ref="B27:I27"/>
    <mergeCell ref="B28:I28"/>
    <mergeCell ref="A17:I17"/>
    <mergeCell ref="B18:I18"/>
    <mergeCell ref="B19:I19"/>
    <mergeCell ref="B20:I20"/>
    <mergeCell ref="B21:I21"/>
    <mergeCell ref="A1:G1"/>
    <mergeCell ref="B265:G265"/>
    <mergeCell ref="A3:F3"/>
    <mergeCell ref="B116:G116"/>
    <mergeCell ref="B54:G54"/>
    <mergeCell ref="B55:G55"/>
    <mergeCell ref="B58:G58"/>
    <mergeCell ref="B60:G60"/>
    <mergeCell ref="B66:G66"/>
    <mergeCell ref="B69:G69"/>
    <mergeCell ref="B71:G71"/>
    <mergeCell ref="B72:G72"/>
    <mergeCell ref="B46:G46"/>
    <mergeCell ref="B52:G52"/>
    <mergeCell ref="C5:E5"/>
    <mergeCell ref="A5:B5"/>
  </mergeCells>
  <dataValidations count="3">
    <dataValidation type="list" allowBlank="1" showErrorMessage="1" sqref="D8" xr:uid="{00000000-0002-0000-0B00-000003000000}">
      <formula1>$A$406:$A$408</formula1>
    </dataValidation>
    <dataValidation type="list" allowBlank="1" showErrorMessage="1" sqref="D41 D379:D381 D432:D752 D56:D57 D59 D61:D65 D67:D68 D70 D73:D87 D89:D93 D95:D97 D99:D103 D105:D115 D117:D129 D131:D136 D139:D143 D145:D153 D155:D158 D160:D167 D169:D172 D174:D177 D179 D182:D184 D186 D188:D190 D192:D193 D195:D199 D201:D207 D209:D216 D47:D51 D218 D220:D221 D223:D227 D229:D240 D242:D262 D264 D267:D280 D282:D284 D287:D291 D293:D304 D306:D313 D315:D329 D331:D344 D346:D354 D357 D359:D364 D366:D377 D44:D45 D389:D390 D392:D393 D395 D398:D399 D401:D404 D406:D410 D412:D420 D53" xr:uid="{00000000-0002-0000-0B00-000002000000}">
      <formula1>$A$433:$A$435</formula1>
    </dataValidation>
    <dataValidation type="list" allowBlank="1" showInputMessage="1" showErrorMessage="1" sqref="D383:D387" xr:uid="{AB20702F-5F6C-40B8-B3CA-62CD519C73D0}">
      <formula1>$K$1:$M$1</formula1>
    </dataValidation>
  </dataValidations>
  <pageMargins left="0.70866141732283472" right="0.70866141732283472" top="0.74803149606299213" bottom="0.74803149606299213" header="0" footer="0"/>
  <pageSetup paperSize="9" orientation="portrait" r:id="rId1"/>
  <headerFooter>
    <oddHeader>&amp;LChecklist No 8 &amp;COperation Theatre &amp;RVersion - NHSRC /NQAS2016</oddHeader>
  </headerFooter>
  <colBreaks count="2" manualBreakCount="2">
    <brk id="7" man="1"/>
    <brk id="1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Hospital Score</vt:lpstr>
      <vt:lpstr>Emergency</vt:lpstr>
      <vt:lpstr>OPD</vt:lpstr>
      <vt:lpstr>IPD</vt:lpstr>
      <vt:lpstr>Paed OPD_MusQan</vt:lpstr>
      <vt:lpstr>Labour Room_LaQshya</vt:lpstr>
      <vt:lpstr>NBSU_MusQan</vt:lpstr>
      <vt:lpstr>OT</vt:lpstr>
      <vt:lpstr>M-OT_LaQshya</vt:lpstr>
      <vt:lpstr>Lab</vt:lpstr>
      <vt:lpstr>Radio</vt:lpstr>
      <vt:lpstr>Pharmacy</vt:lpstr>
      <vt:lpstr>BSU</vt:lpstr>
      <vt:lpstr>Aux Ser</vt:lpstr>
      <vt:lpstr>Gen 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Anand Yadav</dc:creator>
  <cp:lastModifiedBy>Anand Yadav</cp:lastModifiedBy>
  <cp:lastPrinted>2026-01-27T07:33:52Z</cp:lastPrinted>
  <dcterms:created xsi:type="dcterms:W3CDTF">2006-09-16T00:00:00Z</dcterms:created>
  <dcterms:modified xsi:type="dcterms:W3CDTF">2026-05-02T06:39:09Z</dcterms:modified>
</cp:coreProperties>
</file>